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C:\Intel\X\"/>
    </mc:Choice>
  </mc:AlternateContent>
  <bookViews>
    <workbookView xWindow="3510" yWindow="0" windowWidth="14820" windowHeight="9795" tabRatio="916" firstSheet="4" activeTab="4"/>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r:id="rId12"/>
    <sheet name="Форма 4.2.1 | Т-ТЭ | потр" sheetId="642"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state="veryHidden" r:id="rId30"/>
    <sheet name="Форма 4.2.5 | Т-подкл(инд)" sheetId="632" state="veryHidden" r:id="rId31"/>
    <sheet name="Форма 1.0.1 | Форма 4.7" sheetId="622" r:id="rId32"/>
    <sheet name="Форма 4.7" sheetId="608" r:id="rId33"/>
    <sheet name="Форма 1.0.1 | Форма 4.8" sheetId="646" r:id="rId34"/>
    <sheet name="Форма 4.8" sheetId="610" r:id="rId35"/>
    <sheet name="Форма 1.0.2" sheetId="550" state="veryHidden" r:id="rId36"/>
    <sheet name="Сведения об изменении" sheetId="568"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тарифов'!$F$20:$F$30</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Т-гор.вода'!$M$27</definedName>
    <definedName name="add_Rate_1">'Форма 4.2.1 | Т-ТЭ | &gt;=25МВт'!$M$32</definedName>
    <definedName name="add_Rate_10">'Форма 4.2.4 | Т-подкл'!$M$31</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anscount" hidden="1">1</definedName>
    <definedName name="checkCell_List01">Территории!$D$15:$L$15</definedName>
    <definedName name="checkCell_List02">'Перечень тарифов'!$E$20:$W$30</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потр'!$M$18:$AD$39</definedName>
    <definedName name="checkCell_List06_13_double_date">'Форма 4.2.1 | Т-ТЭ | потр'!$AE$18:$AE$39</definedName>
    <definedName name="checkCell_List06_13_unique_t">'Форма 4.2.1 | Т-ТЭ | потр'!$M$18:$M$39</definedName>
    <definedName name="checkCell_List06_13_unique_t1">'Форма 4.2.1 | Т-ТЭ | потр'!$AF$18:$AF$39</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'Форма 1.0.1 | Форма 4.7'!$F$7:$I$19</definedName>
    <definedName name="checkCells_List05_13">'Форма 1.0.1 | Т-ТЭ | потр'!$F$7:$I$19</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et_union_hor!$O$238:$AC$243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et_union_hor!$AC$238:$AC$251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тарифов'!$K$20:$K$30</definedName>
    <definedName name="flagSource">'Перечень тарифов'!$S$20:$S$30</definedName>
    <definedName name="flagST">'Перечень тарифов'!$O$20:$O$30</definedName>
    <definedName name="flagTN">'Форма 4.2.4 | Т-подкл'!$N$18:$N$31</definedName>
    <definedName name="flagTS">'Форма 4.2.4 | Т-подкл'!$R$18:$R$31</definedName>
    <definedName name="flagTwoTariff">'Перечень тарифов'!$G$20:$G$30</definedName>
    <definedName name="flagUsedTer_List01">Территории!$P$11:$P$15</definedName>
    <definedName name="group_rates">'Перечень тарифов'!$E$20:$E$30</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тарифов'!$A$20:$A$30</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REESTR_MO!$A$2:$D$321</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потр'!$O$18:$O$39</definedName>
    <definedName name="List06_13_MC2">'Форма 4.2.1 | Т-ТЭ | потр'!$AC$18:$AC$39</definedName>
    <definedName name="List06_13_note">'Форма 4.2.1 | Т-ТЭ | потр'!$AD$18:$AD$39</definedName>
    <definedName name="List06_13_Period">'Форма 4.2.1 | Т-ТЭ | потр'!$O$18:$U$39</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4.8'!$H$11:$H$35</definedName>
    <definedName name="List12_note">'Форма 4.8'!$I$10:$I$35</definedName>
    <definedName name="ListForms">modSheetMain!$A:$A</definedName>
    <definedName name="logical">TEHSHEET!$D$2:$D$3</definedName>
    <definedName name="mo_List01">Территории!$K$11:$K$15</definedName>
    <definedName name="MODesc">'Перечень тарифов'!$N$20:$N$30</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тарифов'!$J$20:$J$30</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4.8'!$E$18:$E$20</definedName>
    <definedName name="pCng_List12_6">'Форма 4.8'!$E$34:$E$35</definedName>
    <definedName name="pDbl_List12_5">'Форма 4.8'!$G$31:$G$32</definedName>
    <definedName name="pDbl_List12_5_copy">'Форма 4.8'!$L$31:$L$32</definedName>
    <definedName name="pDbl_List12_5_copy2">'Форма 4.8'!$K$31:$K$32</definedName>
    <definedName name="pDel_Comm">Комментарии!$C$11:$C$13</definedName>
    <definedName name="pDel_List01_0">Территории!$C$11:$C$15</definedName>
    <definedName name="pDel_List01_1">Территории!$F$11:$F$15</definedName>
    <definedName name="pDel_List01_2">Территории!$I$11:$I$15</definedName>
    <definedName name="pDel_List02">'Перечень тарифов'!$C$20:$C$30</definedName>
    <definedName name="pDel_List02_1">'Перечень тарифов'!$H$20:$H$30</definedName>
    <definedName name="pDel_List02_2">'Перечень тарифов'!$L$20:$L$30</definedName>
    <definedName name="pDel_List02_3">'Перечень тарифов'!$P$20:$P$30</definedName>
    <definedName name="pDel_List02_4">'Перечень тарифов'!$T$20:$T$30</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потр'!$K$18:$K$39</definedName>
    <definedName name="pDel_List06_13_2">'Форма 4.2.1 | Т-ТЭ | потр'!$J$18:$J$39</definedName>
    <definedName name="pDel_List06_13_3">'Форма 4.2.1 | Т-ТЭ | потр'!$I$18:$I$39</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4.8'!$C$18:$C$20</definedName>
    <definedName name="pDel_List12_3">'Форма 4.8'!$C$23:$C$26</definedName>
    <definedName name="pDel_List12_4">'Форма 4.8'!$C$28:$C$29</definedName>
    <definedName name="pDel_List12_5">'Форма 4.8'!$C$31:$C$32</definedName>
    <definedName name="pDel_List12_6">'Форма 4.8'!$C$34:$C$35</definedName>
    <definedName name="periodEnd">Титульный!$F$12</definedName>
    <definedName name="periodStart">Титульный!$F$11</definedName>
    <definedName name="pIns_Comm">Комментарии!$E$13</definedName>
    <definedName name="pIns_List01_0">Территории!$E$15</definedName>
    <definedName name="pIns_List02">'Перечень тарифов'!$E$30</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потр'!$AC$13:$AC$39</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4.8'!$E$20</definedName>
    <definedName name="pIns_List12_3">'Форма 4.8'!$E$26</definedName>
    <definedName name="pIns_List12_4">'Форма 4.8'!$E$29</definedName>
    <definedName name="pIns_List12_5">'Форма 4.8'!$E$32</definedName>
    <definedName name="pIns_List12_6">'Форма 4.8'!$E$35</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REESTR_ORG!$A$2:$J$409</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тарифов'!$R$20:$R$30</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тарифов'!$W$20:$W$30</definedName>
    <definedName name="warmSource">'Перечень тарифов'!$V$20:$V$30</definedName>
    <definedName name="year_list">TEHSHEET!$C$2:$C$6</definedName>
    <definedName name="year_list1">TEHSHEET!$B$2:$B$27</definedName>
  </definedNames>
  <calcPr calcId="162913"/>
</workbook>
</file>

<file path=xl/calcChain.xml><?xml version="1.0" encoding="utf-8"?>
<calcChain xmlns="http://schemas.openxmlformats.org/spreadsheetml/2006/main">
  <c r="A145" i="612" l="1"/>
  <c r="E25" i="610"/>
  <c r="A144" i="612"/>
  <c r="E24" i="610"/>
  <c r="A143" i="612"/>
  <c r="E19" i="610"/>
  <c r="O7" i="642"/>
  <c r="O8" i="642"/>
  <c r="O9" i="642"/>
  <c r="O10" i="642"/>
  <c r="N17" i="642"/>
  <c r="O17" i="642" s="1"/>
  <c r="P17" i="642" s="1"/>
  <c r="Q17" i="642" s="1"/>
  <c r="R17" i="642" s="1"/>
  <c r="S17" i="642" s="1"/>
  <c r="U17" i="642" s="1"/>
  <c r="V17" i="642" s="1"/>
  <c r="W17" i="642" s="1"/>
  <c r="X17" i="642" s="1"/>
  <c r="Y17" i="642" s="1"/>
  <c r="Z17" i="642" s="1"/>
  <c r="AB17" i="642" s="1"/>
  <c r="AC17" i="642" s="1"/>
  <c r="AD17" i="642" s="1"/>
  <c r="L18" i="642"/>
  <c r="O18" i="642"/>
  <c r="AG18" i="642"/>
  <c r="L19" i="642"/>
  <c r="AG19" i="642"/>
  <c r="L20" i="642"/>
  <c r="O20" i="642"/>
  <c r="AG20" i="642"/>
  <c r="L21" i="642"/>
  <c r="AG21" i="642"/>
  <c r="L22" i="642"/>
  <c r="AG22" i="642"/>
  <c r="L23" i="642"/>
  <c r="AG23" i="642"/>
  <c r="L24" i="642"/>
  <c r="Q25" i="642"/>
  <c r="X25" i="642"/>
  <c r="AE24" i="642"/>
  <c r="AG24" i="642"/>
  <c r="AG25" i="642"/>
  <c r="AG26" i="642"/>
  <c r="AG27" i="642"/>
  <c r="AG28" i="642"/>
  <c r="L29" i="642"/>
  <c r="O29" i="642"/>
  <c r="AG29" i="642"/>
  <c r="L30" i="642"/>
  <c r="AG30" i="642"/>
  <c r="L31" i="642"/>
  <c r="O31" i="642"/>
  <c r="AG31" i="642"/>
  <c r="L32" i="642"/>
  <c r="AG32" i="642"/>
  <c r="L33" i="642"/>
  <c r="AG33" i="642"/>
  <c r="L34" i="642"/>
  <c r="AG34" i="642"/>
  <c r="L35" i="642"/>
  <c r="Q36" i="642"/>
  <c r="X36" i="642"/>
  <c r="AE35" i="642"/>
  <c r="AG35" i="642"/>
  <c r="AG36" i="642"/>
  <c r="AG37" i="642"/>
  <c r="AG38" i="642"/>
  <c r="AG39" i="642"/>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X245" i="471"/>
  <c r="H18" i="646"/>
  <c r="H17" i="646"/>
  <c r="H15" i="646"/>
  <c r="H14" i="646"/>
  <c r="H12" i="646"/>
  <c r="H11" i="646"/>
  <c r="H9" i="646"/>
  <c r="H8" i="646"/>
  <c r="H7" i="646"/>
  <c r="H18" i="622"/>
  <c r="H15" i="622"/>
  <c r="H14" i="622"/>
  <c r="H17" i="622"/>
  <c r="H13" i="622"/>
  <c r="H12" i="622"/>
  <c r="H9" i="622"/>
  <c r="H8" i="622"/>
  <c r="H19" i="643"/>
  <c r="H18" i="643"/>
  <c r="H15" i="643"/>
  <c r="H14" i="643"/>
  <c r="H17" i="643"/>
  <c r="H13" i="643"/>
  <c r="H12" i="643"/>
  <c r="H9" i="643"/>
  <c r="H8" i="643"/>
  <c r="R14" i="601"/>
  <c r="H19" i="646" s="1"/>
  <c r="R13" i="601"/>
  <c r="R12" i="601"/>
  <c r="P12" i="601"/>
  <c r="F16" i="646"/>
  <c r="F13" i="646"/>
  <c r="F19" i="646"/>
  <c r="F9" i="646"/>
  <c r="F15" i="646"/>
  <c r="F18" i="646"/>
  <c r="F8" i="646"/>
  <c r="F14" i="646"/>
  <c r="F11" i="646"/>
  <c r="F17" i="646"/>
  <c r="F10" i="646"/>
  <c r="F12" i="646"/>
  <c r="F14" i="622"/>
  <c r="F15" i="622"/>
  <c r="F16" i="622"/>
  <c r="F17" i="622"/>
  <c r="F18" i="622"/>
  <c r="F19" i="622"/>
  <c r="F14" i="643"/>
  <c r="F19" i="643"/>
  <c r="F15" i="643"/>
  <c r="F16" i="643"/>
  <c r="F17" i="643"/>
  <c r="F18" i="643"/>
  <c r="M14" i="601"/>
  <c r="M13" i="601"/>
  <c r="M12" i="601"/>
  <c r="H19" i="622" l="1"/>
  <c r="H13" i="646"/>
  <c r="B2" i="525"/>
  <c r="E3" i="437"/>
  <c r="B3" i="525"/>
  <c r="O7" i="627" l="1"/>
  <c r="O8" i="627"/>
  <c r="O9" i="627"/>
  <c r="O10" i="627"/>
  <c r="O17" i="627"/>
  <c r="P17" i="627" s="1"/>
  <c r="Q17" i="627" s="1"/>
  <c r="R17" i="627" s="1"/>
  <c r="S17" i="627" s="1"/>
  <c r="U17" i="627" s="1"/>
  <c r="V17" i="627" s="1"/>
  <c r="W17" i="627" s="1"/>
  <c r="Z24" i="627"/>
  <c r="Q25" i="627"/>
  <c r="L21" i="627"/>
  <c r="L23" i="627"/>
  <c r="X24" i="627"/>
  <c r="Y23" i="627"/>
  <c r="L19" i="627"/>
  <c r="L18" i="627"/>
  <c r="L20" i="627"/>
  <c r="L24" i="627"/>
  <c r="O7" i="632" l="1"/>
  <c r="O8" i="632"/>
  <c r="O9" i="632"/>
  <c r="O10" i="632"/>
  <c r="O18" i="632"/>
  <c r="P18" i="632" s="1"/>
  <c r="Q18" i="632" s="1"/>
  <c r="R18" i="632" s="1"/>
  <c r="S18" i="632" s="1"/>
  <c r="T18" i="632" s="1"/>
  <c r="V18" i="632" s="1"/>
  <c r="X18" i="632" s="1"/>
  <c r="R24" i="632"/>
  <c r="L22" i="632"/>
  <c r="L21" i="632"/>
  <c r="L23" i="632"/>
  <c r="L20" i="632"/>
  <c r="Y23" i="632"/>
  <c r="L19" i="632"/>
  <c r="M12" i="550" l="1"/>
  <c r="AG251" i="471" l="1"/>
  <c r="AG250" i="471"/>
  <c r="AG249" i="471"/>
  <c r="AG248" i="471"/>
  <c r="AG247" i="471"/>
  <c r="AG246" i="471"/>
  <c r="AG245" i="471"/>
  <c r="Q245" i="471"/>
  <c r="AG244" i="471"/>
  <c r="AG243" i="471"/>
  <c r="AG242" i="471"/>
  <c r="AG241" i="471"/>
  <c r="AG240" i="471"/>
  <c r="AG239" i="471"/>
  <c r="AG238" i="471"/>
  <c r="H11" i="643"/>
  <c r="H7" i="643"/>
  <c r="L242" i="471"/>
  <c r="L238" i="471"/>
  <c r="L243" i="471"/>
  <c r="L241" i="471"/>
  <c r="L244" i="471"/>
  <c r="L239" i="471"/>
  <c r="AE244" i="471"/>
  <c r="L240" i="471"/>
  <c r="F9" i="643"/>
  <c r="F11" i="643"/>
  <c r="F8" i="643"/>
  <c r="F13" i="643"/>
  <c r="F10" i="643"/>
  <c r="F12" i="643"/>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F10" i="641"/>
  <c r="L21" i="640"/>
  <c r="X26" i="640"/>
  <c r="L25" i="640"/>
  <c r="L23" i="640"/>
  <c r="L224" i="471"/>
  <c r="L220" i="471"/>
  <c r="L222" i="471"/>
  <c r="L20" i="640"/>
  <c r="X226" i="471"/>
  <c r="L221" i="471"/>
  <c r="L24" i="640"/>
  <c r="L225" i="471"/>
  <c r="L22" i="640"/>
  <c r="L223" i="471"/>
  <c r="F12" i="641"/>
  <c r="L26" i="640"/>
  <c r="L226" i="471"/>
  <c r="F11" i="641"/>
  <c r="F8" i="641"/>
  <c r="F9" i="641"/>
  <c r="F13" i="64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X55" i="471"/>
  <c r="F11" i="635"/>
  <c r="X73" i="471"/>
  <c r="L109" i="471"/>
  <c r="L91" i="471"/>
  <c r="Y90" i="471"/>
  <c r="L104" i="471"/>
  <c r="L127" i="471"/>
  <c r="F13" i="634"/>
  <c r="AC109" i="471"/>
  <c r="F10" i="636"/>
  <c r="L88" i="471"/>
  <c r="L70" i="471"/>
  <c r="L86" i="471"/>
  <c r="L197" i="471"/>
  <c r="L148" i="471"/>
  <c r="L72" i="471"/>
  <c r="F9" i="636"/>
  <c r="L67" i="471"/>
  <c r="L49" i="471"/>
  <c r="L149" i="471"/>
  <c r="Y148" i="471"/>
  <c r="F12" i="635"/>
  <c r="F10" i="635"/>
  <c r="L32" i="471"/>
  <c r="F8" i="634"/>
  <c r="L130" i="471"/>
  <c r="L193" i="471"/>
  <c r="L167" i="471"/>
  <c r="L73" i="471"/>
  <c r="L33" i="471"/>
  <c r="L85" i="471"/>
  <c r="L196" i="471"/>
  <c r="F12" i="637"/>
  <c r="L194" i="471"/>
  <c r="L71" i="471"/>
  <c r="L143" i="471"/>
  <c r="F9" i="634"/>
  <c r="AD108" i="471"/>
  <c r="F13" i="636"/>
  <c r="X167" i="471"/>
  <c r="L181" i="471"/>
  <c r="L120" i="471"/>
  <c r="L103" i="471"/>
  <c r="F12" i="634"/>
  <c r="F9" i="637"/>
  <c r="F9" i="635"/>
  <c r="L36" i="471"/>
  <c r="AH197" i="471"/>
  <c r="L50" i="471"/>
  <c r="L131" i="471"/>
  <c r="F13" i="635"/>
  <c r="Y183" i="471"/>
  <c r="L37" i="471"/>
  <c r="F8" i="635"/>
  <c r="L182" i="471"/>
  <c r="L166" i="471"/>
  <c r="L53" i="471"/>
  <c r="L180" i="471"/>
  <c r="F9" i="639"/>
  <c r="F9" i="638"/>
  <c r="L110" i="471"/>
  <c r="L31" i="471"/>
  <c r="F11" i="636"/>
  <c r="F13" i="639"/>
  <c r="L106" i="471"/>
  <c r="F12" i="639"/>
  <c r="L183" i="471"/>
  <c r="L144" i="471"/>
  <c r="X37" i="471"/>
  <c r="AC120" i="471"/>
  <c r="L161" i="471"/>
  <c r="L87" i="471"/>
  <c r="L195" i="471"/>
  <c r="F10" i="637"/>
  <c r="Y166" i="471"/>
  <c r="L126" i="471"/>
  <c r="L163" i="471"/>
  <c r="F11" i="638"/>
  <c r="L125" i="471"/>
  <c r="L179" i="471"/>
  <c r="L69" i="471"/>
  <c r="L165" i="471"/>
  <c r="X91" i="471"/>
  <c r="L105" i="471"/>
  <c r="L162" i="471"/>
  <c r="L52" i="471"/>
  <c r="AC110" i="471"/>
  <c r="F13" i="638"/>
  <c r="F12" i="638"/>
  <c r="F10" i="634"/>
  <c r="X149" i="471"/>
  <c r="F11" i="639"/>
  <c r="F8" i="639"/>
  <c r="F8" i="637"/>
  <c r="F13" i="637"/>
  <c r="L68" i="471"/>
  <c r="L55" i="471"/>
  <c r="L54" i="471"/>
  <c r="F8" i="636"/>
  <c r="F8" i="638"/>
  <c r="L164" i="471"/>
  <c r="L90" i="471"/>
  <c r="X131" i="471"/>
  <c r="L146" i="471"/>
  <c r="F10" i="639"/>
  <c r="F10" i="638"/>
  <c r="L35" i="471"/>
  <c r="L128" i="471"/>
  <c r="F11" i="637"/>
  <c r="Y130" i="471"/>
  <c r="L51" i="471"/>
  <c r="L108" i="471"/>
  <c r="L34" i="471"/>
  <c r="F11" i="634"/>
  <c r="L145" i="471"/>
  <c r="F12" i="636"/>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2" i="625"/>
  <c r="X26" i="626"/>
  <c r="L20" i="625"/>
  <c r="L23" i="624"/>
  <c r="L24" i="624"/>
  <c r="L20" i="626"/>
  <c r="X24" i="625"/>
  <c r="L19" i="624"/>
  <c r="L24" i="626"/>
  <c r="L21" i="624"/>
  <c r="L23" i="626"/>
  <c r="L23" i="625"/>
  <c r="L20" i="624"/>
  <c r="L24" i="625"/>
  <c r="L18" i="625"/>
  <c r="L22" i="626"/>
  <c r="L21" i="625"/>
  <c r="L26" i="626"/>
  <c r="L22" i="624"/>
  <c r="L21" i="626"/>
  <c r="L18" i="624"/>
  <c r="L19" i="625"/>
  <c r="L25" i="626"/>
  <c r="X24" i="624"/>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21" i="631"/>
  <c r="L19" i="631"/>
  <c r="L22" i="631"/>
  <c r="Y23" i="630"/>
  <c r="L23" i="630"/>
  <c r="AH23" i="633"/>
  <c r="L19" i="630"/>
  <c r="X24" i="631"/>
  <c r="Y23" i="631"/>
  <c r="X24" i="630"/>
  <c r="L18" i="631"/>
  <c r="L24" i="631"/>
  <c r="L21" i="630"/>
  <c r="L23" i="631"/>
  <c r="L22" i="633"/>
  <c r="L23" i="633"/>
  <c r="L20" i="633"/>
  <c r="L20" i="630"/>
  <c r="L21" i="633"/>
  <c r="L24" i="630"/>
  <c r="L18" i="630"/>
  <c r="L20" i="631"/>
  <c r="L19" i="633"/>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21" i="628"/>
  <c r="L18" i="628"/>
  <c r="L24" i="629"/>
  <c r="L23" i="629"/>
  <c r="L21" i="629"/>
  <c r="AC25" i="628"/>
  <c r="L20" i="628"/>
  <c r="L18" i="629"/>
  <c r="L19" i="629"/>
  <c r="L24" i="628"/>
  <c r="AC24" i="628"/>
  <c r="L19" i="628"/>
  <c r="Y23" i="629"/>
  <c r="AD23" i="628"/>
  <c r="L20" i="629"/>
  <c r="X24" i="629"/>
  <c r="L23" i="628"/>
  <c r="L25" i="628"/>
  <c r="E2" i="437"/>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9" i="617"/>
  <c r="M307" i="471"/>
  <c r="F10" i="618"/>
  <c r="M302" i="471"/>
  <c r="F13" i="614"/>
  <c r="F337" i="471"/>
  <c r="F340" i="471"/>
  <c r="F8" i="618"/>
  <c r="F9" i="622"/>
  <c r="F9" i="618"/>
  <c r="F338" i="471"/>
  <c r="F12" i="622"/>
  <c r="F9" i="614"/>
  <c r="F8" i="616"/>
  <c r="F10" i="622"/>
  <c r="F11" i="618"/>
  <c r="F10" i="614"/>
  <c r="F12" i="614"/>
  <c r="F10" i="617"/>
  <c r="F12" i="618"/>
  <c r="F13" i="618"/>
  <c r="F13" i="616"/>
  <c r="F8" i="617"/>
  <c r="F9" i="616"/>
  <c r="F11" i="614"/>
  <c r="F341" i="471"/>
  <c r="F8" i="614"/>
  <c r="F11" i="622"/>
  <c r="F10" i="616"/>
  <c r="M297" i="471"/>
  <c r="F11" i="616"/>
  <c r="F11" i="617"/>
  <c r="F342" i="471"/>
  <c r="F339" i="471"/>
  <c r="F12" i="617"/>
  <c r="F8" i="622"/>
  <c r="F12" i="616"/>
  <c r="F13" i="622"/>
  <c r="F13" i="617"/>
</calcChain>
</file>

<file path=xl/sharedStrings.xml><?xml version="1.0" encoding="utf-8"?>
<sst xmlns="http://schemas.openxmlformats.org/spreadsheetml/2006/main" count="6462" uniqueCount="3024">
  <si>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</si>
  <si>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</si>
  <si>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</si>
  <si>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</si>
  <si>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</si>
  <si>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</si>
  <si>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</si>
  <si>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</si>
  <si>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</si>
  <si>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</si>
  <si>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</si>
  <si>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</si>
  <si>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</si>
  <si>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</si>
  <si>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</si>
  <si>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</si>
  <si>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</si>
  <si>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</si>
  <si>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</si>
  <si>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</si>
  <si>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</si>
  <si>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</si>
  <si>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</si>
  <si>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</si>
  <si>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</si>
  <si>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</si>
  <si>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</si>
  <si>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</si>
  <si>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</si>
  <si>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</si>
  <si>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</si>
  <si>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</si>
  <si>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</si>
  <si>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</si>
  <si>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</si>
  <si>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</si>
  <si>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</si>
  <si>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</si>
  <si>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</si>
  <si>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</si>
  <si>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</si>
  <si>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</si>
  <si>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</si>
  <si>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</si>
  <si>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</si>
  <si>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</si>
  <si>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</si>
  <si>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</si>
  <si>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</si>
  <si>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</si>
  <si>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</si>
  <si>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</si>
  <si>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</si>
  <si>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</si>
  <si>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</si>
  <si>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</si>
  <si>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</si>
  <si>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</si>
  <si>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</si>
  <si>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</si>
  <si>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</si>
  <si>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</si>
  <si>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</si>
  <si>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</si>
  <si>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</si>
  <si>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</si>
  <si>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</si>
  <si>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</si>
  <si>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</si>
  <si>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</si>
  <si>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</si>
  <si>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</si>
  <si>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</si>
  <si>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</si>
  <si>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</si>
  <si>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</si>
  <si>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</si>
  <si>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</si>
  <si>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</si>
  <si>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</si>
  <si>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</si>
  <si>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</si>
  <si>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</si>
  <si>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</si>
  <si>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</si>
  <si>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</si>
  <si>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</si>
  <si>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</si>
  <si>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</si>
  <si>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</si>
  <si>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</si>
  <si>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</si>
  <si>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</si>
  <si>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</si>
  <si>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</si>
  <si>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</si>
  <si>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</si>
  <si>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</si>
  <si>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</si>
  <si>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</si>
  <si>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</si>
  <si>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</si>
  <si>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</si>
  <si>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</si>
  <si>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</si>
  <si>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</si>
  <si>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</si>
  <si>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</si>
  <si>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</si>
  <si>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</si>
  <si>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</si>
  <si>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</si>
  <si>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</si>
  <si>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</si>
  <si>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</si>
  <si>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</si>
  <si>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</si>
  <si>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</si>
  <si>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</si>
  <si>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</si>
  <si>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</si>
  <si>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</si>
  <si>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</si>
  <si>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</si>
  <si>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</si>
  <si>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</si>
  <si>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</si>
  <si>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</si>
  <si>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</si>
  <si>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</si>
  <si>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</si>
  <si>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</si>
  <si>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</si>
  <si>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</si>
  <si>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</si>
  <si>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</si>
  <si>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</si>
  <si>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</si>
  <si>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</si>
  <si>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</si>
  <si>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</si>
  <si>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</si>
  <si>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</si>
  <si>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</si>
  <si>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</si>
  <si>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</si>
  <si>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</si>
  <si>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</si>
  <si>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</si>
  <si>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</si>
  <si>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</si>
  <si>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</si>
  <si>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</si>
  <si>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</si>
  <si>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</si>
  <si>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</si>
  <si>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</si>
  <si>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</si>
  <si>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</si>
  <si>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</si>
  <si>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</si>
  <si>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</si>
  <si>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</si>
  <si>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</si>
  <si>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</si>
  <si>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</si>
  <si>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</si>
  <si>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</si>
  <si>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</si>
  <si>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</si>
  <si>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</si>
  <si>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</si>
  <si>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</si>
  <si>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</si>
  <si>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</si>
  <si>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</si>
  <si>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</si>
  <si>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</si>
  <si>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</si>
  <si>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</si>
  <si>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</si>
  <si>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</si>
  <si>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</si>
  <si>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</si>
  <si>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</si>
  <si>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</si>
  <si>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</si>
  <si>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</si>
  <si>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</si>
  <si>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</si>
  <si>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</si>
  <si>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</si>
  <si>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</si>
  <si>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</si>
  <si>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</si>
  <si>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</si>
  <si>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</si>
  <si>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</si>
  <si>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</si>
  <si>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</si>
  <si>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</si>
  <si>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</si>
  <si>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</si>
  <si>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</si>
  <si>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</si>
  <si>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</si>
  <si>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</si>
  <si>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</si>
  <si>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</si>
  <si>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</si>
  <si>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</si>
  <si>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</si>
  <si>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</si>
  <si>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</si>
  <si>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</si>
  <si>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</si>
  <si>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</si>
  <si>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</si>
  <si>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</si>
  <si>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</si>
  <si>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</si>
  <si>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</si>
  <si>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</si>
  <si>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</si>
  <si>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</si>
  <si>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</si>
  <si>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</si>
  <si>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</si>
  <si>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</si>
  <si>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</si>
  <si>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</si>
  <si>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</si>
  <si>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</si>
  <si>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</si>
  <si>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</si>
  <si>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</si>
  <si>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</si>
  <si>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</si>
  <si>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</si>
  <si>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</si>
  <si>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</si>
  <si>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</si>
  <si>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</si>
  <si>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</si>
  <si>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</si>
  <si>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</si>
  <si>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</si>
  <si>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</si>
  <si>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</si>
  <si>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</si>
  <si>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</si>
  <si>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</si>
  <si>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</si>
  <si>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</si>
  <si>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</si>
  <si>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</si>
  <si>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</si>
  <si>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</si>
  <si>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</si>
  <si>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</si>
  <si>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</si>
  <si>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</si>
  <si>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</si>
  <si>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</si>
  <si>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</si>
  <si>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</si>
  <si>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</si>
  <si>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</si>
  <si>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</si>
  <si>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</si>
  <si>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</si>
  <si>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</si>
  <si>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</si>
  <si>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</si>
  <si>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</si>
  <si>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</si>
  <si>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</si>
  <si>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</si>
  <si>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</si>
  <si>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</si>
  <si>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</si>
  <si>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</si>
  <si>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</si>
  <si>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</si>
  <si>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</si>
  <si>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</si>
  <si>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</si>
  <si>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</si>
  <si>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</si>
  <si>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</si>
  <si>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</si>
  <si>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</si>
  <si>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</si>
  <si>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</si>
  <si>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</si>
  <si>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</si>
  <si>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</si>
  <si>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</si>
  <si>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</si>
  <si>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</si>
  <si>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</si>
  <si>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</si>
  <si>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</si>
  <si>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</si>
  <si>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</si>
  <si>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</si>
  <si>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</si>
  <si>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</si>
  <si>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</si>
  <si>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</si>
  <si>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</si>
  <si>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</si>
  <si>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</si>
  <si>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</si>
  <si>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</si>
  <si>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</si>
  <si>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</si>
  <si>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</si>
  <si>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</si>
  <si>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</si>
  <si>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</si>
  <si>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</si>
  <si>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</si>
  <si>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</si>
  <si>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</si>
  <si>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</si>
  <si>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</si>
  <si>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</si>
  <si>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</si>
  <si>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</si>
  <si>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</si>
  <si>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</si>
  <si>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</si>
  <si>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</si>
  <si>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</si>
  <si>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</si>
  <si>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</si>
  <si>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</si>
  <si>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</si>
  <si>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</si>
  <si>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</si>
  <si>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</si>
  <si>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</si>
  <si>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</si>
  <si>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</si>
  <si>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</si>
  <si>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</si>
  <si>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</si>
  <si>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</si>
  <si>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</si>
  <si>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</si>
  <si>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</si>
  <si>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</si>
  <si>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</si>
  <si>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</si>
  <si>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</si>
  <si>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</si>
  <si>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</si>
  <si>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</si>
  <si>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</si>
  <si>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</si>
  <si>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</si>
  <si>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</si>
  <si>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</si>
  <si>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</si>
  <si>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</si>
  <si>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</si>
  <si>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</si>
  <si>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</si>
  <si>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</si>
  <si>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</si>
  <si>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</si>
  <si>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</si>
  <si>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</si>
  <si>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</si>
  <si>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</si>
  <si>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</si>
  <si>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</si>
  <si>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</si>
  <si>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</si>
  <si>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</si>
  <si>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</si>
  <si>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</si>
  <si>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</si>
  <si>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</si>
  <si>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</si>
  <si>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</si>
  <si>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</si>
  <si>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</si>
  <si>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</si>
  <si>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</si>
  <si>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</si>
  <si>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</si>
  <si>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</si>
  <si>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</si>
  <si>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</si>
  <si>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</si>
  <si>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</si>
  <si>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</si>
  <si>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</si>
  <si>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</si>
  <si>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</si>
  <si>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</si>
  <si>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</si>
  <si>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</si>
  <si>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</si>
  <si>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</si>
  <si>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</si>
  <si>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</si>
  <si>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</si>
  <si>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</si>
  <si>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</si>
  <si>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</si>
  <si>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</si>
  <si>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</si>
  <si>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</si>
  <si>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</si>
  <si>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</si>
  <si>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</si>
  <si>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</si>
  <si>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</si>
  <si>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</si>
  <si>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</si>
  <si>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</si>
  <si>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</si>
  <si>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</si>
  <si>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</si>
  <si>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</si>
  <si>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</si>
  <si>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</si>
  <si>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</si>
  <si>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</si>
  <si>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</si>
  <si>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</si>
  <si>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</si>
  <si>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</si>
  <si>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</si>
  <si>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</si>
  <si>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</si>
  <si>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</si>
  <si>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</si>
  <si>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</si>
  <si>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</si>
  <si>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</si>
  <si>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</si>
  <si>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</si>
  <si>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</si>
  <si>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</si>
  <si>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</si>
  <si>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</si>
  <si>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</si>
  <si>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</si>
  <si>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</si>
  <si>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</si>
  <si>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</si>
  <si>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</si>
  <si>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</si>
  <si>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</si>
  <si>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</si>
  <si>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</si>
  <si>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</si>
  <si>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</si>
  <si>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</si>
  <si>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</si>
  <si>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</si>
  <si>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</si>
  <si>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</si>
  <si>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</si>
  <si>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</si>
  <si>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</si>
  <si>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</si>
  <si>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</si>
  <si>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</si>
  <si>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</si>
  <si>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</si>
  <si>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</si>
  <si>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</si>
  <si>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</si>
  <si>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</si>
  <si>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</si>
  <si>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</si>
  <si>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</si>
  <si>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</si>
  <si>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</si>
  <si>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</si>
  <si>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</si>
  <si>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</si>
  <si>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</si>
  <si>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</si>
  <si>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</si>
  <si>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</si>
  <si>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</si>
  <si>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</si>
  <si>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</si>
  <si>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</si>
  <si>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</si>
  <si>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</si>
  <si>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</si>
  <si>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</si>
  <si>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</si>
  <si>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</si>
  <si>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</si>
  <si>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</si>
  <si>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</si>
  <si>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</si>
  <si>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</si>
  <si>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</si>
  <si>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</si>
  <si>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</si>
  <si>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</si>
  <si>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</si>
  <si>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</si>
  <si>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</si>
  <si>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</si>
  <si>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</si>
  <si>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</si>
  <si>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</si>
  <si>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</si>
  <si>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</si>
  <si>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</si>
  <si>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</si>
  <si>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</si>
  <si>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</si>
  <si>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</si>
  <si>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</si>
  <si>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</si>
  <si>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</si>
  <si>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</si>
  <si>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</si>
  <si>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</si>
  <si>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</si>
  <si>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</si>
  <si>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</si>
  <si>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</si>
  <si>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</si>
  <si>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</si>
  <si>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</si>
  <si>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</si>
  <si>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</si>
  <si>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</si>
  <si>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</si>
  <si>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</si>
  <si>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</si>
  <si>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</si>
  <si>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</si>
  <si>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</si>
  <si>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</si>
  <si>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</si>
  <si>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</si>
  <si>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</si>
  <si>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</si>
  <si>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</si>
  <si>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</si>
  <si>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</si>
  <si>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</si>
  <si>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</si>
  <si>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</si>
  <si>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</si>
  <si>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</si>
  <si>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</si>
  <si>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</si>
  <si>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</si>
  <si>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</si>
  <si>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</si>
  <si>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</si>
  <si>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</si>
  <si>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</si>
  <si>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</si>
  <si>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</si>
  <si>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</si>
  <si>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</si>
  <si>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</si>
  <si>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</si>
  <si>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</si>
  <si>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</si>
  <si>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</si>
  <si>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</si>
  <si>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</si>
  <si>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</si>
  <si>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</si>
  <si>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</si>
  <si>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</si>
  <si>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</si>
  <si>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</si>
  <si>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</si>
  <si>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</si>
  <si>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</si>
  <si>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</si>
  <si>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</si>
  <si>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</si>
  <si>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</si>
  <si>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</si>
  <si>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</si>
  <si>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</si>
  <si>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</si>
  <si>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</si>
  <si>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</si>
  <si>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</si>
  <si>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</si>
  <si>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</si>
  <si>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</si>
  <si>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</si>
  <si>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</si>
  <si>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</si>
  <si>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</si>
  <si>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</si>
  <si>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</si>
  <si>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</si>
  <si>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</si>
  <si>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</si>
  <si>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</si>
  <si>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</si>
  <si>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</si>
  <si>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</si>
  <si>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</si>
  <si>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</si>
  <si>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</si>
  <si>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</si>
  <si>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</si>
  <si>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</si>
  <si>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</si>
  <si>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</si>
  <si>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</si>
  <si>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</si>
  <si>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</si>
  <si>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</si>
  <si>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</si>
  <si>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</si>
  <si>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</si>
  <si>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</si>
  <si>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</si>
  <si>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</si>
  <si>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</si>
  <si>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</si>
  <si>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</si>
  <si>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</si>
  <si>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</si>
  <si>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</si>
  <si>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</si>
  <si>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</si>
  <si>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</si>
  <si>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</si>
  <si>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</si>
  <si>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</si>
  <si>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</si>
  <si>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</si>
  <si>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</si>
  <si>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</si>
  <si>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</si>
  <si>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</si>
  <si>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</si>
  <si>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</si>
  <si>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</si>
  <si>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</si>
  <si>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</si>
  <si>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</si>
  <si>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</si>
  <si>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</si>
  <si>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</si>
  <si>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</si>
  <si>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</si>
  <si>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</si>
  <si>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</si>
  <si>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</si>
  <si>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</si>
  <si>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</si>
  <si>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</si>
  <si>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</si>
  <si>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</si>
  <si>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</si>
  <si>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</si>
  <si>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</si>
  <si>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</si>
  <si>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</si>
  <si>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</si>
  <si>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</si>
  <si>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</si>
  <si>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</si>
  <si>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</si>
  <si>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</si>
  <si>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</si>
  <si>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</si>
  <si>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</si>
  <si>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</si>
  <si>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</si>
  <si>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</si>
  <si>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</si>
  <si>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</si>
  <si>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</si>
  <si>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</si>
  <si>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</si>
  <si>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</si>
  <si>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</si>
  <si>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</si>
  <si>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</si>
  <si>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</si>
  <si>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</si>
  <si>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</si>
  <si>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</si>
  <si>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</si>
  <si>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</si>
  <si>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</si>
  <si>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</si>
  <si>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</si>
  <si>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</si>
  <si>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</si>
  <si>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</si>
  <si>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</si>
  <si>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</si>
  <si>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</si>
  <si>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</si>
  <si>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</si>
  <si>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</si>
  <si>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</si>
  <si>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</si>
  <si>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</si>
  <si>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</si>
  <si>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</si>
  <si>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</si>
  <si>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</si>
  <si>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</si>
  <si>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</si>
  <si>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</si>
  <si>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</si>
  <si>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</si>
  <si>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</si>
  <si>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</si>
  <si>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</si>
  <si>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</si>
  <si>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</si>
  <si>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</si>
  <si>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</si>
  <si>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</si>
  <si>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</si>
  <si>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</si>
  <si>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</si>
  <si>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</si>
  <si>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</si>
  <si>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</si>
  <si>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</si>
  <si>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</si>
  <si>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</si>
  <si>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</si>
  <si>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</si>
  <si>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</si>
  <si>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</si>
  <si>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</si>
  <si>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</si>
  <si>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</si>
  <si>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</si>
  <si>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</si>
  <si>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</si>
  <si>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</si>
  <si>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</si>
  <si>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</si>
  <si>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</si>
  <si>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</si>
  <si>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</si>
  <si>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</si>
  <si>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</si>
  <si>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</si>
  <si>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</si>
  <si>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</si>
  <si>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</si>
  <si>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</si>
  <si>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</si>
  <si>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</si>
  <si>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</si>
  <si>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</si>
  <si>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</si>
  <si>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</si>
  <si>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</si>
  <si>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</si>
  <si>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</si>
  <si>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</si>
  <si>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Нет доступных обновлений для отчёта с кодом FAS.JKH.OPEN.INFO.PRICE.WARM!</t>
  </si>
  <si>
    <t>06.12.2022</t>
  </si>
  <si>
    <t>Агаповский муниципальный район</t>
  </si>
  <si>
    <t>75603000</t>
  </si>
  <si>
    <t>Агаповское</t>
  </si>
  <si>
    <t>75603407</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</si>
  <si>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</si>
  <si>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</si>
  <si>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</si>
  <si>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</si>
  <si>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</si>
  <si>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</si>
  <si>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</si>
  <si>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</si>
  <si>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</si>
  <si>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</si>
  <si>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</si>
  <si>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</si>
  <si>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</si>
  <si>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</si>
  <si>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</si>
  <si>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</si>
  <si>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</si>
  <si>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</si>
  <si>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</si>
  <si>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</si>
  <si>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</si>
  <si>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</si>
  <si>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</si>
  <si>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</si>
  <si>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</si>
  <si>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</si>
  <si>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</si>
  <si>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</si>
  <si>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</si>
  <si>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</si>
  <si>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</si>
  <si>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</si>
  <si>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</si>
  <si>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</si>
  <si>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</si>
  <si>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</si>
  <si>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</si>
  <si>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</si>
  <si>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</si>
  <si>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</si>
  <si>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</si>
  <si>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</si>
  <si>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</si>
  <si>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</si>
  <si>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</si>
  <si>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</si>
  <si>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</si>
  <si>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</si>
  <si>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</si>
  <si>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</si>
  <si>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 Миньяр</t>
  </si>
  <si>
    <t>75609103</t>
  </si>
  <si>
    <t>Город Сим</t>
  </si>
  <si>
    <t>75609105</t>
  </si>
  <si>
    <t>Еральское</t>
  </si>
  <si>
    <t>75609422</t>
  </si>
  <si>
    <t>Илекское</t>
  </si>
  <si>
    <t>75609433</t>
  </si>
  <si>
    <t>Поселок Кропачево</t>
  </si>
  <si>
    <t>75609153</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</si>
  <si>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</si>
  <si>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</si>
  <si>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</si>
  <si>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</si>
  <si>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</si>
  <si>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</si>
  <si>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</si>
  <si>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</si>
  <si>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</si>
  <si>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</si>
  <si>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</si>
  <si>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</si>
  <si>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</si>
  <si>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</si>
  <si>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</si>
  <si>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</si>
  <si>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</si>
  <si>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</si>
  <si>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</si>
  <si>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</si>
  <si>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</si>
  <si>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</si>
  <si>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</si>
  <si>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</si>
  <si>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</si>
  <si>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</si>
  <si>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</si>
  <si>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</si>
  <si>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</si>
  <si>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</si>
  <si>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</si>
  <si>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</si>
  <si>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</si>
  <si>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</si>
  <si>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</si>
  <si>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</si>
  <si>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</si>
  <si>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</si>
  <si>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</si>
  <si>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</si>
  <si>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</si>
  <si>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</si>
  <si>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</si>
  <si>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</si>
  <si>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</si>
  <si>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</si>
  <si>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</si>
  <si>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</si>
  <si>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</si>
  <si>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</si>
  <si>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</si>
  <si>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</si>
  <si>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</si>
  <si>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</si>
  <si>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</si>
  <si>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</si>
  <si>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Верхнеуральский муниципальный район</t>
  </si>
  <si>
    <t>75617000</t>
  </si>
  <si>
    <t>Город Верхнеуральск</t>
  </si>
  <si>
    <t>75617101</t>
  </si>
  <si>
    <t>Карагайское</t>
  </si>
  <si>
    <t>75617422</t>
  </si>
  <si>
    <t>Кирсинское</t>
  </si>
  <si>
    <t>75617433</t>
  </si>
  <si>
    <t>Краснинское</t>
  </si>
  <si>
    <t>75617444</t>
  </si>
  <si>
    <t>Петропавловское</t>
  </si>
  <si>
    <t>75617455</t>
  </si>
  <si>
    <t>Поселок Межозерный</t>
  </si>
  <si>
    <t>75617153</t>
  </si>
  <si>
    <t>Спасское</t>
  </si>
  <si>
    <t>75617466</t>
  </si>
  <si>
    <t>Степное</t>
  </si>
  <si>
    <t>75617477</t>
  </si>
  <si>
    <t>Сурменевское</t>
  </si>
  <si>
    <t>75617479</t>
  </si>
  <si>
    <t>Форштадское</t>
  </si>
  <si>
    <t>75617488</t>
  </si>
  <si>
    <t>Город Верхний Уфалей</t>
  </si>
  <si>
    <t>75706000</t>
  </si>
  <si>
    <t>Город Златоуст</t>
  </si>
  <si>
    <t>75712000</t>
  </si>
  <si>
    <t>Город Карабаш</t>
  </si>
  <si>
    <t>75715000</t>
  </si>
  <si>
    <t>Город Копейск</t>
  </si>
  <si>
    <t>75728000</t>
  </si>
  <si>
    <t>Город Кыштым</t>
  </si>
  <si>
    <t>75734000</t>
  </si>
  <si>
    <t>Город Магнитогорск</t>
  </si>
  <si>
    <t>75738000</t>
  </si>
  <si>
    <t>Город Миасс</t>
  </si>
  <si>
    <t>75742000</t>
  </si>
  <si>
    <t>Город Озерск (ЗАТО)</t>
  </si>
  <si>
    <t>75743000</t>
  </si>
  <si>
    <t>Город Снежинск (ЗАТО)</t>
  </si>
  <si>
    <t>75746000</t>
  </si>
  <si>
    <t>Город Трехгорный (ЗАТО)</t>
  </si>
  <si>
    <t>75707000</t>
  </si>
  <si>
    <t>Город Троицк</t>
  </si>
  <si>
    <t>75752000</t>
  </si>
  <si>
    <t>Город Усть-Катав</t>
  </si>
  <si>
    <t>75755000</t>
  </si>
  <si>
    <t>Город Чебаркуль</t>
  </si>
  <si>
    <t>75758000</t>
  </si>
  <si>
    <t>Город Челябинск</t>
  </si>
  <si>
    <t>75701000</t>
  </si>
  <si>
    <t>Калининский</t>
  </si>
  <si>
    <t>75701310</t>
  </si>
  <si>
    <t>Курчатовский</t>
  </si>
  <si>
    <t>75701315</t>
  </si>
  <si>
    <t>Ленинский</t>
  </si>
  <si>
    <t>75701320</t>
  </si>
  <si>
    <t>Металлургический</t>
  </si>
  <si>
    <t>75701330</t>
  </si>
  <si>
    <t>Советский</t>
  </si>
  <si>
    <t>75701370</t>
  </si>
  <si>
    <t>Тракторозаводский</t>
  </si>
  <si>
    <t>75701380</t>
  </si>
  <si>
    <t>Центральный</t>
  </si>
  <si>
    <t>75701390</t>
  </si>
  <si>
    <t>Город Южноуральск</t>
  </si>
  <si>
    <t>75764000</t>
  </si>
  <si>
    <t>Еманжелинский муниципальный район</t>
  </si>
  <si>
    <t>75619000</t>
  </si>
  <si>
    <t>Город Еманжелинск</t>
  </si>
  <si>
    <t>75619101</t>
  </si>
  <si>
    <t>Поселок Зауральский</t>
  </si>
  <si>
    <t>75619152</t>
  </si>
  <si>
    <t>Поселок Красногорский</t>
  </si>
  <si>
    <t>75619154</t>
  </si>
  <si>
    <t>Еткульский муниципальный район</t>
  </si>
  <si>
    <t>75620000</t>
  </si>
  <si>
    <t>Бектышское</t>
  </si>
  <si>
    <t>75620408</t>
  </si>
  <si>
    <t>Белоносовское</t>
  </si>
  <si>
    <t>75620410</t>
  </si>
  <si>
    <t>Белоусовское</t>
  </si>
  <si>
    <t>75620412</t>
  </si>
  <si>
    <t>Еманжелинское</t>
  </si>
  <si>
    <t>75620420</t>
  </si>
  <si>
    <t>Еткульское</t>
  </si>
  <si>
    <t>75620430</t>
  </si>
  <si>
    <t>Каратабанское</t>
  </si>
  <si>
    <t>75620440</t>
  </si>
  <si>
    <t>Коелгинское</t>
  </si>
  <si>
    <t>75620450</t>
  </si>
  <si>
    <t>Лебедевское</t>
  </si>
  <si>
    <t>75620460</t>
  </si>
  <si>
    <t>Новобатуринское</t>
  </si>
  <si>
    <t>75620465</t>
  </si>
  <si>
    <t>Печенкинское</t>
  </si>
  <si>
    <t>75620470</t>
  </si>
  <si>
    <t>Пискловское</t>
  </si>
  <si>
    <t>75620480</t>
  </si>
  <si>
    <t>Селезянское</t>
  </si>
  <si>
    <t>75620490</t>
  </si>
  <si>
    <t>Карталинский муниципальный район</t>
  </si>
  <si>
    <t>75623000</t>
  </si>
  <si>
    <t>Анненское</t>
  </si>
  <si>
    <t>75623405</t>
  </si>
  <si>
    <t>Варшавское</t>
  </si>
  <si>
    <t>75623410</t>
  </si>
  <si>
    <t>Великопетровское</t>
  </si>
  <si>
    <t>75623415</t>
  </si>
  <si>
    <t>Город Карталы</t>
  </si>
  <si>
    <t>75623101</t>
  </si>
  <si>
    <t>Еленинское</t>
  </si>
  <si>
    <t>75623420</t>
  </si>
  <si>
    <t>Мичуринское</t>
  </si>
  <si>
    <t>75623425</t>
  </si>
  <si>
    <t>Неплюевское</t>
  </si>
  <si>
    <t>75623428</t>
  </si>
  <si>
    <t>Полтавское</t>
  </si>
  <si>
    <t>75623435</t>
  </si>
  <si>
    <t>Снежненское</t>
  </si>
  <si>
    <t>75623440</t>
  </si>
  <si>
    <t>Сухореченское</t>
  </si>
  <si>
    <t>75623445</t>
  </si>
  <si>
    <t>Южно-Степное</t>
  </si>
  <si>
    <t>75623450</t>
  </si>
  <si>
    <t>Каслинский муниципальный район</t>
  </si>
  <si>
    <t>75626000</t>
  </si>
  <si>
    <t>Багарякское</t>
  </si>
  <si>
    <t>75626405</t>
  </si>
  <si>
    <t>Береговое</t>
  </si>
  <si>
    <t>75626410</t>
  </si>
  <si>
    <t>Булзинское</t>
  </si>
  <si>
    <t>75626415</t>
  </si>
  <si>
    <t>Воздвиженское сельское поселение</t>
  </si>
  <si>
    <t>75626420</t>
  </si>
  <si>
    <t>Город Касли</t>
  </si>
  <si>
    <t>75626101</t>
  </si>
  <si>
    <t>Григорьевское сельское поселение</t>
  </si>
  <si>
    <t>75626425</t>
  </si>
  <si>
    <t>Маукское</t>
  </si>
  <si>
    <t>75626430</t>
  </si>
  <si>
    <t>Огневское</t>
  </si>
  <si>
    <t>75626435</t>
  </si>
  <si>
    <t>Поселок Вишневогорск</t>
  </si>
  <si>
    <t>75626153</t>
  </si>
  <si>
    <t>Тюбукское</t>
  </si>
  <si>
    <t>75626440</t>
  </si>
  <si>
    <t>Шабуровское</t>
  </si>
  <si>
    <t>75626445</t>
  </si>
  <si>
    <t>Катав-Ивановский муниципальный район</t>
  </si>
  <si>
    <t>75629000</t>
  </si>
  <si>
    <t>Бедярышское</t>
  </si>
  <si>
    <t>75629411</t>
  </si>
  <si>
    <t>Верх-Катавское</t>
  </si>
  <si>
    <t>75629422</t>
  </si>
  <si>
    <t>Город Катав-Ивановск</t>
  </si>
  <si>
    <t>75629101</t>
  </si>
  <si>
    <t>Город Юрюзань</t>
  </si>
  <si>
    <t>75629116</t>
  </si>
  <si>
    <t>Лесное</t>
  </si>
  <si>
    <t>75629430</t>
  </si>
  <si>
    <t>Месединское</t>
  </si>
  <si>
    <t>75629433</t>
  </si>
  <si>
    <t>Орловское</t>
  </si>
  <si>
    <t>75629451</t>
  </si>
  <si>
    <t>Серпиевское</t>
  </si>
  <si>
    <t>75629455</t>
  </si>
  <si>
    <t>Тюлюкское</t>
  </si>
  <si>
    <t>75629477</t>
  </si>
  <si>
    <t>Кизильский муниципальный район</t>
  </si>
  <si>
    <t>75632000</t>
  </si>
  <si>
    <t>Богдановское</t>
  </si>
  <si>
    <t>75632410</t>
  </si>
  <si>
    <t>Гранитное</t>
  </si>
  <si>
    <t>75632420</t>
  </si>
  <si>
    <t>Зингейское</t>
  </si>
  <si>
    <t>75632430</t>
  </si>
  <si>
    <t>Измайловское</t>
  </si>
  <si>
    <t>75632440</t>
  </si>
  <si>
    <t>Карабулакское</t>
  </si>
  <si>
    <t>75632443</t>
  </si>
  <si>
    <t>Кацбахское</t>
  </si>
  <si>
    <t>75632446</t>
  </si>
  <si>
    <t>Кизильское</t>
  </si>
  <si>
    <t>75632450</t>
  </si>
  <si>
    <t>Новоершовское</t>
  </si>
  <si>
    <t>75632456</t>
  </si>
  <si>
    <t>Новопокровское</t>
  </si>
  <si>
    <t>75632458</t>
  </si>
  <si>
    <t>Обручевское</t>
  </si>
  <si>
    <t>75632460</t>
  </si>
  <si>
    <t>Полоцкое</t>
  </si>
  <si>
    <t>75632470</t>
  </si>
  <si>
    <t>Путь Октября</t>
  </si>
  <si>
    <t>75632480</t>
  </si>
  <si>
    <t>Сыртинское</t>
  </si>
  <si>
    <t>75632490</t>
  </si>
  <si>
    <t>Уральское</t>
  </si>
  <si>
    <t>75632493</t>
  </si>
  <si>
    <t>Коркинский муниципальный округ</t>
  </si>
  <si>
    <t>75533000</t>
  </si>
  <si>
    <t>Коркинский муниципальный район</t>
  </si>
  <si>
    <t>75633000</t>
  </si>
  <si>
    <t>Город Коркино</t>
  </si>
  <si>
    <t>75633101</t>
  </si>
  <si>
    <t>Поселок Первомайский</t>
  </si>
  <si>
    <t>75633154</t>
  </si>
  <si>
    <t>Розинское</t>
  </si>
  <si>
    <t>75633156</t>
  </si>
  <si>
    <t>Красноармейский муниципальный район</t>
  </si>
  <si>
    <t>75634000</t>
  </si>
  <si>
    <t>Алабугское</t>
  </si>
  <si>
    <t>75634405</t>
  </si>
  <si>
    <t>Баландинское</t>
  </si>
  <si>
    <t>75634408</t>
  </si>
  <si>
    <t>Березовское</t>
  </si>
  <si>
    <t>75634410</t>
  </si>
  <si>
    <t>Бродокалмакское</t>
  </si>
  <si>
    <t>75634415</t>
  </si>
  <si>
    <t>Дубровское</t>
  </si>
  <si>
    <t>75634417</t>
  </si>
  <si>
    <t>Канашевское</t>
  </si>
  <si>
    <t>75634420</t>
  </si>
  <si>
    <t>Козыревское</t>
  </si>
  <si>
    <t>75634425</t>
  </si>
  <si>
    <t>Лазурненское</t>
  </si>
  <si>
    <t>75634430</t>
  </si>
  <si>
    <t>Луговское</t>
  </si>
  <si>
    <t>75634435</t>
  </si>
  <si>
    <t>Миасское</t>
  </si>
  <si>
    <t>75634440</t>
  </si>
  <si>
    <t>Озерное</t>
  </si>
  <si>
    <t>75634445</t>
  </si>
  <si>
    <t>Русско-Теченское</t>
  </si>
  <si>
    <t>75634450</t>
  </si>
  <si>
    <t>Сугоякское</t>
  </si>
  <si>
    <t>75634455</t>
  </si>
  <si>
    <t>Теренкульское</t>
  </si>
  <si>
    <t>75634457</t>
  </si>
  <si>
    <t>Шумовское</t>
  </si>
  <si>
    <t>75634460</t>
  </si>
  <si>
    <t>Кунашакский муниципальный район</t>
  </si>
  <si>
    <t>75636000</t>
  </si>
  <si>
    <t>Ашировское</t>
  </si>
  <si>
    <t>75636410</t>
  </si>
  <si>
    <t>Буринское</t>
  </si>
  <si>
    <t>75636420</t>
  </si>
  <si>
    <t>Кунашакское</t>
  </si>
  <si>
    <t>75636430</t>
  </si>
  <si>
    <t>Куяшское</t>
  </si>
  <si>
    <t>75636440</t>
  </si>
  <si>
    <t>Муслюмовское</t>
  </si>
  <si>
    <t>75636450</t>
  </si>
  <si>
    <t>Саринское</t>
  </si>
  <si>
    <t>75636460</t>
  </si>
  <si>
    <t>Урукульское</t>
  </si>
  <si>
    <t>75636470</t>
  </si>
  <si>
    <t>Усть-Багарякское</t>
  </si>
  <si>
    <t>75636480</t>
  </si>
  <si>
    <t>Халитовское</t>
  </si>
  <si>
    <t>75636490</t>
  </si>
  <si>
    <t>Кусинский муниципальный район</t>
  </si>
  <si>
    <t>75638000</t>
  </si>
  <si>
    <t>Город Куса</t>
  </si>
  <si>
    <t>75638101</t>
  </si>
  <si>
    <t>Злоказавское</t>
  </si>
  <si>
    <t>75638411</t>
  </si>
  <si>
    <t>Медведевское</t>
  </si>
  <si>
    <t>75638422</t>
  </si>
  <si>
    <t>75638433</t>
  </si>
  <si>
    <t>Поселок Магнитка</t>
  </si>
  <si>
    <t>75638153</t>
  </si>
  <si>
    <t>Локомотивный</t>
  </si>
  <si>
    <t>75759000</t>
  </si>
  <si>
    <t>Нагайбакский муниципальный район</t>
  </si>
  <si>
    <t>75642000</t>
  </si>
  <si>
    <t>Арсинское</t>
  </si>
  <si>
    <t>75642410</t>
  </si>
  <si>
    <t>Балканское</t>
  </si>
  <si>
    <t>75642420</t>
  </si>
  <si>
    <t>Кассельское</t>
  </si>
  <si>
    <t>75642430</t>
  </si>
  <si>
    <t>Куликовское</t>
  </si>
  <si>
    <t>75642440</t>
  </si>
  <si>
    <t>Нагайбакское</t>
  </si>
  <si>
    <t>75642450</t>
  </si>
  <si>
    <t>Остроленское</t>
  </si>
  <si>
    <t>75642460</t>
  </si>
  <si>
    <t>Парижское</t>
  </si>
  <si>
    <t>75642470</t>
  </si>
  <si>
    <t>Переселенческое</t>
  </si>
  <si>
    <t>75642480</t>
  </si>
  <si>
    <t>Поселок Южный</t>
  </si>
  <si>
    <t>75642154</t>
  </si>
  <si>
    <t>Фершампенуазское</t>
  </si>
  <si>
    <t>75642490</t>
  </si>
  <si>
    <t>Нязепетровский муниципальный район</t>
  </si>
  <si>
    <t>75644000</t>
  </si>
  <si>
    <t>Город Нязепетровск</t>
  </si>
  <si>
    <t>75644101</t>
  </si>
  <si>
    <t>Гривенское</t>
  </si>
  <si>
    <t>75644411</t>
  </si>
  <si>
    <t>Кургинское</t>
  </si>
  <si>
    <t>75644422</t>
  </si>
  <si>
    <t>Ункурдинское</t>
  </si>
  <si>
    <t>75644433</t>
  </si>
  <si>
    <t>Шемахинское</t>
  </si>
  <si>
    <t>75644444</t>
  </si>
  <si>
    <t>Октябрьский муниципальный район</t>
  </si>
  <si>
    <t>75647000</t>
  </si>
  <si>
    <t>Боровое</t>
  </si>
  <si>
    <t>75647405</t>
  </si>
  <si>
    <t>Каракульское</t>
  </si>
  <si>
    <t>75647410</t>
  </si>
  <si>
    <t>Кочердыкское</t>
  </si>
  <si>
    <t>75647415</t>
  </si>
  <si>
    <t>Крутоярское</t>
  </si>
  <si>
    <t>75647420</t>
  </si>
  <si>
    <t>Лысковское</t>
  </si>
  <si>
    <t>75647425</t>
  </si>
  <si>
    <t>Маякское</t>
  </si>
  <si>
    <t>75647430</t>
  </si>
  <si>
    <t>Мяконькское</t>
  </si>
  <si>
    <t>75647435</t>
  </si>
  <si>
    <t>Никольское</t>
  </si>
  <si>
    <t>75647440</t>
  </si>
  <si>
    <t>Октябрьское</t>
  </si>
  <si>
    <t>75647445</t>
  </si>
  <si>
    <t>Подовинное</t>
  </si>
  <si>
    <t>75647450</t>
  </si>
  <si>
    <t>Свободненское</t>
  </si>
  <si>
    <t>75647455</t>
  </si>
  <si>
    <t>Уйско-Чебаркульское</t>
  </si>
  <si>
    <t>75647460</t>
  </si>
  <si>
    <t>Чудиновское</t>
  </si>
  <si>
    <t>75647465</t>
  </si>
  <si>
    <t>Пластовский муниципальный район</t>
  </si>
  <si>
    <t>75648000</t>
  </si>
  <si>
    <t>Борисовское</t>
  </si>
  <si>
    <t>75648403</t>
  </si>
  <si>
    <t>Город Пласт</t>
  </si>
  <si>
    <t>75648101</t>
  </si>
  <si>
    <t>Демаринское</t>
  </si>
  <si>
    <t>75648406</t>
  </si>
  <si>
    <t>Кочкарское</t>
  </si>
  <si>
    <t>75648409</t>
  </si>
  <si>
    <t>Степнинское</t>
  </si>
  <si>
    <t>75648420</t>
  </si>
  <si>
    <t>Саткинский муниципальный район</t>
  </si>
  <si>
    <t>75649000</t>
  </si>
  <si>
    <t>Айлинское</t>
  </si>
  <si>
    <t>75649411</t>
  </si>
  <si>
    <t>Город Бакал</t>
  </si>
  <si>
    <t>75649103</t>
  </si>
  <si>
    <t>Город Сатка</t>
  </si>
  <si>
    <t>75649101</t>
  </si>
  <si>
    <t>Поселок Бердяуш</t>
  </si>
  <si>
    <t>75649153</t>
  </si>
  <si>
    <t>Поселок Межевой</t>
  </si>
  <si>
    <t>75649158</t>
  </si>
  <si>
    <t>Поселок Сулея</t>
  </si>
  <si>
    <t>75649162</t>
  </si>
  <si>
    <t>Романовское сельское поселение</t>
  </si>
  <si>
    <t>75649433</t>
  </si>
  <si>
    <t>Сосновский муниципальный район</t>
  </si>
  <si>
    <t>75652000</t>
  </si>
  <si>
    <t>Алишевское</t>
  </si>
  <si>
    <t>75652405</t>
  </si>
  <si>
    <t>Архангельское</t>
  </si>
  <si>
    <t>75652406</t>
  </si>
  <si>
    <t>Вознесенское</t>
  </si>
  <si>
    <t>75652408</t>
  </si>
  <si>
    <t>Долгодеревенское</t>
  </si>
  <si>
    <t>75652410</t>
  </si>
  <si>
    <t>Есаульское</t>
  </si>
  <si>
    <t>75652415</t>
  </si>
  <si>
    <t>Краснопольское</t>
  </si>
  <si>
    <t>75652420</t>
  </si>
  <si>
    <t>Кременкульское</t>
  </si>
  <si>
    <t>75652425</t>
  </si>
  <si>
    <t>Мирненское</t>
  </si>
  <si>
    <t>75652430</t>
  </si>
  <si>
    <t>Новый Кременкуль</t>
  </si>
  <si>
    <t>75652432</t>
  </si>
  <si>
    <t>Полетаевское</t>
  </si>
  <si>
    <t>75652434</t>
  </si>
  <si>
    <t>Рощинское</t>
  </si>
  <si>
    <t>75652435</t>
  </si>
  <si>
    <t>Саккуловское</t>
  </si>
  <si>
    <t>75652440</t>
  </si>
  <si>
    <t>Саргазинское</t>
  </si>
  <si>
    <t>75652445</t>
  </si>
  <si>
    <t>Солнечное</t>
  </si>
  <si>
    <t>75652450</t>
  </si>
  <si>
    <t>Теченское</t>
  </si>
  <si>
    <t>75652452</t>
  </si>
  <si>
    <t>Томинское</t>
  </si>
  <si>
    <t>75652455</t>
  </si>
  <si>
    <t>Троицкий муниципальный район</t>
  </si>
  <si>
    <t>75654000</t>
  </si>
  <si>
    <t>Белозерское</t>
  </si>
  <si>
    <t>75654405</t>
  </si>
  <si>
    <t>Бобровское</t>
  </si>
  <si>
    <t>75654410</t>
  </si>
  <si>
    <t>Дробышевское</t>
  </si>
  <si>
    <t>75654415</t>
  </si>
  <si>
    <t>Карсинское</t>
  </si>
  <si>
    <t>75654422</t>
  </si>
  <si>
    <t>Ключевское</t>
  </si>
  <si>
    <t>75654425</t>
  </si>
  <si>
    <t>Клястицкое</t>
  </si>
  <si>
    <t>75654430</t>
  </si>
  <si>
    <t>Кособродское</t>
  </si>
  <si>
    <t>75654435</t>
  </si>
  <si>
    <t>Нижнесанарское</t>
  </si>
  <si>
    <t>75654440</t>
  </si>
  <si>
    <t>Новомирское</t>
  </si>
  <si>
    <t>75654443</t>
  </si>
  <si>
    <t>Песчанское</t>
  </si>
  <si>
    <t>75654445</t>
  </si>
  <si>
    <t>Родниковское</t>
  </si>
  <si>
    <t>75654450</t>
  </si>
  <si>
    <t>Троицко-Совхозное</t>
  </si>
  <si>
    <t>75654460</t>
  </si>
  <si>
    <t>Шантаринское</t>
  </si>
  <si>
    <t>75654463</t>
  </si>
  <si>
    <t>Яснополянское</t>
  </si>
  <si>
    <t>75654465</t>
  </si>
  <si>
    <t>Увельский муниципальный район</t>
  </si>
  <si>
    <t>75655000</t>
  </si>
  <si>
    <t>Каменское</t>
  </si>
  <si>
    <t>75655411</t>
  </si>
  <si>
    <t>Кичигинское</t>
  </si>
  <si>
    <t>75655422</t>
  </si>
  <si>
    <t>Красносельское</t>
  </si>
  <si>
    <t>75655433</t>
  </si>
  <si>
    <t>Мордвиновское</t>
  </si>
  <si>
    <t>75655438</t>
  </si>
  <si>
    <t>Петровское</t>
  </si>
  <si>
    <t>75655444</t>
  </si>
  <si>
    <t>Половинское</t>
  </si>
  <si>
    <t>75655455</t>
  </si>
  <si>
    <t>Рождественское</t>
  </si>
  <si>
    <t>75655466</t>
  </si>
  <si>
    <t>Увельское</t>
  </si>
  <si>
    <t>75655472</t>
  </si>
  <si>
    <t>Хомутининское</t>
  </si>
  <si>
    <t>75655477</t>
  </si>
  <si>
    <t>Хуторское</t>
  </si>
  <si>
    <t>75655488</t>
  </si>
  <si>
    <t>Уйский муниципальный район</t>
  </si>
  <si>
    <t>75656000</t>
  </si>
  <si>
    <t>Аминевское</t>
  </si>
  <si>
    <t>75656411</t>
  </si>
  <si>
    <t>Беловское</t>
  </si>
  <si>
    <t>75656422</t>
  </si>
  <si>
    <t>Вандышевское</t>
  </si>
  <si>
    <t>75656433</t>
  </si>
  <si>
    <t>Кидышевское</t>
  </si>
  <si>
    <t>75656444</t>
  </si>
  <si>
    <t>Кумлякское</t>
  </si>
  <si>
    <t>75656446</t>
  </si>
  <si>
    <t>Ларинское</t>
  </si>
  <si>
    <t>75656455</t>
  </si>
  <si>
    <t>Масловское</t>
  </si>
  <si>
    <t>75656460</t>
  </si>
  <si>
    <t>Нижнеуцелемовское</t>
  </si>
  <si>
    <t>75656466</t>
  </si>
  <si>
    <t>75656408</t>
  </si>
  <si>
    <t>Соколовское</t>
  </si>
  <si>
    <t>75656477</t>
  </si>
  <si>
    <t>Уйское</t>
  </si>
  <si>
    <t>75656488</t>
  </si>
  <si>
    <t>Чебаркульский муниципальный район</t>
  </si>
  <si>
    <t>75657000</t>
  </si>
  <si>
    <t>Бишкильское</t>
  </si>
  <si>
    <t>75657411</t>
  </si>
  <si>
    <t>Варламовское</t>
  </si>
  <si>
    <t>75657415</t>
  </si>
  <si>
    <t>Кундравинское</t>
  </si>
  <si>
    <t>75657425</t>
  </si>
  <si>
    <t>Непряхинское</t>
  </si>
  <si>
    <t>75657440</t>
  </si>
  <si>
    <t>Сарафановское</t>
  </si>
  <si>
    <t>75657450</t>
  </si>
  <si>
    <t>Тимирязевское</t>
  </si>
  <si>
    <t>75657455</t>
  </si>
  <si>
    <t>Травниковское</t>
  </si>
  <si>
    <t>75657460</t>
  </si>
  <si>
    <t>Филимоновское</t>
  </si>
  <si>
    <t>75657470</t>
  </si>
  <si>
    <t>Шахматовское</t>
  </si>
  <si>
    <t>75657490</t>
  </si>
  <si>
    <t>Чесменский муниципальный район</t>
  </si>
  <si>
    <t>75659000</t>
  </si>
  <si>
    <t>Березинское</t>
  </si>
  <si>
    <t>75659410</t>
  </si>
  <si>
    <t>Калиновское</t>
  </si>
  <si>
    <t>75659430</t>
  </si>
  <si>
    <t>75659438</t>
  </si>
  <si>
    <t>Новоукраинское</t>
  </si>
  <si>
    <t>75659440</t>
  </si>
  <si>
    <t>Редутовское</t>
  </si>
  <si>
    <t>75659442</t>
  </si>
  <si>
    <t>Светловское</t>
  </si>
  <si>
    <t>75659420</t>
  </si>
  <si>
    <t>Тарасовское</t>
  </si>
  <si>
    <t>75659445</t>
  </si>
  <si>
    <t>Тарутинское</t>
  </si>
  <si>
    <t>75659450</t>
  </si>
  <si>
    <t>Углицкое</t>
  </si>
  <si>
    <t>75659460</t>
  </si>
  <si>
    <t>Цвиллингское</t>
  </si>
  <si>
    <t>75659470</t>
  </si>
  <si>
    <t>Черноборское</t>
  </si>
  <si>
    <t>75659480</t>
  </si>
  <si>
    <t>Чесменское</t>
  </si>
  <si>
    <t>75659490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</si>
  <si>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</si>
  <si>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</si>
  <si>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</si>
  <si>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</si>
  <si>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</si>
  <si>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</si>
  <si>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</si>
  <si>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</si>
  <si>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</si>
  <si>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</si>
  <si>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</si>
  <si>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</si>
  <si>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</si>
  <si>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</si>
  <si>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</si>
  <si>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01.12.2022</t>
  </si>
  <si>
    <t>31.12.2023</t>
  </si>
  <si>
    <t>REGION_ID</t>
  </si>
  <si>
    <t>REGION_NAME</t>
  </si>
  <si>
    <t>RST_ORG_ID</t>
  </si>
  <si>
    <t>ORG_NAME</t>
  </si>
  <si>
    <t>INN_NAME</t>
  </si>
  <si>
    <t>KPP_NAME</t>
  </si>
  <si>
    <t>ORG_START_DATE</t>
  </si>
  <si>
    <t>ORG_END_DATE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</si>
  <si>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</si>
  <si>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</si>
  <si>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</si>
  <si>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</si>
  <si>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</si>
  <si>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</si>
  <si>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</si>
  <si>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</si>
  <si>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</si>
  <si>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</si>
  <si>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</si>
  <si>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</si>
  <si>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</si>
  <si>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</si>
  <si>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</si>
  <si>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</si>
  <si>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</si>
  <si>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</si>
  <si>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</si>
  <si>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</si>
  <si>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</si>
  <si>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</si>
  <si>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</si>
  <si>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</si>
  <si>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</si>
  <si>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</si>
  <si>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</si>
  <si>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</si>
  <si>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</si>
  <si>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</si>
  <si>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</si>
  <si>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</si>
  <si>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</si>
  <si>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</si>
  <si>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</si>
  <si>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</si>
  <si>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</si>
  <si>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</si>
  <si>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</si>
  <si>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</si>
  <si>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</si>
  <si>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</si>
  <si>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</si>
  <si>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</si>
  <si>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</si>
  <si>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</si>
  <si>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</si>
  <si>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</si>
  <si>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</si>
  <si>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</si>
  <si>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</si>
  <si>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</si>
  <si>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</si>
  <si>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</si>
  <si>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</si>
  <si>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</si>
  <si>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</si>
  <si>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</si>
  <si>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</si>
  <si>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</si>
  <si>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</si>
  <si>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</si>
  <si>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</si>
  <si>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</si>
  <si>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</si>
  <si>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</si>
  <si>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</si>
  <si>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</si>
  <si>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</si>
  <si>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</si>
  <si>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</si>
  <si>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</si>
  <si>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</si>
  <si>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</si>
  <si>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</si>
  <si>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</si>
  <si>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</si>
  <si>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</si>
  <si>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</si>
  <si>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</si>
  <si>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</si>
  <si>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</si>
  <si>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</si>
  <si>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</si>
  <si>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</si>
  <si>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</si>
  <si>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</si>
  <si>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</si>
  <si>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</si>
  <si>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</si>
  <si>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</si>
  <si>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</si>
  <si>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</si>
  <si>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</si>
  <si>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</si>
  <si>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</si>
  <si>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</si>
  <si>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</si>
  <si>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</si>
  <si>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</si>
  <si>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</si>
  <si>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</si>
  <si>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</si>
  <si>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</si>
  <si>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</si>
  <si>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</si>
  <si>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</si>
  <si>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</si>
  <si>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26842389</t>
  </si>
  <si>
    <t>7449045730</t>
  </si>
  <si>
    <t>04-04-2011 00:00:00</t>
  </si>
  <si>
    <t>26768533</t>
  </si>
  <si>
    <t>АО "ЭнСер"</t>
  </si>
  <si>
    <t>7415036215</t>
  </si>
  <si>
    <t>18-01-2011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</si>
  <si>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</si>
  <si>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</si>
  <si>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</si>
  <si>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</si>
  <si>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</si>
  <si>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</si>
  <si>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</si>
  <si>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</si>
  <si>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</si>
  <si>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</si>
  <si>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</si>
  <si>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</si>
  <si>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</si>
  <si>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</si>
  <si>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</si>
  <si>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</si>
  <si>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</si>
  <si>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</si>
  <si>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</si>
  <si>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</si>
  <si>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</si>
  <si>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</si>
  <si>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</si>
  <si>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</si>
  <si>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</si>
  <si>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</si>
  <si>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</si>
  <si>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</si>
  <si>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</si>
  <si>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</si>
  <si>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</si>
  <si>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</si>
  <si>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746001001</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</si>
  <si>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</si>
  <si>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</si>
  <si>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</si>
  <si>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</si>
  <si>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</si>
  <si>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</si>
  <si>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</si>
  <si>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</si>
  <si>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</si>
  <si>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</si>
  <si>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</si>
  <si>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</si>
  <si>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</si>
  <si>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</si>
  <si>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</si>
  <si>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</si>
  <si>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</si>
  <si>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</si>
  <si>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</si>
  <si>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</si>
  <si>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</si>
  <si>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</si>
  <si>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</si>
  <si>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</si>
  <si>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</si>
  <si>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</si>
  <si>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</si>
  <si>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</si>
  <si>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</si>
  <si>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</si>
  <si>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</si>
  <si>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</si>
  <si>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</si>
  <si>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</si>
  <si>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</si>
  <si>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</si>
  <si>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</si>
  <si>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</si>
  <si>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</si>
  <si>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</si>
  <si>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</si>
  <si>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</si>
  <si>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</si>
  <si>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</si>
  <si>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</si>
  <si>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</si>
  <si>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</si>
  <si>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</si>
  <si>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</si>
  <si>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</si>
  <si>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</si>
  <si>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</si>
  <si>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</si>
  <si>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</si>
  <si>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</si>
  <si>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</si>
  <si>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</si>
  <si>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</si>
  <si>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</si>
  <si>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</si>
  <si>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</si>
  <si>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</si>
  <si>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</si>
  <si>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</si>
  <si>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</si>
  <si>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</si>
  <si>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</si>
  <si>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</si>
  <si>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</si>
  <si>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</si>
  <si>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</si>
  <si>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</si>
  <si>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</si>
  <si>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</si>
  <si>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</si>
  <si>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28875757</t>
  </si>
  <si>
    <t>ИП Валиев Вагиз Ахунзянович</t>
  </si>
  <si>
    <t>741500433979</t>
  </si>
  <si>
    <t>отсутствует</t>
  </si>
  <si>
    <t>31311981</t>
  </si>
  <si>
    <t>МАУ "Управление Норкинского ЖКХ"</t>
  </si>
  <si>
    <t>7460042517</t>
  </si>
  <si>
    <t>26360672</t>
  </si>
  <si>
    <t>МКП "Энергетик"</t>
  </si>
  <si>
    <t>7423000075</t>
  </si>
  <si>
    <t>742301001</t>
  </si>
  <si>
    <t>08-12-2009 00:00:00</t>
  </si>
  <si>
    <t>26785734</t>
  </si>
  <si>
    <t>ММПКХ</t>
  </si>
  <si>
    <t>7422000570</t>
  </si>
  <si>
    <t>742201001</t>
  </si>
  <si>
    <t>30-12-1999 00:00:00</t>
  </si>
  <si>
    <t>26489240</t>
  </si>
  <si>
    <t>ММУП ЖКХ пос. Новогорный</t>
  </si>
  <si>
    <t>7422015336</t>
  </si>
  <si>
    <t>741301001</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</si>
  <si>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</si>
  <si>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</si>
  <si>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</si>
  <si>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</si>
  <si>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</si>
  <si>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</si>
  <si>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</si>
  <si>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</si>
  <si>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</si>
  <si>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</si>
  <si>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</si>
  <si>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</si>
  <si>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</si>
  <si>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</si>
  <si>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</si>
  <si>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</si>
  <si>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</si>
  <si>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</si>
  <si>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</si>
  <si>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</si>
  <si>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</si>
  <si>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</si>
  <si>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</si>
  <si>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</si>
  <si>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</si>
  <si>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</si>
  <si>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</si>
  <si>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</si>
  <si>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</si>
  <si>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</si>
  <si>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</si>
  <si>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</si>
  <si>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</si>
  <si>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</si>
  <si>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</si>
  <si>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</si>
  <si>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</si>
  <si>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</si>
  <si>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</si>
  <si>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</si>
  <si>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</si>
  <si>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</si>
  <si>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</si>
  <si>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</si>
  <si>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</si>
  <si>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</si>
  <si>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</si>
  <si>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</si>
  <si>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</si>
  <si>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</si>
  <si>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</si>
  <si>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</si>
  <si>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</si>
  <si>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</si>
  <si>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</si>
  <si>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</si>
  <si>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</si>
  <si>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</si>
  <si>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</si>
  <si>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26360559</t>
  </si>
  <si>
    <t>МУП "Булзинский ЭУЖКХ"</t>
  </si>
  <si>
    <t>7402009630</t>
  </si>
  <si>
    <t>06-09-2007 00:00:00</t>
  </si>
  <si>
    <t>28868891</t>
  </si>
  <si>
    <t>МУП "Город Плюс"</t>
  </si>
  <si>
    <t>7429012895</t>
  </si>
  <si>
    <t>04-07-2002 00:00:00</t>
  </si>
  <si>
    <t>31364383</t>
  </si>
  <si>
    <t>МУП "ЖКХ Солнечное"</t>
  </si>
  <si>
    <t>7460046688</t>
  </si>
  <si>
    <t>16-08-2019 00:00:00</t>
  </si>
  <si>
    <t>31526598</t>
  </si>
  <si>
    <t>7424012669</t>
  </si>
  <si>
    <t>16-07-2021 00:00:00</t>
  </si>
  <si>
    <t>26489596</t>
  </si>
  <si>
    <t>МУП "ЖКХ-Первомайский"</t>
  </si>
  <si>
    <t>7425007975</t>
  </si>
  <si>
    <t>742501001</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</si>
  <si>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</si>
  <si>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</si>
  <si>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</si>
  <si>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</si>
  <si>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</si>
  <si>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</si>
  <si>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</si>
  <si>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</si>
  <si>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</si>
  <si>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</si>
  <si>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</si>
  <si>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</si>
  <si>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</si>
  <si>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</si>
  <si>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</si>
  <si>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</si>
  <si>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26360734</t>
  </si>
  <si>
    <t>МУП "Кассельское ЖКХ"</t>
  </si>
  <si>
    <t>7435008400</t>
  </si>
  <si>
    <t>743501001</t>
  </si>
  <si>
    <t>12-02-2004 00:00:00</t>
  </si>
  <si>
    <t>26360661</t>
  </si>
  <si>
    <t>МУП "Кидышевская котельная и тепловые сети"</t>
  </si>
  <si>
    <t>7420010780</t>
  </si>
  <si>
    <t>742001001</t>
  </si>
  <si>
    <t>24-08-2006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</si>
  <si>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</si>
  <si>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</si>
  <si>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</si>
  <si>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</si>
  <si>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</si>
  <si>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</si>
  <si>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</si>
  <si>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</si>
  <si>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</si>
  <si>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</si>
  <si>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</si>
  <si>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</si>
  <si>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</si>
  <si>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</si>
  <si>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</si>
  <si>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</si>
  <si>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</si>
  <si>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</si>
  <si>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</si>
  <si>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</si>
  <si>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</si>
  <si>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</si>
  <si>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</si>
  <si>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</si>
  <si>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</si>
  <si>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</si>
  <si>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</si>
  <si>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</si>
  <si>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</si>
  <si>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</si>
  <si>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</si>
  <si>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</si>
  <si>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</si>
  <si>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</si>
  <si>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</si>
  <si>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</si>
  <si>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</si>
  <si>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</si>
  <si>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</si>
  <si>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</si>
  <si>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</si>
  <si>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</si>
  <si>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</si>
  <si>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</si>
  <si>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26643146</t>
  </si>
  <si>
    <t>МУП "Розинские тепловые сети"</t>
  </si>
  <si>
    <t>7412011759</t>
  </si>
  <si>
    <t>24-12-2007 00:00:00</t>
  </si>
  <si>
    <t>26360671</t>
  </si>
  <si>
    <t>МУП "Санаторий "Дальняя Дача"</t>
  </si>
  <si>
    <t>7422012007</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</si>
  <si>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</si>
  <si>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</si>
  <si>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</si>
  <si>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</si>
  <si>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</si>
  <si>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</si>
  <si>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</si>
  <si>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</si>
  <si>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</si>
  <si>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</si>
  <si>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</si>
  <si>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</si>
  <si>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</si>
  <si>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</si>
  <si>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</si>
  <si>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</si>
  <si>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</si>
  <si>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</si>
  <si>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</si>
  <si>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</si>
  <si>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31598728</t>
  </si>
  <si>
    <t>МУП "Теплоснабжение"</t>
  </si>
  <si>
    <t>7430036410</t>
  </si>
  <si>
    <t>17-12-2021 00:00:00</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</si>
  <si>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</si>
  <si>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</si>
  <si>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</si>
  <si>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</si>
  <si>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</si>
  <si>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</si>
  <si>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</si>
  <si>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</si>
  <si>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</si>
  <si>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</si>
  <si>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</si>
  <si>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</si>
  <si>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</si>
  <si>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</si>
  <si>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</si>
  <si>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</si>
  <si>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</si>
  <si>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</si>
  <si>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</si>
  <si>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</si>
  <si>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</si>
  <si>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</si>
  <si>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</si>
  <si>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31094430</t>
  </si>
  <si>
    <t>МУП ЖКХ "Северное"</t>
  </si>
  <si>
    <t>7430028593</t>
  </si>
  <si>
    <t>22-06-2017 00:00:00</t>
  </si>
  <si>
    <t>26614957</t>
  </si>
  <si>
    <t>МУП ЖКХ "Шабурово"</t>
  </si>
  <si>
    <t>7402012538</t>
  </si>
  <si>
    <t>12-06-2010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</si>
  <si>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</si>
  <si>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</si>
  <si>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</si>
  <si>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</si>
  <si>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</si>
  <si>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</si>
  <si>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</si>
  <si>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</si>
  <si>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</si>
  <si>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</si>
  <si>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</si>
  <si>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</si>
  <si>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</si>
  <si>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</si>
  <si>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</si>
  <si>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</si>
  <si>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</si>
  <si>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</si>
  <si>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</si>
  <si>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</si>
  <si>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</si>
  <si>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</si>
  <si>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</si>
  <si>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</si>
  <si>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</si>
  <si>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</si>
  <si>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</si>
  <si>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</si>
  <si>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</si>
  <si>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</si>
  <si>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</si>
  <si>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</si>
  <si>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</si>
  <si>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</si>
  <si>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</si>
  <si>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</si>
  <si>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</si>
  <si>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</si>
  <si>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</si>
  <si>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</si>
  <si>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</si>
  <si>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</si>
  <si>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</si>
  <si>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</si>
  <si>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</si>
  <si>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</si>
  <si>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</si>
  <si>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</si>
  <si>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</si>
  <si>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</si>
  <si>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</si>
  <si>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</si>
  <si>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</si>
  <si>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</si>
  <si>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</si>
  <si>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</si>
  <si>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</si>
  <si>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</si>
  <si>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</si>
  <si>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</si>
  <si>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</si>
  <si>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</si>
  <si>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</si>
  <si>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</si>
  <si>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</si>
  <si>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</si>
  <si>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</si>
  <si>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</si>
  <si>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</si>
  <si>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</si>
  <si>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</si>
  <si>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</si>
  <si>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</si>
  <si>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</si>
  <si>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</si>
  <si>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</si>
  <si>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</si>
  <si>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</si>
  <si>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</si>
  <si>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</si>
  <si>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</si>
  <si>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</si>
  <si>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</si>
  <si>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</si>
  <si>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</si>
  <si>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</si>
  <si>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</si>
  <si>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</si>
  <si>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</si>
  <si>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</si>
  <si>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</si>
  <si>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</si>
  <si>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</si>
  <si>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</si>
  <si>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</si>
  <si>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</si>
  <si>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</si>
  <si>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</si>
  <si>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30384893</t>
  </si>
  <si>
    <t>ООО "Алмаз"</t>
  </si>
  <si>
    <t>8611007452</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</si>
  <si>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</si>
  <si>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</si>
  <si>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</si>
  <si>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</si>
  <si>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</si>
  <si>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</si>
  <si>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</si>
  <si>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</si>
  <si>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</si>
  <si>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</si>
  <si>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</si>
  <si>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</si>
  <si>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</si>
  <si>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</si>
  <si>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</si>
  <si>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</si>
  <si>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</si>
  <si>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</si>
  <si>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</si>
  <si>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</si>
  <si>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</si>
  <si>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</si>
  <si>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</si>
  <si>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</si>
  <si>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</si>
  <si>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</si>
  <si>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</si>
  <si>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</si>
  <si>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</si>
  <si>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</si>
  <si>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26360797</t>
  </si>
  <si>
    <t>ООО "ВПК ЧелПром"</t>
  </si>
  <si>
    <t>7451079736</t>
  </si>
  <si>
    <t>14-10-2002 00:00:00</t>
  </si>
  <si>
    <t>31558775</t>
  </si>
  <si>
    <t>ООО "Вектор"</t>
  </si>
  <si>
    <t>7424012700</t>
  </si>
  <si>
    <t>06-08-2021 00:00:00</t>
  </si>
  <si>
    <t>28512271</t>
  </si>
  <si>
    <t>ООО "Вертикаль"</t>
  </si>
  <si>
    <t>7455012098</t>
  </si>
  <si>
    <t>22-03-2013 00:00:00</t>
  </si>
  <si>
    <t>26489918</t>
  </si>
  <si>
    <t>ООО "ВиТ"</t>
  </si>
  <si>
    <t>7425758643</t>
  </si>
  <si>
    <t>31255862</t>
  </si>
  <si>
    <t>ООО "Водоканал"</t>
  </si>
  <si>
    <t>7447271236</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</si>
  <si>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</si>
  <si>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</si>
  <si>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</si>
  <si>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</si>
  <si>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</si>
  <si>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</si>
  <si>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</si>
  <si>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</si>
  <si>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</si>
  <si>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</si>
  <si>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</si>
  <si>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</si>
  <si>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</si>
  <si>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</si>
  <si>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</si>
  <si>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</si>
  <si>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</si>
  <si>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</si>
  <si>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</si>
  <si>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</si>
  <si>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</si>
  <si>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</si>
  <si>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</si>
  <si>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</si>
  <si>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</si>
  <si>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</si>
  <si>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</si>
  <si>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</si>
  <si>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</si>
  <si>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</si>
  <si>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</si>
  <si>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</si>
  <si>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</si>
  <si>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</si>
  <si>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</si>
  <si>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</si>
  <si>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</si>
  <si>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</si>
  <si>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</si>
  <si>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</si>
  <si>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</si>
  <si>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</si>
  <si>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</si>
  <si>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</si>
  <si>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</si>
  <si>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</si>
  <si>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</si>
  <si>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</si>
  <si>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</si>
  <si>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</si>
  <si>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</si>
  <si>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</si>
  <si>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</si>
  <si>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</si>
  <si>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</si>
  <si>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</si>
  <si>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</si>
  <si>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</si>
  <si>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</si>
  <si>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</si>
  <si>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</si>
  <si>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</si>
  <si>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</si>
  <si>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</si>
  <si>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</si>
  <si>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</si>
  <si>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</si>
  <si>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</si>
  <si>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</si>
  <si>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</si>
  <si>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</si>
  <si>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</si>
  <si>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</si>
  <si>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</si>
  <si>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</si>
  <si>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</si>
  <si>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</si>
  <si>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</si>
  <si>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</si>
  <si>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</si>
  <si>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</si>
  <si>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</si>
  <si>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</si>
  <si>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</si>
  <si>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</si>
  <si>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</si>
  <si>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</si>
  <si>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</si>
  <si>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</si>
  <si>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</si>
  <si>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</si>
  <si>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</si>
  <si>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</si>
  <si>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</si>
  <si>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</si>
  <si>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</si>
  <si>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</si>
  <si>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</si>
  <si>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</si>
  <si>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</si>
  <si>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</si>
  <si>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</si>
  <si>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</si>
  <si>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</si>
  <si>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</si>
  <si>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</si>
  <si>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</si>
  <si>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</si>
  <si>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</si>
  <si>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</si>
  <si>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</si>
  <si>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</si>
  <si>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</si>
  <si>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</si>
  <si>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</si>
  <si>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</si>
  <si>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</si>
  <si>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</si>
  <si>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</si>
  <si>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</si>
  <si>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</si>
  <si>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</si>
  <si>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</si>
  <si>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</si>
  <si>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</si>
  <si>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</si>
  <si>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</si>
  <si>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</si>
  <si>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</si>
  <si>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</si>
  <si>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</si>
  <si>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</si>
  <si>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</si>
  <si>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</si>
  <si>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</si>
  <si>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</si>
  <si>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</si>
  <si>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</si>
  <si>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</si>
  <si>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</si>
  <si>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</si>
  <si>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</si>
  <si>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</si>
  <si>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</si>
  <si>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</si>
  <si>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</si>
  <si>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</si>
  <si>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</si>
  <si>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</si>
  <si>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</si>
  <si>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</si>
  <si>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</si>
  <si>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</si>
  <si>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</si>
  <si>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</si>
  <si>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</si>
  <si>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</si>
  <si>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</si>
  <si>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</si>
  <si>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</si>
  <si>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</si>
  <si>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</si>
  <si>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</si>
  <si>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</si>
  <si>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</si>
  <si>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</si>
  <si>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</si>
  <si>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</si>
  <si>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</si>
  <si>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</si>
  <si>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</si>
  <si>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</si>
  <si>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</si>
  <si>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</si>
  <si>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</si>
  <si>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</si>
  <si>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</si>
  <si>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</si>
  <si>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</si>
  <si>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</si>
  <si>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</si>
  <si>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</si>
  <si>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</si>
  <si>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</si>
  <si>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</si>
  <si>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</si>
  <si>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</si>
  <si>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</si>
  <si>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</si>
  <si>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</si>
  <si>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</si>
  <si>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</si>
  <si>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</si>
  <si>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</si>
  <si>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</si>
  <si>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</si>
  <si>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</si>
  <si>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</si>
  <si>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</si>
  <si>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</si>
  <si>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</si>
  <si>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</si>
  <si>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</si>
  <si>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</si>
  <si>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</si>
  <si>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</si>
  <si>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</si>
  <si>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</si>
  <si>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</si>
  <si>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</si>
  <si>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</si>
  <si>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</si>
  <si>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</si>
  <si>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</si>
  <si>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</si>
  <si>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</si>
  <si>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</si>
  <si>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</si>
  <si>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</si>
  <si>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</si>
  <si>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</si>
  <si>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</si>
  <si>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</si>
  <si>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</si>
  <si>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</si>
  <si>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</si>
  <si>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</si>
  <si>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</si>
  <si>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</si>
  <si>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</si>
  <si>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</si>
  <si>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</si>
  <si>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</si>
  <si>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</si>
  <si>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</si>
  <si>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</si>
  <si>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</si>
  <si>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</si>
  <si>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</si>
  <si>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</si>
  <si>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</si>
  <si>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</si>
  <si>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</si>
  <si>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</si>
  <si>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</si>
  <si>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</si>
  <si>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</si>
  <si>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</si>
  <si>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</si>
  <si>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</si>
  <si>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</si>
  <si>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</si>
  <si>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</si>
  <si>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</si>
  <si>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</si>
  <si>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</si>
  <si>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</si>
  <si>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</si>
  <si>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</si>
  <si>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</si>
  <si>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</si>
  <si>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</si>
  <si>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</si>
  <si>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</si>
  <si>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</si>
  <si>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</si>
  <si>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</si>
  <si>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</si>
  <si>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</si>
  <si>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</si>
  <si>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</si>
  <si>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</si>
  <si>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28421742</t>
  </si>
  <si>
    <t>ООО "ПрофТерминал-Энерго"</t>
  </si>
  <si>
    <t>7412017239</t>
  </si>
  <si>
    <t>23-10-2013 00:00:00</t>
  </si>
  <si>
    <t>31087572</t>
  </si>
  <si>
    <t>ООО "РЕМСТРОЙ"</t>
  </si>
  <si>
    <t>7447257626</t>
  </si>
  <si>
    <t>03-11-2016 00:00:00</t>
  </si>
  <si>
    <t>30840294</t>
  </si>
  <si>
    <t>ООО "Районные Тепловые Сети"</t>
  </si>
  <si>
    <t>7424007193</t>
  </si>
  <si>
    <t>27581646</t>
  </si>
  <si>
    <t>ООО "Реммонтаж Сервис"</t>
  </si>
  <si>
    <t>7417016937</t>
  </si>
  <si>
    <t>31-01-2008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</si>
  <si>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</si>
  <si>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</si>
  <si>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</si>
  <si>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</si>
  <si>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</si>
  <si>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</si>
  <si>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</si>
  <si>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</si>
  <si>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</si>
  <si>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</si>
  <si>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</si>
  <si>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</si>
  <si>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</si>
  <si>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</si>
  <si>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</si>
  <si>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</si>
  <si>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</si>
  <si>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</si>
  <si>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</si>
  <si>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</si>
  <si>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</si>
  <si>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</si>
  <si>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</si>
  <si>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</si>
  <si>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</si>
  <si>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</si>
  <si>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</si>
  <si>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</si>
  <si>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</si>
  <si>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</si>
  <si>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</si>
  <si>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</si>
  <si>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</si>
  <si>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</si>
  <si>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</si>
  <si>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</si>
  <si>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</si>
  <si>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</si>
  <si>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</si>
  <si>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</si>
  <si>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</si>
  <si>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</si>
  <si>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</si>
  <si>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</si>
  <si>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</si>
  <si>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</si>
  <si>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</si>
  <si>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</si>
  <si>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</si>
  <si>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</si>
  <si>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</si>
  <si>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</si>
  <si>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</si>
  <si>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</si>
  <si>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</si>
  <si>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</si>
  <si>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26575907</t>
  </si>
  <si>
    <t>ООО "СтройКомплекс"</t>
  </si>
  <si>
    <t>7443005963</t>
  </si>
  <si>
    <t>28450949</t>
  </si>
  <si>
    <t>ООО "Сфера"</t>
  </si>
  <si>
    <t>7430017320</t>
  </si>
  <si>
    <t>04-09-2013 00:00:00</t>
  </si>
  <si>
    <t>31640158</t>
  </si>
  <si>
    <t>ООО "ТСИ"</t>
  </si>
  <si>
    <t>7453340390</t>
  </si>
  <si>
    <t>22-11-2022 00:00:00</t>
  </si>
  <si>
    <t>31460502</t>
  </si>
  <si>
    <t>ООО "ТСО Кыштым"</t>
  </si>
  <si>
    <t>7451451601</t>
  </si>
  <si>
    <t>31234976</t>
  </si>
  <si>
    <t>ООО "ТЭС"</t>
  </si>
  <si>
    <t>7415084297</t>
  </si>
  <si>
    <t>09-08-2018 00:00:00</t>
  </si>
  <si>
    <t>31222807</t>
  </si>
  <si>
    <t>7453305412</t>
  </si>
  <si>
    <t>09-02-2017 00:00:00</t>
  </si>
  <si>
    <t>31296561</t>
  </si>
  <si>
    <t>ООО "ТеплИст"</t>
  </si>
  <si>
    <t>7415097930</t>
  </si>
  <si>
    <t>31628167</t>
  </si>
  <si>
    <t>ООО "ТеплЭн"</t>
  </si>
  <si>
    <t>7415103302</t>
  </si>
  <si>
    <t>26360596</t>
  </si>
  <si>
    <t>ООО "Тепло и Сервис"</t>
  </si>
  <si>
    <t>7411020454</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</si>
  <si>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</si>
  <si>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</si>
  <si>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</si>
  <si>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</si>
  <si>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</si>
  <si>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</si>
  <si>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</si>
  <si>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</si>
  <si>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</si>
  <si>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</si>
  <si>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</si>
  <si>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</si>
  <si>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</si>
  <si>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</si>
  <si>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</si>
  <si>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</si>
  <si>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</si>
  <si>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</si>
  <si>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</si>
  <si>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</si>
  <si>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</si>
  <si>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</si>
  <si>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</si>
  <si>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</si>
  <si>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</si>
  <si>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</si>
  <si>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</si>
  <si>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</si>
  <si>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</si>
  <si>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</si>
  <si>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</si>
  <si>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</si>
  <si>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</si>
  <si>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</si>
  <si>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</si>
  <si>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</si>
  <si>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</si>
  <si>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</si>
  <si>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</si>
  <si>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</si>
  <si>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</si>
  <si>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31595521</t>
  </si>
  <si>
    <t>ООО "Тепловые Сети Кременкуля"</t>
  </si>
  <si>
    <t>7448221333</t>
  </si>
  <si>
    <t>26-11-2019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</si>
  <si>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</si>
  <si>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</si>
  <si>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</si>
  <si>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</si>
  <si>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</si>
  <si>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</si>
  <si>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</si>
  <si>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</si>
  <si>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</si>
  <si>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</si>
  <si>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</si>
  <si>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31595563</t>
  </si>
  <si>
    <t>ООО "Теплосбыт"</t>
  </si>
  <si>
    <t>7415108734</t>
  </si>
  <si>
    <t>24-11-2021 00:00:00</t>
  </si>
  <si>
    <t>26360785</t>
  </si>
  <si>
    <t>7448059271</t>
  </si>
  <si>
    <t>14-01-2004 00:00:00</t>
  </si>
  <si>
    <t>31459637</t>
  </si>
  <si>
    <t>ООО "Теплосервис"</t>
  </si>
  <si>
    <t>7404073007</t>
  </si>
  <si>
    <t>26652749</t>
  </si>
  <si>
    <t>7424024424</t>
  </si>
  <si>
    <t>05-06-2007 00:00:00</t>
  </si>
  <si>
    <t>26576354</t>
  </si>
  <si>
    <t>ООО "Теплосервис-Урал"</t>
  </si>
  <si>
    <t>7448107831</t>
  </si>
  <si>
    <t>21-07-2008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</si>
  <si>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</si>
  <si>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</si>
  <si>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</si>
  <si>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</si>
  <si>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</si>
  <si>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</si>
  <si>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</si>
  <si>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</si>
  <si>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</si>
  <si>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</si>
  <si>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</si>
  <si>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</si>
  <si>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</si>
  <si>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</si>
  <si>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</si>
  <si>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</si>
  <si>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</si>
  <si>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</si>
  <si>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</si>
  <si>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</si>
  <si>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</si>
  <si>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</si>
  <si>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</si>
  <si>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</si>
  <si>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</si>
  <si>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</si>
  <si>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</si>
  <si>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</si>
  <si>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</si>
  <si>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</si>
  <si>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</si>
  <si>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</si>
  <si>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</si>
  <si>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</si>
  <si>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</si>
  <si>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</si>
  <si>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</si>
  <si>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</si>
  <si>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</si>
  <si>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</si>
  <si>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</si>
  <si>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</si>
  <si>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</si>
  <si>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</si>
  <si>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</si>
  <si>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</si>
  <si>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</si>
  <si>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</si>
  <si>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</si>
  <si>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</si>
  <si>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</si>
  <si>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</si>
  <si>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</si>
  <si>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</si>
  <si>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</si>
  <si>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</si>
  <si>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</si>
  <si>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</si>
  <si>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</si>
  <si>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</si>
  <si>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</si>
  <si>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</si>
  <si>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28145509</t>
  </si>
  <si>
    <t>ООО "Трест Магнитострой"</t>
  </si>
  <si>
    <t>7444043471</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</si>
  <si>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</si>
  <si>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</si>
  <si>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</si>
  <si>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</si>
  <si>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</si>
  <si>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</si>
  <si>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</si>
  <si>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</si>
  <si>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</si>
  <si>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</si>
  <si>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</si>
  <si>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</si>
  <si>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</si>
  <si>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</si>
  <si>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</si>
  <si>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</si>
  <si>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</si>
  <si>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</si>
  <si>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</si>
  <si>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</si>
  <si>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</si>
  <si>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</si>
  <si>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</si>
  <si>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</si>
  <si>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</si>
  <si>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</si>
  <si>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</si>
  <si>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</si>
  <si>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</si>
  <si>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</si>
  <si>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</si>
  <si>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</si>
  <si>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</si>
  <si>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</si>
  <si>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</si>
  <si>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</si>
  <si>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</si>
  <si>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</si>
  <si>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</si>
  <si>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</si>
  <si>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</si>
  <si>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</si>
  <si>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</si>
  <si>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</si>
  <si>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</si>
  <si>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</si>
  <si>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</si>
  <si>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</si>
  <si>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</si>
  <si>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</si>
  <si>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</si>
  <si>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</si>
  <si>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</si>
  <si>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</si>
  <si>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</si>
  <si>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</si>
  <si>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</si>
  <si>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</si>
  <si>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</si>
  <si>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</si>
  <si>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</si>
  <si>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</si>
  <si>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</si>
  <si>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</si>
  <si>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</si>
  <si>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</si>
  <si>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</si>
  <si>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</si>
  <si>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</si>
  <si>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</si>
  <si>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</si>
  <si>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</si>
  <si>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</si>
  <si>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</si>
  <si>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</si>
  <si>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</si>
  <si>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</si>
  <si>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</si>
  <si>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</si>
  <si>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</si>
  <si>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</si>
  <si>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</si>
  <si>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</si>
  <si>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</si>
  <si>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</si>
  <si>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</si>
  <si>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</si>
  <si>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</si>
  <si>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</si>
  <si>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</si>
  <si>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</si>
  <si>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</si>
  <si>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</si>
  <si>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31632739</t>
  </si>
  <si>
    <t>ООО "ЭНКОМ"</t>
  </si>
  <si>
    <t>7451397136</t>
  </si>
  <si>
    <t>26824485</t>
  </si>
  <si>
    <t>ООО "ЭСКО"</t>
  </si>
  <si>
    <t>7430013090</t>
  </si>
  <si>
    <t>16-12-2010 00:00:00</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</si>
  <si>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</si>
  <si>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</si>
  <si>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</si>
  <si>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</si>
  <si>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</si>
  <si>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</si>
  <si>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</si>
  <si>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</si>
  <si>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</si>
  <si>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</si>
  <si>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</si>
  <si>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</si>
  <si>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</si>
  <si>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</si>
  <si>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</si>
  <si>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</si>
  <si>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</si>
  <si>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</si>
  <si>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</si>
  <si>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</si>
  <si>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</si>
  <si>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</si>
  <si>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</si>
  <si>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</si>
  <si>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</si>
  <si>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</si>
  <si>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</si>
  <si>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</si>
  <si>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</si>
  <si>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</si>
  <si>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</si>
  <si>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</si>
  <si>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</si>
  <si>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</si>
  <si>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</si>
  <si>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</si>
  <si>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</si>
  <si>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</si>
  <si>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</si>
  <si>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</si>
  <si>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31350111</t>
  </si>
  <si>
    <t>ООО «Управляющий»</t>
  </si>
  <si>
    <t>7447261870</t>
  </si>
  <si>
    <t>18-05-2016 00:00:00</t>
  </si>
  <si>
    <t>28462448</t>
  </si>
  <si>
    <t>ООО «ЭНЕРГОПРАЙС»</t>
  </si>
  <si>
    <t>7452054318</t>
  </si>
  <si>
    <t>23-04-2007 00:00:00</t>
  </si>
  <si>
    <t>30833726</t>
  </si>
  <si>
    <t>ООО Агрокомплекс "Чурилово"</t>
  </si>
  <si>
    <t>7452098918</t>
  </si>
  <si>
    <t>28136610</t>
  </si>
  <si>
    <t>ООО МЦМиР "Курорт Увильды"</t>
  </si>
  <si>
    <t>7460004663</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</si>
  <si>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</si>
  <si>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</si>
  <si>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</si>
  <si>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</si>
  <si>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</si>
  <si>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</si>
  <si>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</si>
  <si>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</si>
  <si>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</si>
  <si>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</si>
  <si>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</si>
  <si>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</si>
  <si>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</si>
  <si>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</si>
  <si>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</si>
  <si>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31281475</t>
  </si>
  <si>
    <t>ООО Теплоснабжение</t>
  </si>
  <si>
    <t>7447285180</t>
  </si>
  <si>
    <t>18-01-2019 00:00:00</t>
  </si>
  <si>
    <t>27989515</t>
  </si>
  <si>
    <t>ООО УК "АККТиВ"</t>
  </si>
  <si>
    <t>7460003733</t>
  </si>
  <si>
    <t>28-08-2012 00:00:00</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</si>
  <si>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</si>
  <si>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</si>
  <si>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</si>
  <si>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</si>
  <si>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</si>
  <si>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</si>
  <si>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</si>
  <si>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</si>
  <si>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</si>
  <si>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</si>
  <si>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</si>
  <si>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</si>
  <si>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</si>
  <si>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</si>
  <si>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</si>
  <si>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</si>
  <si>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</si>
  <si>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</si>
  <si>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</si>
  <si>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</si>
  <si>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</si>
  <si>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</si>
  <si>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</si>
  <si>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</si>
  <si>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</si>
  <si>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</si>
  <si>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</si>
  <si>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</si>
  <si>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</si>
  <si>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</si>
  <si>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</si>
  <si>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</si>
  <si>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</si>
  <si>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</si>
  <si>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</si>
  <si>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</si>
  <si>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</si>
  <si>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</si>
  <si>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</si>
  <si>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</si>
  <si>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</si>
  <si>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</si>
  <si>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</si>
  <si>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</si>
  <si>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</si>
  <si>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</si>
  <si>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</si>
  <si>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</si>
  <si>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</si>
  <si>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</si>
  <si>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</si>
  <si>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</si>
  <si>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</si>
  <si>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</si>
  <si>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</si>
  <si>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</si>
  <si>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</si>
  <si>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</si>
  <si>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</si>
  <si>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</si>
  <si>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</si>
  <si>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</si>
  <si>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</si>
  <si>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</si>
  <si>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</si>
  <si>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</si>
  <si>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</si>
  <si>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</si>
  <si>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</si>
  <si>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</si>
  <si>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</si>
  <si>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745143001</t>
  </si>
  <si>
    <t>09-09-2002 00:00:00</t>
  </si>
  <si>
    <t>26551662</t>
  </si>
  <si>
    <t>7203162698</t>
  </si>
  <si>
    <t>997150001</t>
  </si>
  <si>
    <t>01-12-2006 00:00:00</t>
  </si>
  <si>
    <t>26863812</t>
  </si>
  <si>
    <t>742202001</t>
  </si>
  <si>
    <t>26322812</t>
  </si>
  <si>
    <t>ПАО "ЧЗПСН-Профнастил"</t>
  </si>
  <si>
    <t>7447014976</t>
  </si>
  <si>
    <t>10-09-1993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</si>
  <si>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</si>
  <si>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</si>
  <si>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</si>
  <si>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</si>
  <si>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</si>
  <si>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</si>
  <si>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</si>
  <si>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</si>
  <si>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</si>
  <si>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</si>
  <si>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</si>
  <si>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</si>
  <si>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</si>
  <si>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</si>
  <si>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</si>
  <si>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</si>
  <si>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</si>
  <si>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</si>
  <si>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</si>
  <si>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</si>
  <si>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</si>
  <si>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</si>
  <si>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</si>
  <si>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</si>
  <si>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</si>
  <si>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</si>
  <si>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</si>
  <si>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</si>
  <si>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</si>
  <si>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</si>
  <si>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</si>
  <si>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</si>
  <si>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</si>
  <si>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</si>
  <si>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</si>
  <si>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</si>
  <si>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</si>
  <si>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</si>
  <si>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</si>
  <si>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</si>
  <si>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</si>
  <si>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</si>
  <si>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01-07-2002 00:00:00</t>
  </si>
  <si>
    <t>26360587</t>
  </si>
  <si>
    <t>ФКУ ИК - 21 ГУФСИН России по Челябинской области</t>
  </si>
  <si>
    <t>7409001535</t>
  </si>
  <si>
    <t>12-04-2005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</si>
  <si>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</si>
  <si>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</si>
  <si>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</si>
  <si>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</si>
  <si>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</si>
  <si>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</si>
  <si>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</si>
  <si>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</si>
  <si>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</si>
  <si>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</si>
  <si>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</si>
  <si>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</si>
  <si>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</si>
  <si>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</si>
  <si>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</si>
  <si>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</si>
  <si>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</si>
  <si>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</si>
  <si>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</si>
  <si>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</si>
  <si>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</si>
  <si>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</si>
  <si>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</si>
  <si>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</si>
  <si>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</si>
  <si>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</si>
  <si>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</si>
  <si>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</si>
  <si>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</si>
  <si>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</si>
  <si>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</si>
  <si>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</si>
  <si>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</si>
  <si>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</si>
  <si>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</si>
  <si>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</si>
  <si>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</si>
  <si>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</si>
  <si>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</si>
  <si>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</si>
  <si>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</si>
  <si>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</si>
  <si>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</si>
  <si>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</si>
  <si>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</si>
  <si>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</si>
  <si>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</si>
  <si>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</si>
  <si>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WARM</t>
  </si>
  <si>
    <t>Министерство тарифного регулирования и энергетики Челябинской области</t>
  </si>
  <si>
    <t>Официальный сайт Министерства тарифного регулирования и энергетики Челябинской области</t>
  </si>
  <si>
    <t>28.11.2022</t>
  </si>
  <si>
    <t>102/34</t>
  </si>
  <si>
    <t>454080, Челябинская обл., г. Челябинск, ул. Энгельса, д. 3, каб. 410</t>
  </si>
  <si>
    <t>Рындин Игорь Николаевич</t>
  </si>
  <si>
    <t>Калмакова Ксения Сергеевна</t>
  </si>
  <si>
    <t>Начальник сектора тарифообразования</t>
  </si>
  <si>
    <t>8 (351) 246-75-15 вн.3574</t>
  </si>
  <si>
    <t>KalmakovaKS@ustekchel.ru</t>
  </si>
  <si>
    <t>О</t>
  </si>
  <si>
    <t>Город Челябинск, Город Челябинск (75701000);</t>
  </si>
  <si>
    <t>Льготные тарифы на тепловую энергию, поставляемую единой теплоснабжающей организацией АО "УСТЭК-Челябинск" населению Челябинского городского округа (кроме потребителей, получающих тепловую энергию от котельной ООО "АЛВИТ И К.")</t>
  </si>
  <si>
    <t>13.2</t>
  </si>
  <si>
    <t>Льготные тарифы на тепловую энергию, поставляемую единой теплоснабжающей организацией АО "УСТЭК-Челябинск" населению Челябинского городского округа (потребители, получающие тепловую энергию от котельной ООО "АЛВИТ И К.")</t>
  </si>
  <si>
    <t>Зона теплоснабжения №01</t>
  </si>
  <si>
    <t>31.12.2022</t>
  </si>
  <si>
    <t>01.01.2023</t>
  </si>
  <si>
    <t>Договор поставки тепловой энергии и теплоносителя</t>
  </si>
  <si>
    <t>Договор на подключение к системе теплоснабжения</t>
  </si>
  <si>
    <t>https://portal.eias.ru/Portal/DownloadPage.aspx?type=12&amp;guid=f353e845-cf78-4b65-a2f6-94e9274e0dd4</t>
  </si>
  <si>
    <t>Перечень документов и сведений, представляемых одновременно с заявкой на подключение (техническое присоединение) к системе теплоснабжения содержится в Форме заявки на подключение (техническое присоединение) к системе теплоснабжения</t>
  </si>
  <si>
    <t>4.2</t>
  </si>
  <si>
    <t>Федеральный закон от 27 июля 2010 г. № 190 «О теплоснабжении»</t>
  </si>
  <si>
    <t>Постановление Правительства РФ от 05.07.2018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</si>
  <si>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454091, г. Челябинск, ул. Энгельса, 3</t>
  </si>
  <si>
    <t>5.1.2</t>
  </si>
  <si>
    <t>5.1.3</t>
  </si>
  <si>
    <t xml:space="preserve"> +7 (351) 246-57-16</t>
  </si>
  <si>
    <t xml:space="preserve"> +7 (351) 246-75-11</t>
  </si>
  <si>
    <t xml:space="preserve"> +7 (351) 246-56-78</t>
  </si>
  <si>
    <t>c 08:00 до 17:00</t>
  </si>
  <si>
    <t>пн-пт:</t>
  </si>
  <si>
    <t>пн-пт:: c 08:00 до 17:00</t>
  </si>
  <si>
    <t>Информация о регламенте подключения (тех.присоединения) к системе теплоснабжения</t>
  </si>
  <si>
    <t>На листе "Форма 4.2.1|Т-ТЭ| потр" в строках 24 и 35  тарифы указаны с учетом НДС</t>
  </si>
  <si>
    <t>АО "ТМК ЭСК"</t>
  </si>
  <si>
    <t>31731959</t>
  </si>
  <si>
    <t>ИП  КОЧНЕВ АНДРЕЙ ВАСИЛЬЕВИЧ</t>
  </si>
  <si>
    <t>744709420335</t>
  </si>
  <si>
    <t>МИНИСТЕРСТВО ТАРИФНОГО РЕГУЛИРОВАНИЯ И ЭНЕРГЕТИКИ ЧЕЛЯБИНСКОЙ ОБЛАСТИ</t>
  </si>
  <si>
    <t>7453099449</t>
  </si>
  <si>
    <t>12-10-2023 00:00:00</t>
  </si>
  <si>
    <t>МУП "ЖКХ" Троицкого муниципального района</t>
  </si>
  <si>
    <t>01-02-2024 00:00:00</t>
  </si>
  <si>
    <t>29-02-2024 00:00:00</t>
  </si>
  <si>
    <t>31589111</t>
  </si>
  <si>
    <t>МУП "Селезянского сельского поселения"</t>
  </si>
  <si>
    <t>7430036435</t>
  </si>
  <si>
    <t>20-12-2021 00:00:00</t>
  </si>
  <si>
    <t>31697513</t>
  </si>
  <si>
    <t>МУП «Ашинские тепловые сети»</t>
  </si>
  <si>
    <t>7401008779</t>
  </si>
  <si>
    <t>28-07-2003 00:00:00</t>
  </si>
  <si>
    <t>31732887</t>
  </si>
  <si>
    <t>МУП Целинное ЖКХ</t>
  </si>
  <si>
    <t>7424014465</t>
  </si>
  <si>
    <t>31455998</t>
  </si>
  <si>
    <t>ООО "АРТ ХОУМ"</t>
  </si>
  <si>
    <t>7448140282</t>
  </si>
  <si>
    <t>29-06-2023 00:00:00</t>
  </si>
  <si>
    <t>31664292</t>
  </si>
  <si>
    <t>ООО "ТЕПЛОТЭК"</t>
  </si>
  <si>
    <t>7415111712</t>
  </si>
  <si>
    <t>01-01-2023 00:00:00</t>
  </si>
  <si>
    <t>31648722</t>
  </si>
  <si>
    <t>ООО "Тепло-Инвест"</t>
  </si>
  <si>
    <t>7404047670</t>
  </si>
  <si>
    <t>16-02-2021 00:00:00</t>
  </si>
  <si>
    <t>09-08-2023 00:00:00</t>
  </si>
  <si>
    <t>31715607</t>
  </si>
  <si>
    <t>ООО "Теплоснабжающее предприятие Чебаркуль"</t>
  </si>
  <si>
    <t>7415112434</t>
  </si>
  <si>
    <t>31605001</t>
  </si>
  <si>
    <t>ООО "Тимирязевское ЖКХ"</t>
  </si>
  <si>
    <t>7415109128</t>
  </si>
  <si>
    <t>31640760</t>
  </si>
  <si>
    <t>ООО "ЭСТЭ ПСЦ"</t>
  </si>
  <si>
    <t>7452062968</t>
  </si>
  <si>
    <t>31696158</t>
  </si>
  <si>
    <t>ООО «Тепло»</t>
  </si>
  <si>
    <t>7451459664</t>
  </si>
  <si>
    <t>29-07-2022 00:00:00</t>
  </si>
  <si>
    <t>31696152</t>
  </si>
  <si>
    <t>ООО «Энергосервисная компания»</t>
  </si>
  <si>
    <t>7413029653</t>
  </si>
  <si>
    <t>28-03-2023 00:00:00</t>
  </si>
  <si>
    <t>31715600</t>
  </si>
  <si>
    <t>ООО АкваСтрой</t>
  </si>
  <si>
    <t>7413028459</t>
  </si>
  <si>
    <t>31684068</t>
  </si>
  <si>
    <t>ООО ИТЦ "СТОИК"</t>
  </si>
  <si>
    <t>7447075538</t>
  </si>
  <si>
    <t>05-07-2023 00:00:00</t>
  </si>
  <si>
    <t>31666886</t>
  </si>
  <si>
    <t>ООО КомСистемы</t>
  </si>
  <si>
    <t>7451456470</t>
  </si>
  <si>
    <t>745101000</t>
  </si>
  <si>
    <t>31710643</t>
  </si>
  <si>
    <t>ООО Теплоснаб</t>
  </si>
  <si>
    <t>7460050733</t>
  </si>
  <si>
    <t>31657083</t>
  </si>
  <si>
    <t>ООО УК "Зауральский"</t>
  </si>
  <si>
    <t>7452148213</t>
  </si>
  <si>
    <t>31720439</t>
  </si>
  <si>
    <t>Общество с ограниченной ответственностью «Веста» (ООО «Веста»)</t>
  </si>
  <si>
    <t>7451398316</t>
  </si>
  <si>
    <t>ПАО "Форвард Энерго"</t>
  </si>
  <si>
    <t>26489290</t>
  </si>
  <si>
    <t>ПАО "ЧМК"</t>
  </si>
  <si>
    <t>7450001007</t>
  </si>
  <si>
    <t>31657068</t>
  </si>
  <si>
    <t>Филиал ЮГРЭС-1 ООО "Каширская ГРЭС"</t>
  </si>
  <si>
    <t>5045067325</t>
  </si>
  <si>
    <t>11.03.2024 17:04:42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</si>
</sst>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66"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4" fontId="8" fillId="0" borderId="0" applyFont="0" applyFill="0" applyBorder="0" applyAlignment="0" applyProtection="0"/>
    <xf numFmtId="168" fontId="10" fillId="2" borderId="0">
      <protection locked="0"/>
    </xf>
    <xf numFmtId="0" fontId="19" fillId="0" borderId="0" applyFill="0" applyBorder="0" applyProtection="0">
      <alignment vertical="center"/>
    </xf>
    <xf numFmtId="165" fontId="10" fillId="2" borderId="0">
      <protection locked="0"/>
    </xf>
    <xf numFmtId="169"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43" fontId="41" fillId="0" borderId="0" applyFont="0" applyFill="0" applyBorder="0" applyAlignment="0" applyProtection="0"/>
    <xf numFmtId="41"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35">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7" fontId="10" fillId="0" borderId="5" xfId="54" applyNumberFormat="1" applyFont="1" applyFill="1" applyBorder="1" applyAlignment="1" applyProtection="1">
      <alignment horizontal="center" vertical="center" wrapText="1"/>
    </xf>
    <xf numFmtId="167"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8" xfId="53" applyNumberFormat="1" applyFont="1" applyFill="1" applyBorder="1" applyAlignment="1" applyProtection="1">
      <alignment horizontal="center"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5"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5" fontId="10" fillId="0" borderId="5" xfId="30" applyNumberFormat="1" applyFont="1" applyFill="1" applyBorder="1" applyAlignment="1" applyProtection="1">
      <alignment horizontal="right" vertical="center" wrapText="1"/>
    </xf>
    <xf numFmtId="165"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79" fillId="0" borderId="0" xfId="54"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0" xfId="0" applyNumberFormat="1">
      <alignment vertical="top"/>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10" fillId="9" borderId="5" xfId="52" applyNumberFormat="1" applyFill="1" applyBorder="1" applyAlignment="1" applyProtection="1">
      <alignment horizontal="left" vertical="center" wrapText="1" indent="1"/>
      <protection locked="0"/>
    </xf>
    <xf numFmtId="0" fontId="10" fillId="8" borderId="5" xfId="52" applyNumberFormat="1" applyFont="1" applyFill="1" applyBorder="1" applyAlignment="1" applyProtection="1">
      <alignment horizontal="left" vertical="center" wrapText="1" indent="1"/>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0" fontId="0" fillId="9" borderId="5" xfId="30" applyFont="1" applyFill="1" applyBorder="1" applyAlignment="1" applyProtection="1">
      <alignment horizontal="left" vertical="center" wrapText="1" indent="2"/>
      <protection locked="0"/>
    </xf>
    <xf numFmtId="0" fontId="0" fillId="9" borderId="5" xfId="30" applyFont="1" applyFill="1" applyBorder="1" applyAlignment="1" applyProtection="1">
      <alignment horizontal="left" vertical="center" wrapText="1" indent="1"/>
      <protection locked="0"/>
    </xf>
    <xf numFmtId="0" fontId="0" fillId="9" borderId="5" xfId="30" applyFont="1" applyFill="1" applyBorder="1" applyAlignment="1" applyProtection="1">
      <alignment horizontal="left" vertical="center" wrapText="1"/>
      <protection locked="0"/>
    </xf>
    <xf numFmtId="49" fontId="0" fillId="12" borderId="47" xfId="0" applyFont="1" applyFill="1" applyBorder="1" applyAlignment="1">
      <alignment horizontal="center" vertical="center"/>
    </xf>
    <xf numFmtId="0" fontId="22" fillId="0" borderId="0" xfId="22" applyFont="1" applyFill="1" applyBorder="1" applyAlignment="1" applyProtection="1">
      <alignment horizontal="left" vertical="top" wrapText="1"/>
    </xf>
    <xf numFmtId="49" fontId="74" fillId="0" borderId="0" xfId="30" applyNumberFormat="1" applyFont="1" applyBorder="1" applyProtection="1">
      <alignment vertical="top"/>
    </xf>
    <xf numFmtId="49" fontId="0" fillId="0" borderId="0" xfId="0" applyBorder="1">
      <alignment vertical="top"/>
    </xf>
    <xf numFmtId="0" fontId="18" fillId="7" borderId="0" xfId="43" applyNumberFormat="1" applyFont="1" applyFill="1" applyBorder="1" applyAlignment="1">
      <alignment horizontal="justify" vertical="top" wrapText="1"/>
    </xf>
    <xf numFmtId="49" fontId="74" fillId="0" borderId="0" xfId="30" applyNumberFormat="1" applyBorder="1" applyAlignment="1" applyProtection="1">
      <alignment vertical="center"/>
    </xf>
    <xf numFmtId="0" fontId="22" fillId="0" borderId="0" xfId="22" applyFont="1" applyFill="1" applyBorder="1" applyAlignment="1" applyProtection="1">
      <alignment horizontal="right" vertical="top" wrapText="1" indent="1"/>
    </xf>
    <xf numFmtId="0" fontId="22" fillId="0" borderId="0" xfId="22" applyFont="1" applyFill="1" applyBorder="1" applyAlignment="1" applyProtection="1">
      <alignment horizontal="right" vertical="top" wrapText="1"/>
    </xf>
    <xf numFmtId="49" fontId="18" fillId="7" borderId="0" xfId="43" applyFont="1" applyFill="1" applyBorder="1" applyAlignment="1">
      <alignment horizontal="left" wrapText="1"/>
    </xf>
    <xf numFmtId="49" fontId="18"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167" fontId="10" fillId="0" borderId="13" xfId="54" applyNumberFormat="1" applyFont="1" applyFill="1" applyBorder="1" applyAlignment="1" applyProtection="1">
      <alignment horizontal="center" vertical="center" wrapText="1"/>
    </xf>
    <xf numFmtId="167" fontId="10" fillId="0" borderId="14" xfId="54" applyNumberFormat="1" applyFont="1" applyFill="1" applyBorder="1" applyAlignment="1" applyProtection="1">
      <alignment horizontal="center" vertical="center" wrapText="1"/>
    </xf>
    <xf numFmtId="167"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8" borderId="16" xfId="0" applyNumberFormat="1" applyFill="1" applyBorder="1" applyAlignment="1" applyProtection="1">
      <alignment horizontal="left" vertical="center" wrapText="1"/>
    </xf>
    <xf numFmtId="49" fontId="0" fillId="8" borderId="26"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0" fontId="37" fillId="0" borderId="16" xfId="0" applyNumberFormat="1" applyFont="1" applyBorder="1" applyAlignment="1">
      <alignment horizontal="center" vertical="center" wrapText="1"/>
    </xf>
    <xf numFmtId="0" fontId="0" fillId="0" borderId="28" xfId="0" applyNumberFormat="1" applyBorder="1" applyAlignment="1">
      <alignment horizontal="center" vertical="center" wrapText="1"/>
    </xf>
    <xf numFmtId="49" fontId="0" fillId="0" borderId="28" xfId="0" applyBorder="1" applyAlignment="1">
      <alignment horizontal="center" vertical="center" wrapText="1"/>
    </xf>
    <xf numFmtId="49" fontId="0" fillId="0" borderId="26" xfId="0" applyBorder="1" applyAlignment="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49" fontId="0" fillId="8" borderId="5" xfId="0" applyFill="1" applyBorder="1" applyProtection="1">
      <alignment vertical="top"/>
    </xf>
    <xf numFmtId="0" fontId="0" fillId="8" borderId="5" xfId="0" applyNumberFormat="1" applyFill="1" applyBorder="1" applyAlignment="1" applyProtection="1">
      <alignment horizontal="left" vertical="center" wrapText="1"/>
    </xf>
    <xf numFmtId="49" fontId="0" fillId="8" borderId="5" xfId="0" applyNumberFormat="1" applyFill="1" applyBorder="1" applyAlignment="1" applyProtection="1">
      <alignment horizontal="left" vertical="center" wrapText="1"/>
    </xf>
    <xf numFmtId="0"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107" fillId="0" borderId="0" xfId="0" applyNumberFormat="1" applyFont="1" applyFill="1" applyBorder="1" applyAlignment="1">
      <alignment horizontal="right" vertical="center"/>
    </xf>
    <xf numFmtId="0" fontId="107" fillId="0" borderId="0" xfId="0" applyNumberFormat="1" applyFont="1" applyFill="1" applyBorder="1" applyAlignment="1" applyProtection="1">
      <alignment horizontal="center"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49" fontId="33"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0" fontId="0" fillId="0" borderId="0" xfId="0" applyNumberFormat="1" applyAlignment="1">
      <alignment horizontal="left" vertical="top"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49" fontId="0" fillId="9" borderId="5" xfId="53" applyNumberFormat="1" applyFont="1" applyFill="1" applyBorder="1" applyAlignment="1" applyProtection="1">
      <alignment horizontal="center" vertical="center" wrapText="1"/>
      <protection locked="0"/>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33" fillId="7" borderId="15" xfId="33" applyNumberFormat="1"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0" borderId="16"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0" fillId="7" borderId="5" xfId="102" applyNumberFormat="1"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28"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41" fillId="0" borderId="5" xfId="54" applyFont="1" applyFill="1" applyBorder="1" applyAlignment="1" applyProtection="1">
      <alignment horizontal="left" vertical="center" wrapTex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10" fillId="0" borderId="13" xfId="54" applyNumberFormat="1" applyFont="1" applyFill="1" applyBorder="1" applyAlignment="1" applyProtection="1">
      <alignment horizontal="left"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2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2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2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2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2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2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2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2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2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2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2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2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2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2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2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2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2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2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2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2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2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2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2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2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2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2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2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2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200-0000AAF76D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200-0000ABF76D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2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2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34</xdr:row>
      <xdr:rowOff>0</xdr:rowOff>
    </xdr:from>
    <xdr:to>
      <xdr:col>28</xdr:col>
      <xdr:colOff>228600</xdr:colOff>
      <xdr:row>34</xdr:row>
      <xdr:rowOff>190500</xdr:rowOff>
    </xdr:to>
    <xdr:grpSp>
      <xdr:nvGrpSpPr>
        <xdr:cNvPr id="4" name="shCalendar" hidden="1">
          <a:extLst>
            <a:ext uri="{FF2B5EF4-FFF2-40B4-BE49-F238E27FC236}">
              <a16:creationId xmlns:a16="http://schemas.microsoft.com/office/drawing/2014/main" id="{00000000-0008-0000-0C00-000004000000}"/>
            </a:ext>
          </a:extLst>
        </xdr:cNvPr>
        <xdr:cNvGrpSpPr>
          <a:grpSpLocks/>
        </xdr:cNvGrpSpPr>
      </xdr:nvGrpSpPr>
      <xdr:grpSpPr bwMode="auto">
        <a:xfrm>
          <a:off x="12763500" y="96869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E00-000004000000}"/>
            </a:ext>
          </a:extLst>
        </xdr:cNvPr>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1000-000004000000}"/>
            </a:ext>
          </a:extLst>
        </xdr:cNvPr>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0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0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200-000004000000}"/>
            </a:ext>
          </a:extLst>
        </xdr:cNvPr>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2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2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200-000007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2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2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200-00000C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2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2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200-00000F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2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2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200-000012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2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2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200-000015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2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2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200-000018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2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2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200-00001B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2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2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200-00001E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2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2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200-000021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2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2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4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4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400-000004000000}"/>
            </a:ext>
          </a:extLst>
        </xdr:cNvPr>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4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4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3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600-000004000000}"/>
            </a:ext>
          </a:extLst>
        </xdr:cNvPr>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6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6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8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8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800-000004000000}"/>
            </a:ext>
          </a:extLst>
        </xdr:cNvPr>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8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8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9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9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A00-000004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A00-000007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A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A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A00-00000C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A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A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B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B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C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C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C00-000004000000}"/>
            </a:ext>
          </a:extLst>
        </xdr:cNvPr>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D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D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E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E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a:extLst>
            <a:ext uri="{FF2B5EF4-FFF2-40B4-BE49-F238E27FC236}">
              <a16:creationId xmlns:a16="http://schemas.microsoft.com/office/drawing/2014/main" id="{00000000-0008-0000-1E00-000004000000}"/>
            </a:ext>
          </a:extLst>
        </xdr:cNvPr>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E00-000007000000}"/>
            </a:ext>
          </a:extLst>
        </xdr:cNvPr>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E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E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a:extLst>
            <a:ext uri="{FF2B5EF4-FFF2-40B4-BE49-F238E27FC236}">
              <a16:creationId xmlns:a16="http://schemas.microsoft.com/office/drawing/2014/main" id="{00000000-0008-0000-1E00-00000A000000}"/>
            </a:ext>
          </a:extLst>
        </xdr:cNvPr>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E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E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4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4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4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4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4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4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400-00000E000000}"/>
            </a:ext>
          </a:extLst>
        </xdr:cNvPr>
        <xdr:cNvGrpSpPr>
          <a:grpSpLocks/>
        </xdr:cNvGrpSpPr>
      </xdr:nvGrpSpPr>
      <xdr:grpSpPr bwMode="auto">
        <a:xfrm>
          <a:off x="7219950" y="337185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4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4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a:extLst>
            <a:ext uri="{FF2B5EF4-FFF2-40B4-BE49-F238E27FC236}">
              <a16:creationId xmlns:a16="http://schemas.microsoft.com/office/drawing/2014/main" id="{00000000-0008-0000-2000-00008DA1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a:extLst>
            <a:ext uri="{FF2B5EF4-FFF2-40B4-BE49-F238E27FC236}">
              <a16:creationId xmlns:a16="http://schemas.microsoft.com/office/drawing/2014/main" id="{00000000-0008-0000-2000-00008EA1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a:extLst>
            <a:ext uri="{FF2B5EF4-FFF2-40B4-BE49-F238E27FC236}">
              <a16:creationId xmlns:a16="http://schemas.microsoft.com/office/drawing/2014/main" id="{00000000-0008-0000-2100-0000DAA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a:extLst>
            <a:ext uri="{FF2B5EF4-FFF2-40B4-BE49-F238E27FC236}">
              <a16:creationId xmlns:a16="http://schemas.microsoft.com/office/drawing/2014/main" id="{00000000-0008-0000-2100-0000DBA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a:extLst>
            <a:ext uri="{FF2B5EF4-FFF2-40B4-BE49-F238E27FC236}">
              <a16:creationId xmlns:a16="http://schemas.microsoft.com/office/drawing/2014/main" id="{00000000-0008-0000-2100-0000DCA76D00}"/>
            </a:ext>
          </a:extLst>
        </xdr:cNvPr>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a:extLst>
              <a:ext uri="{FF2B5EF4-FFF2-40B4-BE49-F238E27FC236}">
                <a16:creationId xmlns:a16="http://schemas.microsoft.com/office/drawing/2014/main" id="{00000000-0008-0000-2100-0000DDA7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a:extLst>
              <a:ext uri="{FF2B5EF4-FFF2-40B4-BE49-F238E27FC236}">
                <a16:creationId xmlns:a16="http://schemas.microsoft.com/office/drawing/2014/main" id="{00000000-0008-0000-2100-0000DEA76D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2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2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2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7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7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7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5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5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5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5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5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6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6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6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6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6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6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33</xdr:row>
      <xdr:rowOff>2</xdr:rowOff>
    </xdr:from>
    <xdr:to>
      <xdr:col>4</xdr:col>
      <xdr:colOff>3343276</xdr:colOff>
      <xdr:row>34</xdr:row>
      <xdr:rowOff>1</xdr:rowOff>
    </xdr:to>
    <xdr:sp macro="[0]!modList02.cmdDoIt_Click_Handler" textlink="">
      <xdr:nvSpPr>
        <xdr:cNvPr id="24" name="cmdCreateSheets" hidden="1">
          <a:extLst>
            <a:ext uri="{FF2B5EF4-FFF2-40B4-BE49-F238E27FC236}">
              <a16:creationId xmlns:a16="http://schemas.microsoft.com/office/drawing/2014/main" id="{00000000-0008-0000-06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6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6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a:extLst>
            <a:ext uri="{FF2B5EF4-FFF2-40B4-BE49-F238E27FC236}">
              <a16:creationId xmlns:a16="http://schemas.microsoft.com/office/drawing/2014/main" id="{00000000-0008-0000-0800-000008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8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8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9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9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A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209" t="s">
        <v>491</v>
      </c>
      <c r="G2" s="1210"/>
      <c r="H2" s="1211"/>
      <c r="I2" s="436"/>
    </row>
    <row r="3" spans="1:20" ht="3" customHeight="1"/>
    <row r="4" spans="1:20" s="190" customFormat="1" ht="11.25">
      <c r="A4" s="214"/>
      <c r="B4" s="214"/>
      <c r="C4" s="214"/>
      <c r="D4" s="214"/>
      <c r="F4" s="1157" t="s">
        <v>454</v>
      </c>
      <c r="G4" s="1157"/>
      <c r="H4" s="1157"/>
      <c r="I4" s="1212"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12"/>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06.12.2022</v>
      </c>
      <c r="I7" s="196" t="s">
        <v>493</v>
      </c>
      <c r="J7" s="334"/>
      <c r="K7" s="214"/>
      <c r="L7" s="214"/>
      <c r="M7" s="214"/>
      <c r="N7" s="214"/>
      <c r="O7" s="214"/>
      <c r="P7" s="214"/>
      <c r="Q7" s="214"/>
      <c r="R7" s="214"/>
      <c r="S7" s="214"/>
      <c r="T7" s="214"/>
    </row>
    <row r="8" spans="1:20" s="190" customFormat="1" ht="45">
      <c r="A8" s="1213">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13"/>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13"/>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13"/>
      <c r="B11" s="1213">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13"/>
      <c r="B12" s="1213"/>
      <c r="C12" s="1213">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13"/>
      <c r="B13" s="1213"/>
      <c r="C13" s="1213"/>
      <c r="D13" s="344">
        <v>1</v>
      </c>
      <c r="F13" s="335" t="str">
        <f>"4."&amp;mergeValue(A13) &amp;"."&amp;mergeValue(B13)&amp;"."&amp;mergeValue(C13)&amp;"."&amp;mergeValue(D13)</f>
        <v>4.1.1.1.1</v>
      </c>
      <c r="G13" s="420" t="s">
        <v>498</v>
      </c>
      <c r="H13" s="317"/>
      <c r="I13" s="1214" t="s">
        <v>591</v>
      </c>
      <c r="J13" s="334"/>
      <c r="K13" s="214"/>
      <c r="L13" s="214"/>
      <c r="M13" s="214"/>
      <c r="N13" s="214"/>
      <c r="O13" s="214"/>
      <c r="P13" s="214"/>
      <c r="Q13" s="214"/>
      <c r="R13" s="214"/>
      <c r="S13" s="214"/>
      <c r="T13" s="214"/>
    </row>
    <row r="14" spans="1:20" s="190" customFormat="1" ht="18.75">
      <c r="A14" s="1213"/>
      <c r="B14" s="1213"/>
      <c r="C14" s="1213"/>
      <c r="D14" s="344"/>
      <c r="F14" s="338"/>
      <c r="G14" s="150" t="s">
        <v>4</v>
      </c>
      <c r="H14" s="343"/>
      <c r="I14" s="1214"/>
      <c r="J14" s="334"/>
      <c r="K14" s="214"/>
      <c r="L14" s="214"/>
      <c r="M14" s="214"/>
      <c r="N14" s="214"/>
      <c r="O14" s="214"/>
      <c r="P14" s="214"/>
      <c r="Q14" s="214"/>
      <c r="R14" s="214"/>
      <c r="S14" s="214"/>
      <c r="T14" s="214"/>
    </row>
    <row r="15" spans="1:20" s="190" customFormat="1" ht="18.75">
      <c r="A15" s="1213"/>
      <c r="B15" s="1213"/>
      <c r="C15" s="344"/>
      <c r="D15" s="344"/>
      <c r="F15" s="421"/>
      <c r="G15" s="195" t="s">
        <v>403</v>
      </c>
      <c r="H15" s="422"/>
      <c r="I15" s="423"/>
      <c r="J15" s="334"/>
      <c r="K15" s="214"/>
      <c r="L15" s="214"/>
      <c r="M15" s="214"/>
      <c r="N15" s="214"/>
      <c r="O15" s="214"/>
      <c r="P15" s="214"/>
      <c r="Q15" s="214"/>
      <c r="R15" s="214"/>
      <c r="S15" s="214"/>
      <c r="T15" s="214"/>
    </row>
    <row r="16" spans="1:20" s="190" customFormat="1" ht="18.75">
      <c r="A16" s="1213"/>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208" t="s">
        <v>593</v>
      </c>
      <c r="H19" s="1208"/>
      <c r="I19" s="226"/>
      <c r="J19" s="327"/>
      <c r="K19" s="327"/>
      <c r="L19" s="327"/>
      <c r="M19" s="327"/>
      <c r="N19" s="327"/>
      <c r="O19" s="327"/>
      <c r="P19" s="327"/>
      <c r="Q19" s="327"/>
      <c r="R19" s="327"/>
      <c r="S19" s="327"/>
      <c r="T19" s="327"/>
    </row>
  </sheetData>
  <sheetProtection algorithmName="SHA-512" hashValue="w02m2K9CSRP8WwdfHZGBmZbpPjjYtjN3JF5L9EIGleC0WMjXFR2nPm7UIBXdvmBckEURuqubueZ8unPw8gXFMQ==" saltValue="UBzNplMzqeBF1404wFZcRg=="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9" width="10.5703125" style="587"/>
    <col min="30" max="249" width="10.5703125" style="525"/>
    <col min="250" max="257" width="0" style="525" hidden="1" customWidth="1"/>
    <col min="258" max="258" width="3.7109375" style="525" customWidth="1"/>
    <col min="259" max="259" width="3.85546875" style="525" customWidth="1"/>
    <col min="260" max="260" width="3.7109375" style="525" customWidth="1"/>
    <col min="261" max="261" width="12.7109375" style="525" customWidth="1"/>
    <col min="262" max="262" width="52.7109375" style="525" customWidth="1"/>
    <col min="263" max="266" width="0" style="525" hidden="1" customWidth="1"/>
    <col min="267" max="267" width="12.28515625" style="525" customWidth="1"/>
    <col min="268" max="268" width="6.42578125" style="525" customWidth="1"/>
    <col min="269" max="269" width="12.28515625" style="525" customWidth="1"/>
    <col min="270" max="270" width="0" style="525" hidden="1" customWidth="1"/>
    <col min="271" max="271" width="3.7109375" style="525" customWidth="1"/>
    <col min="272" max="272" width="11.140625" style="525" bestFit="1" customWidth="1"/>
    <col min="273" max="274" width="10.5703125" style="525"/>
    <col min="275" max="275" width="11.140625" style="525" customWidth="1"/>
    <col min="276" max="505" width="10.5703125" style="525"/>
    <col min="506" max="513" width="0" style="525" hidden="1" customWidth="1"/>
    <col min="514" max="514" width="3.7109375" style="525" customWidth="1"/>
    <col min="515" max="515" width="3.85546875" style="525" customWidth="1"/>
    <col min="516" max="516" width="3.7109375" style="525" customWidth="1"/>
    <col min="517" max="517" width="12.7109375" style="525" customWidth="1"/>
    <col min="518" max="518" width="52.7109375" style="525" customWidth="1"/>
    <col min="519" max="522" width="0" style="525" hidden="1" customWidth="1"/>
    <col min="523" max="523" width="12.28515625" style="525" customWidth="1"/>
    <col min="524" max="524" width="6.42578125" style="525" customWidth="1"/>
    <col min="525" max="525" width="12.28515625" style="525" customWidth="1"/>
    <col min="526" max="526" width="0" style="525" hidden="1" customWidth="1"/>
    <col min="527" max="527" width="3.7109375" style="525" customWidth="1"/>
    <col min="528" max="528" width="11.140625" style="525" bestFit="1" customWidth="1"/>
    <col min="529" max="530" width="10.5703125" style="525"/>
    <col min="531" max="531" width="11.140625" style="525" customWidth="1"/>
    <col min="532" max="761" width="10.5703125" style="525"/>
    <col min="762" max="769" width="0" style="525" hidden="1" customWidth="1"/>
    <col min="770" max="770" width="3.7109375" style="525" customWidth="1"/>
    <col min="771" max="771" width="3.85546875" style="525" customWidth="1"/>
    <col min="772" max="772" width="3.7109375" style="525" customWidth="1"/>
    <col min="773" max="773" width="12.7109375" style="525" customWidth="1"/>
    <col min="774" max="774" width="52.7109375" style="525" customWidth="1"/>
    <col min="775" max="778" width="0" style="525" hidden="1" customWidth="1"/>
    <col min="779" max="779" width="12.28515625" style="525" customWidth="1"/>
    <col min="780" max="780" width="6.42578125" style="525" customWidth="1"/>
    <col min="781" max="781" width="12.28515625" style="525" customWidth="1"/>
    <col min="782" max="782" width="0" style="525" hidden="1" customWidth="1"/>
    <col min="783" max="783" width="3.7109375" style="525" customWidth="1"/>
    <col min="784" max="784" width="11.140625" style="525" bestFit="1" customWidth="1"/>
    <col min="785" max="786" width="10.5703125" style="525"/>
    <col min="787" max="787" width="11.140625" style="525" customWidth="1"/>
    <col min="788" max="1017" width="10.5703125" style="525"/>
    <col min="1018" max="1025" width="0" style="525" hidden="1" customWidth="1"/>
    <col min="1026" max="1026" width="3.7109375" style="525" customWidth="1"/>
    <col min="1027" max="1027" width="3.85546875" style="525" customWidth="1"/>
    <col min="1028" max="1028" width="3.7109375" style="525" customWidth="1"/>
    <col min="1029" max="1029" width="12.7109375" style="525" customWidth="1"/>
    <col min="1030" max="1030" width="52.7109375" style="525" customWidth="1"/>
    <col min="1031" max="1034" width="0" style="525" hidden="1" customWidth="1"/>
    <col min="1035" max="1035" width="12.28515625" style="525" customWidth="1"/>
    <col min="1036" max="1036" width="6.42578125" style="525" customWidth="1"/>
    <col min="1037" max="1037" width="12.28515625" style="525" customWidth="1"/>
    <col min="1038" max="1038" width="0" style="525" hidden="1" customWidth="1"/>
    <col min="1039" max="1039" width="3.7109375" style="525" customWidth="1"/>
    <col min="1040" max="1040" width="11.140625" style="525" bestFit="1" customWidth="1"/>
    <col min="1041" max="1042" width="10.5703125" style="525"/>
    <col min="1043" max="1043" width="11.140625" style="525" customWidth="1"/>
    <col min="1044" max="1273" width="10.5703125" style="525"/>
    <col min="1274" max="1281" width="0" style="525" hidden="1" customWidth="1"/>
    <col min="1282" max="1282" width="3.7109375" style="525" customWidth="1"/>
    <col min="1283" max="1283" width="3.85546875" style="525" customWidth="1"/>
    <col min="1284" max="1284" width="3.7109375" style="525" customWidth="1"/>
    <col min="1285" max="1285" width="12.7109375" style="525" customWidth="1"/>
    <col min="1286" max="1286" width="52.7109375" style="525" customWidth="1"/>
    <col min="1287" max="1290" width="0" style="525" hidden="1" customWidth="1"/>
    <col min="1291" max="1291" width="12.28515625" style="525" customWidth="1"/>
    <col min="1292" max="1292" width="6.42578125" style="525" customWidth="1"/>
    <col min="1293" max="1293" width="12.28515625" style="525" customWidth="1"/>
    <col min="1294" max="1294" width="0" style="525" hidden="1" customWidth="1"/>
    <col min="1295" max="1295" width="3.7109375" style="525" customWidth="1"/>
    <col min="1296" max="1296" width="11.140625" style="525" bestFit="1" customWidth="1"/>
    <col min="1297" max="1298" width="10.5703125" style="525"/>
    <col min="1299" max="1299" width="11.140625" style="525" customWidth="1"/>
    <col min="1300" max="1529" width="10.5703125" style="525"/>
    <col min="1530" max="1537" width="0" style="525" hidden="1" customWidth="1"/>
    <col min="1538" max="1538" width="3.7109375" style="525" customWidth="1"/>
    <col min="1539" max="1539" width="3.85546875" style="525" customWidth="1"/>
    <col min="1540" max="1540" width="3.7109375" style="525" customWidth="1"/>
    <col min="1541" max="1541" width="12.7109375" style="525" customWidth="1"/>
    <col min="1542" max="1542" width="52.7109375" style="525" customWidth="1"/>
    <col min="1543" max="1546" width="0" style="525" hidden="1" customWidth="1"/>
    <col min="1547" max="1547" width="12.28515625" style="525" customWidth="1"/>
    <col min="1548" max="1548" width="6.42578125" style="525" customWidth="1"/>
    <col min="1549" max="1549" width="12.28515625" style="525" customWidth="1"/>
    <col min="1550" max="1550" width="0" style="525" hidden="1" customWidth="1"/>
    <col min="1551" max="1551" width="3.7109375" style="525" customWidth="1"/>
    <col min="1552" max="1552" width="11.140625" style="525" bestFit="1" customWidth="1"/>
    <col min="1553" max="1554" width="10.5703125" style="525"/>
    <col min="1555" max="1555" width="11.140625" style="525" customWidth="1"/>
    <col min="1556" max="1785" width="10.5703125" style="525"/>
    <col min="1786" max="1793" width="0" style="525" hidden="1" customWidth="1"/>
    <col min="1794" max="1794" width="3.7109375" style="525" customWidth="1"/>
    <col min="1795" max="1795" width="3.85546875" style="525" customWidth="1"/>
    <col min="1796" max="1796" width="3.7109375" style="525" customWidth="1"/>
    <col min="1797" max="1797" width="12.7109375" style="525" customWidth="1"/>
    <col min="1798" max="1798" width="52.7109375" style="525" customWidth="1"/>
    <col min="1799" max="1802" width="0" style="525" hidden="1" customWidth="1"/>
    <col min="1803" max="1803" width="12.28515625" style="525" customWidth="1"/>
    <col min="1804" max="1804" width="6.42578125" style="525" customWidth="1"/>
    <col min="1805" max="1805" width="12.28515625" style="525" customWidth="1"/>
    <col min="1806" max="1806" width="0" style="525" hidden="1" customWidth="1"/>
    <col min="1807" max="1807" width="3.7109375" style="525" customWidth="1"/>
    <col min="1808" max="1808" width="11.140625" style="525" bestFit="1" customWidth="1"/>
    <col min="1809" max="1810" width="10.5703125" style="525"/>
    <col min="1811" max="1811" width="11.140625" style="525" customWidth="1"/>
    <col min="1812" max="2041" width="10.5703125" style="525"/>
    <col min="2042" max="2049" width="0" style="525" hidden="1" customWidth="1"/>
    <col min="2050" max="2050" width="3.7109375" style="525" customWidth="1"/>
    <col min="2051" max="2051" width="3.85546875" style="525" customWidth="1"/>
    <col min="2052" max="2052" width="3.7109375" style="525" customWidth="1"/>
    <col min="2053" max="2053" width="12.7109375" style="525" customWidth="1"/>
    <col min="2054" max="2054" width="52.7109375" style="525" customWidth="1"/>
    <col min="2055" max="2058" width="0" style="525" hidden="1" customWidth="1"/>
    <col min="2059" max="2059" width="12.28515625" style="525" customWidth="1"/>
    <col min="2060" max="2060" width="6.42578125" style="525" customWidth="1"/>
    <col min="2061" max="2061" width="12.28515625" style="525" customWidth="1"/>
    <col min="2062" max="2062" width="0" style="525" hidden="1" customWidth="1"/>
    <col min="2063" max="2063" width="3.7109375" style="525" customWidth="1"/>
    <col min="2064" max="2064" width="11.140625" style="525" bestFit="1" customWidth="1"/>
    <col min="2065" max="2066" width="10.5703125" style="525"/>
    <col min="2067" max="2067" width="11.140625" style="525" customWidth="1"/>
    <col min="2068" max="2297" width="10.5703125" style="525"/>
    <col min="2298" max="2305" width="0" style="525" hidden="1" customWidth="1"/>
    <col min="2306" max="2306" width="3.7109375" style="525" customWidth="1"/>
    <col min="2307" max="2307" width="3.85546875" style="525" customWidth="1"/>
    <col min="2308" max="2308" width="3.7109375" style="525" customWidth="1"/>
    <col min="2309" max="2309" width="12.7109375" style="525" customWidth="1"/>
    <col min="2310" max="2310" width="52.7109375" style="525" customWidth="1"/>
    <col min="2311" max="2314" width="0" style="525" hidden="1" customWidth="1"/>
    <col min="2315" max="2315" width="12.28515625" style="525" customWidth="1"/>
    <col min="2316" max="2316" width="6.42578125" style="525" customWidth="1"/>
    <col min="2317" max="2317" width="12.28515625" style="525" customWidth="1"/>
    <col min="2318" max="2318" width="0" style="525" hidden="1" customWidth="1"/>
    <col min="2319" max="2319" width="3.7109375" style="525" customWidth="1"/>
    <col min="2320" max="2320" width="11.140625" style="525" bestFit="1" customWidth="1"/>
    <col min="2321" max="2322" width="10.5703125" style="525"/>
    <col min="2323" max="2323" width="11.140625" style="525" customWidth="1"/>
    <col min="2324" max="2553" width="10.5703125" style="525"/>
    <col min="2554" max="2561" width="0" style="525" hidden="1" customWidth="1"/>
    <col min="2562" max="2562" width="3.7109375" style="525" customWidth="1"/>
    <col min="2563" max="2563" width="3.85546875" style="525" customWidth="1"/>
    <col min="2564" max="2564" width="3.7109375" style="525" customWidth="1"/>
    <col min="2565" max="2565" width="12.7109375" style="525" customWidth="1"/>
    <col min="2566" max="2566" width="52.7109375" style="525" customWidth="1"/>
    <col min="2567" max="2570" width="0" style="525" hidden="1" customWidth="1"/>
    <col min="2571" max="2571" width="12.28515625" style="525" customWidth="1"/>
    <col min="2572" max="2572" width="6.42578125" style="525" customWidth="1"/>
    <col min="2573" max="2573" width="12.28515625" style="525" customWidth="1"/>
    <col min="2574" max="2574" width="0" style="525" hidden="1" customWidth="1"/>
    <col min="2575" max="2575" width="3.7109375" style="525" customWidth="1"/>
    <col min="2576" max="2576" width="11.140625" style="525" bestFit="1" customWidth="1"/>
    <col min="2577" max="2578" width="10.5703125" style="525"/>
    <col min="2579" max="2579" width="11.140625" style="525" customWidth="1"/>
    <col min="2580" max="2809" width="10.5703125" style="525"/>
    <col min="2810" max="2817" width="0" style="525" hidden="1" customWidth="1"/>
    <col min="2818" max="2818" width="3.7109375" style="525" customWidth="1"/>
    <col min="2819" max="2819" width="3.85546875" style="525" customWidth="1"/>
    <col min="2820" max="2820" width="3.7109375" style="525" customWidth="1"/>
    <col min="2821" max="2821" width="12.7109375" style="525" customWidth="1"/>
    <col min="2822" max="2822" width="52.7109375" style="525" customWidth="1"/>
    <col min="2823" max="2826" width="0" style="525" hidden="1" customWidth="1"/>
    <col min="2827" max="2827" width="12.28515625" style="525" customWidth="1"/>
    <col min="2828" max="2828" width="6.42578125" style="525" customWidth="1"/>
    <col min="2829" max="2829" width="12.28515625" style="525" customWidth="1"/>
    <col min="2830" max="2830" width="0" style="525" hidden="1" customWidth="1"/>
    <col min="2831" max="2831" width="3.7109375" style="525" customWidth="1"/>
    <col min="2832" max="2832" width="11.140625" style="525" bestFit="1" customWidth="1"/>
    <col min="2833" max="2834" width="10.5703125" style="525"/>
    <col min="2835" max="2835" width="11.140625" style="525" customWidth="1"/>
    <col min="2836" max="3065" width="10.5703125" style="525"/>
    <col min="3066" max="3073" width="0" style="525" hidden="1" customWidth="1"/>
    <col min="3074" max="3074" width="3.7109375" style="525" customWidth="1"/>
    <col min="3075" max="3075" width="3.85546875" style="525" customWidth="1"/>
    <col min="3076" max="3076" width="3.7109375" style="525" customWidth="1"/>
    <col min="3077" max="3077" width="12.7109375" style="525" customWidth="1"/>
    <col min="3078" max="3078" width="52.7109375" style="525" customWidth="1"/>
    <col min="3079" max="3082" width="0" style="525" hidden="1" customWidth="1"/>
    <col min="3083" max="3083" width="12.28515625" style="525" customWidth="1"/>
    <col min="3084" max="3084" width="6.42578125" style="525" customWidth="1"/>
    <col min="3085" max="3085" width="12.28515625" style="525" customWidth="1"/>
    <col min="3086" max="3086" width="0" style="525" hidden="1" customWidth="1"/>
    <col min="3087" max="3087" width="3.7109375" style="525" customWidth="1"/>
    <col min="3088" max="3088" width="11.140625" style="525" bestFit="1" customWidth="1"/>
    <col min="3089" max="3090" width="10.5703125" style="525"/>
    <col min="3091" max="3091" width="11.140625" style="525" customWidth="1"/>
    <col min="3092" max="3321" width="10.5703125" style="525"/>
    <col min="3322" max="3329" width="0" style="525" hidden="1" customWidth="1"/>
    <col min="3330" max="3330" width="3.7109375" style="525" customWidth="1"/>
    <col min="3331" max="3331" width="3.85546875" style="525" customWidth="1"/>
    <col min="3332" max="3332" width="3.7109375" style="525" customWidth="1"/>
    <col min="3333" max="3333" width="12.7109375" style="525" customWidth="1"/>
    <col min="3334" max="3334" width="52.7109375" style="525" customWidth="1"/>
    <col min="3335" max="3338" width="0" style="525" hidden="1" customWidth="1"/>
    <col min="3339" max="3339" width="12.28515625" style="525" customWidth="1"/>
    <col min="3340" max="3340" width="6.42578125" style="525" customWidth="1"/>
    <col min="3341" max="3341" width="12.28515625" style="525" customWidth="1"/>
    <col min="3342" max="3342" width="0" style="525" hidden="1" customWidth="1"/>
    <col min="3343" max="3343" width="3.7109375" style="525" customWidth="1"/>
    <col min="3344" max="3344" width="11.140625" style="525" bestFit="1" customWidth="1"/>
    <col min="3345" max="3346" width="10.5703125" style="525"/>
    <col min="3347" max="3347" width="11.140625" style="525" customWidth="1"/>
    <col min="3348" max="3577" width="10.5703125" style="525"/>
    <col min="3578" max="3585" width="0" style="525" hidden="1" customWidth="1"/>
    <col min="3586" max="3586" width="3.7109375" style="525" customWidth="1"/>
    <col min="3587" max="3587" width="3.85546875" style="525" customWidth="1"/>
    <col min="3588" max="3588" width="3.7109375" style="525" customWidth="1"/>
    <col min="3589" max="3589" width="12.7109375" style="525" customWidth="1"/>
    <col min="3590" max="3590" width="52.7109375" style="525" customWidth="1"/>
    <col min="3591" max="3594" width="0" style="525" hidden="1" customWidth="1"/>
    <col min="3595" max="3595" width="12.28515625" style="525" customWidth="1"/>
    <col min="3596" max="3596" width="6.42578125" style="525" customWidth="1"/>
    <col min="3597" max="3597" width="12.28515625" style="525" customWidth="1"/>
    <col min="3598" max="3598" width="0" style="525" hidden="1" customWidth="1"/>
    <col min="3599" max="3599" width="3.7109375" style="525" customWidth="1"/>
    <col min="3600" max="3600" width="11.140625" style="525" bestFit="1" customWidth="1"/>
    <col min="3601" max="3602" width="10.5703125" style="525"/>
    <col min="3603" max="3603" width="11.140625" style="525" customWidth="1"/>
    <col min="3604" max="3833" width="10.5703125" style="525"/>
    <col min="3834" max="3841" width="0" style="525" hidden="1" customWidth="1"/>
    <col min="3842" max="3842" width="3.7109375" style="525" customWidth="1"/>
    <col min="3843" max="3843" width="3.85546875" style="525" customWidth="1"/>
    <col min="3844" max="3844" width="3.7109375" style="525" customWidth="1"/>
    <col min="3845" max="3845" width="12.7109375" style="525" customWidth="1"/>
    <col min="3846" max="3846" width="52.7109375" style="525" customWidth="1"/>
    <col min="3847" max="3850" width="0" style="525" hidden="1" customWidth="1"/>
    <col min="3851" max="3851" width="12.28515625" style="525" customWidth="1"/>
    <col min="3852" max="3852" width="6.42578125" style="525" customWidth="1"/>
    <col min="3853" max="3853" width="12.28515625" style="525" customWidth="1"/>
    <col min="3854" max="3854" width="0" style="525" hidden="1" customWidth="1"/>
    <col min="3855" max="3855" width="3.7109375" style="525" customWidth="1"/>
    <col min="3856" max="3856" width="11.140625" style="525" bestFit="1" customWidth="1"/>
    <col min="3857" max="3858" width="10.5703125" style="525"/>
    <col min="3859" max="3859" width="11.140625" style="525" customWidth="1"/>
    <col min="3860" max="4089" width="10.5703125" style="525"/>
    <col min="4090" max="4097" width="0" style="525" hidden="1" customWidth="1"/>
    <col min="4098" max="4098" width="3.7109375" style="525" customWidth="1"/>
    <col min="4099" max="4099" width="3.85546875" style="525" customWidth="1"/>
    <col min="4100" max="4100" width="3.7109375" style="525" customWidth="1"/>
    <col min="4101" max="4101" width="12.7109375" style="525" customWidth="1"/>
    <col min="4102" max="4102" width="52.7109375" style="525" customWidth="1"/>
    <col min="4103" max="4106" width="0" style="525" hidden="1" customWidth="1"/>
    <col min="4107" max="4107" width="12.28515625" style="525" customWidth="1"/>
    <col min="4108" max="4108" width="6.42578125" style="525" customWidth="1"/>
    <col min="4109" max="4109" width="12.28515625" style="525" customWidth="1"/>
    <col min="4110" max="4110" width="0" style="525" hidden="1" customWidth="1"/>
    <col min="4111" max="4111" width="3.7109375" style="525" customWidth="1"/>
    <col min="4112" max="4112" width="11.140625" style="525" bestFit="1" customWidth="1"/>
    <col min="4113" max="4114" width="10.5703125" style="525"/>
    <col min="4115" max="4115" width="11.140625" style="525" customWidth="1"/>
    <col min="4116" max="4345" width="10.5703125" style="525"/>
    <col min="4346" max="4353" width="0" style="525" hidden="1" customWidth="1"/>
    <col min="4354" max="4354" width="3.7109375" style="525" customWidth="1"/>
    <col min="4355" max="4355" width="3.85546875" style="525" customWidth="1"/>
    <col min="4356" max="4356" width="3.7109375" style="525" customWidth="1"/>
    <col min="4357" max="4357" width="12.7109375" style="525" customWidth="1"/>
    <col min="4358" max="4358" width="52.7109375" style="525" customWidth="1"/>
    <col min="4359" max="4362" width="0" style="525" hidden="1" customWidth="1"/>
    <col min="4363" max="4363" width="12.28515625" style="525" customWidth="1"/>
    <col min="4364" max="4364" width="6.42578125" style="525" customWidth="1"/>
    <col min="4365" max="4365" width="12.28515625" style="525" customWidth="1"/>
    <col min="4366" max="4366" width="0" style="525" hidden="1" customWidth="1"/>
    <col min="4367" max="4367" width="3.7109375" style="525" customWidth="1"/>
    <col min="4368" max="4368" width="11.140625" style="525" bestFit="1" customWidth="1"/>
    <col min="4369" max="4370" width="10.5703125" style="525"/>
    <col min="4371" max="4371" width="11.140625" style="525" customWidth="1"/>
    <col min="4372" max="4601" width="10.5703125" style="525"/>
    <col min="4602" max="4609" width="0" style="525" hidden="1" customWidth="1"/>
    <col min="4610" max="4610" width="3.7109375" style="525" customWidth="1"/>
    <col min="4611" max="4611" width="3.85546875" style="525" customWidth="1"/>
    <col min="4612" max="4612" width="3.7109375" style="525" customWidth="1"/>
    <col min="4613" max="4613" width="12.7109375" style="525" customWidth="1"/>
    <col min="4614" max="4614" width="52.7109375" style="525" customWidth="1"/>
    <col min="4615" max="4618" width="0" style="525" hidden="1" customWidth="1"/>
    <col min="4619" max="4619" width="12.28515625" style="525" customWidth="1"/>
    <col min="4620" max="4620" width="6.42578125" style="525" customWidth="1"/>
    <col min="4621" max="4621" width="12.28515625" style="525" customWidth="1"/>
    <col min="4622" max="4622" width="0" style="525" hidden="1" customWidth="1"/>
    <col min="4623" max="4623" width="3.7109375" style="525" customWidth="1"/>
    <col min="4624" max="4624" width="11.140625" style="525" bestFit="1" customWidth="1"/>
    <col min="4625" max="4626" width="10.5703125" style="525"/>
    <col min="4627" max="4627" width="11.140625" style="525" customWidth="1"/>
    <col min="4628" max="4857" width="10.5703125" style="525"/>
    <col min="4858" max="4865" width="0" style="525" hidden="1" customWidth="1"/>
    <col min="4866" max="4866" width="3.7109375" style="525" customWidth="1"/>
    <col min="4867" max="4867" width="3.85546875" style="525" customWidth="1"/>
    <col min="4868" max="4868" width="3.7109375" style="525" customWidth="1"/>
    <col min="4869" max="4869" width="12.7109375" style="525" customWidth="1"/>
    <col min="4870" max="4870" width="52.7109375" style="525" customWidth="1"/>
    <col min="4871" max="4874" width="0" style="525" hidden="1" customWidth="1"/>
    <col min="4875" max="4875" width="12.28515625" style="525" customWidth="1"/>
    <col min="4876" max="4876" width="6.42578125" style="525" customWidth="1"/>
    <col min="4877" max="4877" width="12.28515625" style="525" customWidth="1"/>
    <col min="4878" max="4878" width="0" style="525" hidden="1" customWidth="1"/>
    <col min="4879" max="4879" width="3.7109375" style="525" customWidth="1"/>
    <col min="4880" max="4880" width="11.140625" style="525" bestFit="1" customWidth="1"/>
    <col min="4881" max="4882" width="10.5703125" style="525"/>
    <col min="4883" max="4883" width="11.140625" style="525" customWidth="1"/>
    <col min="4884" max="5113" width="10.5703125" style="525"/>
    <col min="5114" max="5121" width="0" style="525" hidden="1" customWidth="1"/>
    <col min="5122" max="5122" width="3.7109375" style="525" customWidth="1"/>
    <col min="5123" max="5123" width="3.85546875" style="525" customWidth="1"/>
    <col min="5124" max="5124" width="3.7109375" style="525" customWidth="1"/>
    <col min="5125" max="5125" width="12.7109375" style="525" customWidth="1"/>
    <col min="5126" max="5126" width="52.7109375" style="525" customWidth="1"/>
    <col min="5127" max="5130" width="0" style="525" hidden="1" customWidth="1"/>
    <col min="5131" max="5131" width="12.28515625" style="525" customWidth="1"/>
    <col min="5132" max="5132" width="6.42578125" style="525" customWidth="1"/>
    <col min="5133" max="5133" width="12.28515625" style="525" customWidth="1"/>
    <col min="5134" max="5134" width="0" style="525" hidden="1" customWidth="1"/>
    <col min="5135" max="5135" width="3.7109375" style="525" customWidth="1"/>
    <col min="5136" max="5136" width="11.140625" style="525" bestFit="1" customWidth="1"/>
    <col min="5137" max="5138" width="10.5703125" style="525"/>
    <col min="5139" max="5139" width="11.140625" style="525" customWidth="1"/>
    <col min="5140" max="5369" width="10.5703125" style="525"/>
    <col min="5370" max="5377" width="0" style="525" hidden="1" customWidth="1"/>
    <col min="5378" max="5378" width="3.7109375" style="525" customWidth="1"/>
    <col min="5379" max="5379" width="3.85546875" style="525" customWidth="1"/>
    <col min="5380" max="5380" width="3.7109375" style="525" customWidth="1"/>
    <col min="5381" max="5381" width="12.7109375" style="525" customWidth="1"/>
    <col min="5382" max="5382" width="52.7109375" style="525" customWidth="1"/>
    <col min="5383" max="5386" width="0" style="525" hidden="1" customWidth="1"/>
    <col min="5387" max="5387" width="12.28515625" style="525" customWidth="1"/>
    <col min="5388" max="5388" width="6.42578125" style="525" customWidth="1"/>
    <col min="5389" max="5389" width="12.28515625" style="525" customWidth="1"/>
    <col min="5390" max="5390" width="0" style="525" hidden="1" customWidth="1"/>
    <col min="5391" max="5391" width="3.7109375" style="525" customWidth="1"/>
    <col min="5392" max="5392" width="11.140625" style="525" bestFit="1" customWidth="1"/>
    <col min="5393" max="5394" width="10.5703125" style="525"/>
    <col min="5395" max="5395" width="11.140625" style="525" customWidth="1"/>
    <col min="5396" max="5625" width="10.5703125" style="525"/>
    <col min="5626" max="5633" width="0" style="525" hidden="1" customWidth="1"/>
    <col min="5634" max="5634" width="3.7109375" style="525" customWidth="1"/>
    <col min="5635" max="5635" width="3.85546875" style="525" customWidth="1"/>
    <col min="5636" max="5636" width="3.7109375" style="525" customWidth="1"/>
    <col min="5637" max="5637" width="12.7109375" style="525" customWidth="1"/>
    <col min="5638" max="5638" width="52.7109375" style="525" customWidth="1"/>
    <col min="5639" max="5642" width="0" style="525" hidden="1" customWidth="1"/>
    <col min="5643" max="5643" width="12.28515625" style="525" customWidth="1"/>
    <col min="5644" max="5644" width="6.42578125" style="525" customWidth="1"/>
    <col min="5645" max="5645" width="12.28515625" style="525" customWidth="1"/>
    <col min="5646" max="5646" width="0" style="525" hidden="1" customWidth="1"/>
    <col min="5647" max="5647" width="3.7109375" style="525" customWidth="1"/>
    <col min="5648" max="5648" width="11.140625" style="525" bestFit="1" customWidth="1"/>
    <col min="5649" max="5650" width="10.5703125" style="525"/>
    <col min="5651" max="5651" width="11.140625" style="525" customWidth="1"/>
    <col min="5652" max="5881" width="10.5703125" style="525"/>
    <col min="5882" max="5889" width="0" style="525" hidden="1" customWidth="1"/>
    <col min="5890" max="5890" width="3.7109375" style="525" customWidth="1"/>
    <col min="5891" max="5891" width="3.85546875" style="525" customWidth="1"/>
    <col min="5892" max="5892" width="3.7109375" style="525" customWidth="1"/>
    <col min="5893" max="5893" width="12.7109375" style="525" customWidth="1"/>
    <col min="5894" max="5894" width="52.7109375" style="525" customWidth="1"/>
    <col min="5895" max="5898" width="0" style="525" hidden="1" customWidth="1"/>
    <col min="5899" max="5899" width="12.28515625" style="525" customWidth="1"/>
    <col min="5900" max="5900" width="6.42578125" style="525" customWidth="1"/>
    <col min="5901" max="5901" width="12.28515625" style="525" customWidth="1"/>
    <col min="5902" max="5902" width="0" style="525" hidden="1" customWidth="1"/>
    <col min="5903" max="5903" width="3.7109375" style="525" customWidth="1"/>
    <col min="5904" max="5904" width="11.140625" style="525" bestFit="1" customWidth="1"/>
    <col min="5905" max="5906" width="10.5703125" style="525"/>
    <col min="5907" max="5907" width="11.140625" style="525" customWidth="1"/>
    <col min="5908" max="6137" width="10.5703125" style="525"/>
    <col min="6138" max="6145" width="0" style="525" hidden="1" customWidth="1"/>
    <col min="6146" max="6146" width="3.7109375" style="525" customWidth="1"/>
    <col min="6147" max="6147" width="3.85546875" style="525" customWidth="1"/>
    <col min="6148" max="6148" width="3.7109375" style="525" customWidth="1"/>
    <col min="6149" max="6149" width="12.7109375" style="525" customWidth="1"/>
    <col min="6150" max="6150" width="52.7109375" style="525" customWidth="1"/>
    <col min="6151" max="6154" width="0" style="525" hidden="1" customWidth="1"/>
    <col min="6155" max="6155" width="12.28515625" style="525" customWidth="1"/>
    <col min="6156" max="6156" width="6.42578125" style="525" customWidth="1"/>
    <col min="6157" max="6157" width="12.28515625" style="525" customWidth="1"/>
    <col min="6158" max="6158" width="0" style="525" hidden="1" customWidth="1"/>
    <col min="6159" max="6159" width="3.7109375" style="525" customWidth="1"/>
    <col min="6160" max="6160" width="11.140625" style="525" bestFit="1" customWidth="1"/>
    <col min="6161" max="6162" width="10.5703125" style="525"/>
    <col min="6163" max="6163" width="11.140625" style="525" customWidth="1"/>
    <col min="6164" max="6393" width="10.5703125" style="525"/>
    <col min="6394" max="6401" width="0" style="525" hidden="1" customWidth="1"/>
    <col min="6402" max="6402" width="3.7109375" style="525" customWidth="1"/>
    <col min="6403" max="6403" width="3.85546875" style="525" customWidth="1"/>
    <col min="6404" max="6404" width="3.7109375" style="525" customWidth="1"/>
    <col min="6405" max="6405" width="12.7109375" style="525" customWidth="1"/>
    <col min="6406" max="6406" width="52.7109375" style="525" customWidth="1"/>
    <col min="6407" max="6410" width="0" style="525" hidden="1" customWidth="1"/>
    <col min="6411" max="6411" width="12.28515625" style="525" customWidth="1"/>
    <col min="6412" max="6412" width="6.42578125" style="525" customWidth="1"/>
    <col min="6413" max="6413" width="12.28515625" style="525" customWidth="1"/>
    <col min="6414" max="6414" width="0" style="525" hidden="1" customWidth="1"/>
    <col min="6415" max="6415" width="3.7109375" style="525" customWidth="1"/>
    <col min="6416" max="6416" width="11.140625" style="525" bestFit="1" customWidth="1"/>
    <col min="6417" max="6418" width="10.5703125" style="525"/>
    <col min="6419" max="6419" width="11.140625" style="525" customWidth="1"/>
    <col min="6420" max="6649" width="10.5703125" style="525"/>
    <col min="6650" max="6657" width="0" style="525" hidden="1" customWidth="1"/>
    <col min="6658" max="6658" width="3.7109375" style="525" customWidth="1"/>
    <col min="6659" max="6659" width="3.85546875" style="525" customWidth="1"/>
    <col min="6660" max="6660" width="3.7109375" style="525" customWidth="1"/>
    <col min="6661" max="6661" width="12.7109375" style="525" customWidth="1"/>
    <col min="6662" max="6662" width="52.7109375" style="525" customWidth="1"/>
    <col min="6663" max="6666" width="0" style="525" hidden="1" customWidth="1"/>
    <col min="6667" max="6667" width="12.28515625" style="525" customWidth="1"/>
    <col min="6668" max="6668" width="6.42578125" style="525" customWidth="1"/>
    <col min="6669" max="6669" width="12.28515625" style="525" customWidth="1"/>
    <col min="6670" max="6670" width="0" style="525" hidden="1" customWidth="1"/>
    <col min="6671" max="6671" width="3.7109375" style="525" customWidth="1"/>
    <col min="6672" max="6672" width="11.140625" style="525" bestFit="1" customWidth="1"/>
    <col min="6673" max="6674" width="10.5703125" style="525"/>
    <col min="6675" max="6675" width="11.140625" style="525" customWidth="1"/>
    <col min="6676" max="6905" width="10.5703125" style="525"/>
    <col min="6906" max="6913" width="0" style="525" hidden="1" customWidth="1"/>
    <col min="6914" max="6914" width="3.7109375" style="525" customWidth="1"/>
    <col min="6915" max="6915" width="3.85546875" style="525" customWidth="1"/>
    <col min="6916" max="6916" width="3.7109375" style="525" customWidth="1"/>
    <col min="6917" max="6917" width="12.7109375" style="525" customWidth="1"/>
    <col min="6918" max="6918" width="52.7109375" style="525" customWidth="1"/>
    <col min="6919" max="6922" width="0" style="525" hidden="1" customWidth="1"/>
    <col min="6923" max="6923" width="12.28515625" style="525" customWidth="1"/>
    <col min="6924" max="6924" width="6.42578125" style="525" customWidth="1"/>
    <col min="6925" max="6925" width="12.28515625" style="525" customWidth="1"/>
    <col min="6926" max="6926" width="0" style="525" hidden="1" customWidth="1"/>
    <col min="6927" max="6927" width="3.7109375" style="525" customWidth="1"/>
    <col min="6928" max="6928" width="11.140625" style="525" bestFit="1" customWidth="1"/>
    <col min="6929" max="6930" width="10.5703125" style="525"/>
    <col min="6931" max="6931" width="11.140625" style="525" customWidth="1"/>
    <col min="6932" max="7161" width="10.5703125" style="525"/>
    <col min="7162" max="7169" width="0" style="525" hidden="1" customWidth="1"/>
    <col min="7170" max="7170" width="3.7109375" style="525" customWidth="1"/>
    <col min="7171" max="7171" width="3.85546875" style="525" customWidth="1"/>
    <col min="7172" max="7172" width="3.7109375" style="525" customWidth="1"/>
    <col min="7173" max="7173" width="12.7109375" style="525" customWidth="1"/>
    <col min="7174" max="7174" width="52.7109375" style="525" customWidth="1"/>
    <col min="7175" max="7178" width="0" style="525" hidden="1" customWidth="1"/>
    <col min="7179" max="7179" width="12.28515625" style="525" customWidth="1"/>
    <col min="7180" max="7180" width="6.42578125" style="525" customWidth="1"/>
    <col min="7181" max="7181" width="12.28515625" style="525" customWidth="1"/>
    <col min="7182" max="7182" width="0" style="525" hidden="1" customWidth="1"/>
    <col min="7183" max="7183" width="3.7109375" style="525" customWidth="1"/>
    <col min="7184" max="7184" width="11.140625" style="525" bestFit="1" customWidth="1"/>
    <col min="7185" max="7186" width="10.5703125" style="525"/>
    <col min="7187" max="7187" width="11.140625" style="525" customWidth="1"/>
    <col min="7188" max="7417" width="10.5703125" style="525"/>
    <col min="7418" max="7425" width="0" style="525" hidden="1" customWidth="1"/>
    <col min="7426" max="7426" width="3.7109375" style="525" customWidth="1"/>
    <col min="7427" max="7427" width="3.85546875" style="525" customWidth="1"/>
    <col min="7428" max="7428" width="3.7109375" style="525" customWidth="1"/>
    <col min="7429" max="7429" width="12.7109375" style="525" customWidth="1"/>
    <col min="7430" max="7430" width="52.7109375" style="525" customWidth="1"/>
    <col min="7431" max="7434" width="0" style="525" hidden="1" customWidth="1"/>
    <col min="7435" max="7435" width="12.28515625" style="525" customWidth="1"/>
    <col min="7436" max="7436" width="6.42578125" style="525" customWidth="1"/>
    <col min="7437" max="7437" width="12.28515625" style="525" customWidth="1"/>
    <col min="7438" max="7438" width="0" style="525" hidden="1" customWidth="1"/>
    <col min="7439" max="7439" width="3.7109375" style="525" customWidth="1"/>
    <col min="7440" max="7440" width="11.140625" style="525" bestFit="1" customWidth="1"/>
    <col min="7441" max="7442" width="10.5703125" style="525"/>
    <col min="7443" max="7443" width="11.140625" style="525" customWidth="1"/>
    <col min="7444" max="7673" width="10.5703125" style="525"/>
    <col min="7674" max="7681" width="0" style="525" hidden="1" customWidth="1"/>
    <col min="7682" max="7682" width="3.7109375" style="525" customWidth="1"/>
    <col min="7683" max="7683" width="3.85546875" style="525" customWidth="1"/>
    <col min="7684" max="7684" width="3.7109375" style="525" customWidth="1"/>
    <col min="7685" max="7685" width="12.7109375" style="525" customWidth="1"/>
    <col min="7686" max="7686" width="52.7109375" style="525" customWidth="1"/>
    <col min="7687" max="7690" width="0" style="525" hidden="1" customWidth="1"/>
    <col min="7691" max="7691" width="12.28515625" style="525" customWidth="1"/>
    <col min="7692" max="7692" width="6.42578125" style="525" customWidth="1"/>
    <col min="7693" max="7693" width="12.28515625" style="525" customWidth="1"/>
    <col min="7694" max="7694" width="0" style="525" hidden="1" customWidth="1"/>
    <col min="7695" max="7695" width="3.7109375" style="525" customWidth="1"/>
    <col min="7696" max="7696" width="11.140625" style="525" bestFit="1" customWidth="1"/>
    <col min="7697" max="7698" width="10.5703125" style="525"/>
    <col min="7699" max="7699" width="11.140625" style="525" customWidth="1"/>
    <col min="7700" max="7929" width="10.5703125" style="525"/>
    <col min="7930" max="7937" width="0" style="525" hidden="1" customWidth="1"/>
    <col min="7938" max="7938" width="3.7109375" style="525" customWidth="1"/>
    <col min="7939" max="7939" width="3.85546875" style="525" customWidth="1"/>
    <col min="7940" max="7940" width="3.7109375" style="525" customWidth="1"/>
    <col min="7941" max="7941" width="12.7109375" style="525" customWidth="1"/>
    <col min="7942" max="7942" width="52.7109375" style="525" customWidth="1"/>
    <col min="7943" max="7946" width="0" style="525" hidden="1" customWidth="1"/>
    <col min="7947" max="7947" width="12.28515625" style="525" customWidth="1"/>
    <col min="7948" max="7948" width="6.42578125" style="525" customWidth="1"/>
    <col min="7949" max="7949" width="12.28515625" style="525" customWidth="1"/>
    <col min="7950" max="7950" width="0" style="525" hidden="1" customWidth="1"/>
    <col min="7951" max="7951" width="3.7109375" style="525" customWidth="1"/>
    <col min="7952" max="7952" width="11.140625" style="525" bestFit="1" customWidth="1"/>
    <col min="7953" max="7954" width="10.5703125" style="525"/>
    <col min="7955" max="7955" width="11.140625" style="525" customWidth="1"/>
    <col min="7956" max="8185" width="10.5703125" style="525"/>
    <col min="8186" max="8193" width="0" style="525" hidden="1" customWidth="1"/>
    <col min="8194" max="8194" width="3.7109375" style="525" customWidth="1"/>
    <col min="8195" max="8195" width="3.85546875" style="525" customWidth="1"/>
    <col min="8196" max="8196" width="3.7109375" style="525" customWidth="1"/>
    <col min="8197" max="8197" width="12.7109375" style="525" customWidth="1"/>
    <col min="8198" max="8198" width="52.7109375" style="525" customWidth="1"/>
    <col min="8199" max="8202" width="0" style="525" hidden="1" customWidth="1"/>
    <col min="8203" max="8203" width="12.28515625" style="525" customWidth="1"/>
    <col min="8204" max="8204" width="6.42578125" style="525" customWidth="1"/>
    <col min="8205" max="8205" width="12.28515625" style="525" customWidth="1"/>
    <col min="8206" max="8206" width="0" style="525" hidden="1" customWidth="1"/>
    <col min="8207" max="8207" width="3.7109375" style="525" customWidth="1"/>
    <col min="8208" max="8208" width="11.140625" style="525" bestFit="1" customWidth="1"/>
    <col min="8209" max="8210" width="10.5703125" style="525"/>
    <col min="8211" max="8211" width="11.140625" style="525" customWidth="1"/>
    <col min="8212" max="8441" width="10.5703125" style="525"/>
    <col min="8442" max="8449" width="0" style="525" hidden="1" customWidth="1"/>
    <col min="8450" max="8450" width="3.7109375" style="525" customWidth="1"/>
    <col min="8451" max="8451" width="3.85546875" style="525" customWidth="1"/>
    <col min="8452" max="8452" width="3.7109375" style="525" customWidth="1"/>
    <col min="8453" max="8453" width="12.7109375" style="525" customWidth="1"/>
    <col min="8454" max="8454" width="52.7109375" style="525" customWidth="1"/>
    <col min="8455" max="8458" width="0" style="525" hidden="1" customWidth="1"/>
    <col min="8459" max="8459" width="12.28515625" style="525" customWidth="1"/>
    <col min="8460" max="8460" width="6.42578125" style="525" customWidth="1"/>
    <col min="8461" max="8461" width="12.28515625" style="525" customWidth="1"/>
    <col min="8462" max="8462" width="0" style="525" hidden="1" customWidth="1"/>
    <col min="8463" max="8463" width="3.7109375" style="525" customWidth="1"/>
    <col min="8464" max="8464" width="11.140625" style="525" bestFit="1" customWidth="1"/>
    <col min="8465" max="8466" width="10.5703125" style="525"/>
    <col min="8467" max="8467" width="11.140625" style="525" customWidth="1"/>
    <col min="8468" max="8697" width="10.5703125" style="525"/>
    <col min="8698" max="8705" width="0" style="525" hidden="1" customWidth="1"/>
    <col min="8706" max="8706" width="3.7109375" style="525" customWidth="1"/>
    <col min="8707" max="8707" width="3.85546875" style="525" customWidth="1"/>
    <col min="8708" max="8708" width="3.7109375" style="525" customWidth="1"/>
    <col min="8709" max="8709" width="12.7109375" style="525" customWidth="1"/>
    <col min="8710" max="8710" width="52.7109375" style="525" customWidth="1"/>
    <col min="8711" max="8714" width="0" style="525" hidden="1" customWidth="1"/>
    <col min="8715" max="8715" width="12.28515625" style="525" customWidth="1"/>
    <col min="8716" max="8716" width="6.42578125" style="525" customWidth="1"/>
    <col min="8717" max="8717" width="12.28515625" style="525" customWidth="1"/>
    <col min="8718" max="8718" width="0" style="525" hidden="1" customWidth="1"/>
    <col min="8719" max="8719" width="3.7109375" style="525" customWidth="1"/>
    <col min="8720" max="8720" width="11.140625" style="525" bestFit="1" customWidth="1"/>
    <col min="8721" max="8722" width="10.5703125" style="525"/>
    <col min="8723" max="8723" width="11.140625" style="525" customWidth="1"/>
    <col min="8724" max="8953" width="10.5703125" style="525"/>
    <col min="8954" max="8961" width="0" style="525" hidden="1" customWidth="1"/>
    <col min="8962" max="8962" width="3.7109375" style="525" customWidth="1"/>
    <col min="8963" max="8963" width="3.85546875" style="525" customWidth="1"/>
    <col min="8964" max="8964" width="3.7109375" style="525" customWidth="1"/>
    <col min="8965" max="8965" width="12.7109375" style="525" customWidth="1"/>
    <col min="8966" max="8966" width="52.7109375" style="525" customWidth="1"/>
    <col min="8967" max="8970" width="0" style="525" hidden="1" customWidth="1"/>
    <col min="8971" max="8971" width="12.28515625" style="525" customWidth="1"/>
    <col min="8972" max="8972" width="6.42578125" style="525" customWidth="1"/>
    <col min="8973" max="8973" width="12.28515625" style="525" customWidth="1"/>
    <col min="8974" max="8974" width="0" style="525" hidden="1" customWidth="1"/>
    <col min="8975" max="8975" width="3.7109375" style="525" customWidth="1"/>
    <col min="8976" max="8976" width="11.140625" style="525" bestFit="1" customWidth="1"/>
    <col min="8977" max="8978" width="10.5703125" style="525"/>
    <col min="8979" max="8979" width="11.140625" style="525" customWidth="1"/>
    <col min="8980" max="9209" width="10.5703125" style="525"/>
    <col min="9210" max="9217" width="0" style="525" hidden="1" customWidth="1"/>
    <col min="9218" max="9218" width="3.7109375" style="525" customWidth="1"/>
    <col min="9219" max="9219" width="3.85546875" style="525" customWidth="1"/>
    <col min="9220" max="9220" width="3.7109375" style="525" customWidth="1"/>
    <col min="9221" max="9221" width="12.7109375" style="525" customWidth="1"/>
    <col min="9222" max="9222" width="52.7109375" style="525" customWidth="1"/>
    <col min="9223" max="9226" width="0" style="525" hidden="1" customWidth="1"/>
    <col min="9227" max="9227" width="12.28515625" style="525" customWidth="1"/>
    <col min="9228" max="9228" width="6.42578125" style="525" customWidth="1"/>
    <col min="9229" max="9229" width="12.28515625" style="525" customWidth="1"/>
    <col min="9230" max="9230" width="0" style="525" hidden="1" customWidth="1"/>
    <col min="9231" max="9231" width="3.7109375" style="525" customWidth="1"/>
    <col min="9232" max="9232" width="11.140625" style="525" bestFit="1" customWidth="1"/>
    <col min="9233" max="9234" width="10.5703125" style="525"/>
    <col min="9235" max="9235" width="11.140625" style="525" customWidth="1"/>
    <col min="9236" max="9465" width="10.5703125" style="525"/>
    <col min="9466" max="9473" width="0" style="525" hidden="1" customWidth="1"/>
    <col min="9474" max="9474" width="3.7109375" style="525" customWidth="1"/>
    <col min="9475" max="9475" width="3.85546875" style="525" customWidth="1"/>
    <col min="9476" max="9476" width="3.7109375" style="525" customWidth="1"/>
    <col min="9477" max="9477" width="12.7109375" style="525" customWidth="1"/>
    <col min="9478" max="9478" width="52.7109375" style="525" customWidth="1"/>
    <col min="9479" max="9482" width="0" style="525" hidden="1" customWidth="1"/>
    <col min="9483" max="9483" width="12.28515625" style="525" customWidth="1"/>
    <col min="9484" max="9484" width="6.42578125" style="525" customWidth="1"/>
    <col min="9485" max="9485" width="12.28515625" style="525" customWidth="1"/>
    <col min="9486" max="9486" width="0" style="525" hidden="1" customWidth="1"/>
    <col min="9487" max="9487" width="3.7109375" style="525" customWidth="1"/>
    <col min="9488" max="9488" width="11.140625" style="525" bestFit="1" customWidth="1"/>
    <col min="9489" max="9490" width="10.5703125" style="525"/>
    <col min="9491" max="9491" width="11.140625" style="525" customWidth="1"/>
    <col min="9492" max="9721" width="10.5703125" style="525"/>
    <col min="9722" max="9729" width="0" style="525" hidden="1" customWidth="1"/>
    <col min="9730" max="9730" width="3.7109375" style="525" customWidth="1"/>
    <col min="9731" max="9731" width="3.85546875" style="525" customWidth="1"/>
    <col min="9732" max="9732" width="3.7109375" style="525" customWidth="1"/>
    <col min="9733" max="9733" width="12.7109375" style="525" customWidth="1"/>
    <col min="9734" max="9734" width="52.7109375" style="525" customWidth="1"/>
    <col min="9735" max="9738" width="0" style="525" hidden="1" customWidth="1"/>
    <col min="9739" max="9739" width="12.28515625" style="525" customWidth="1"/>
    <col min="9740" max="9740" width="6.42578125" style="525" customWidth="1"/>
    <col min="9741" max="9741" width="12.28515625" style="525" customWidth="1"/>
    <col min="9742" max="9742" width="0" style="525" hidden="1" customWidth="1"/>
    <col min="9743" max="9743" width="3.7109375" style="525" customWidth="1"/>
    <col min="9744" max="9744" width="11.140625" style="525" bestFit="1" customWidth="1"/>
    <col min="9745" max="9746" width="10.5703125" style="525"/>
    <col min="9747" max="9747" width="11.140625" style="525" customWidth="1"/>
    <col min="9748" max="9977" width="10.5703125" style="525"/>
    <col min="9978" max="9985" width="0" style="525" hidden="1" customWidth="1"/>
    <col min="9986" max="9986" width="3.7109375" style="525" customWidth="1"/>
    <col min="9987" max="9987" width="3.85546875" style="525" customWidth="1"/>
    <col min="9988" max="9988" width="3.7109375" style="525" customWidth="1"/>
    <col min="9989" max="9989" width="12.7109375" style="525" customWidth="1"/>
    <col min="9990" max="9990" width="52.7109375" style="525" customWidth="1"/>
    <col min="9991" max="9994" width="0" style="525" hidden="1" customWidth="1"/>
    <col min="9995" max="9995" width="12.28515625" style="525" customWidth="1"/>
    <col min="9996" max="9996" width="6.42578125" style="525" customWidth="1"/>
    <col min="9997" max="9997" width="12.28515625" style="525" customWidth="1"/>
    <col min="9998" max="9998" width="0" style="525" hidden="1" customWidth="1"/>
    <col min="9999" max="9999" width="3.7109375" style="525" customWidth="1"/>
    <col min="10000" max="10000" width="11.140625" style="525" bestFit="1" customWidth="1"/>
    <col min="10001" max="10002" width="10.5703125" style="525"/>
    <col min="10003" max="10003" width="11.140625" style="525" customWidth="1"/>
    <col min="10004" max="10233" width="10.5703125" style="525"/>
    <col min="10234" max="10241" width="0" style="525" hidden="1" customWidth="1"/>
    <col min="10242" max="10242" width="3.7109375" style="525" customWidth="1"/>
    <col min="10243" max="10243" width="3.85546875" style="525" customWidth="1"/>
    <col min="10244" max="10244" width="3.7109375" style="525" customWidth="1"/>
    <col min="10245" max="10245" width="12.7109375" style="525" customWidth="1"/>
    <col min="10246" max="10246" width="52.7109375" style="525" customWidth="1"/>
    <col min="10247" max="10250" width="0" style="525" hidden="1" customWidth="1"/>
    <col min="10251" max="10251" width="12.28515625" style="525" customWidth="1"/>
    <col min="10252" max="10252" width="6.42578125" style="525" customWidth="1"/>
    <col min="10253" max="10253" width="12.28515625" style="525" customWidth="1"/>
    <col min="10254" max="10254" width="0" style="525" hidden="1" customWidth="1"/>
    <col min="10255" max="10255" width="3.7109375" style="525" customWidth="1"/>
    <col min="10256" max="10256" width="11.140625" style="525" bestFit="1" customWidth="1"/>
    <col min="10257" max="10258" width="10.5703125" style="525"/>
    <col min="10259" max="10259" width="11.140625" style="525" customWidth="1"/>
    <col min="10260" max="10489" width="10.5703125" style="525"/>
    <col min="10490" max="10497" width="0" style="525" hidden="1" customWidth="1"/>
    <col min="10498" max="10498" width="3.7109375" style="525" customWidth="1"/>
    <col min="10499" max="10499" width="3.85546875" style="525" customWidth="1"/>
    <col min="10500" max="10500" width="3.7109375" style="525" customWidth="1"/>
    <col min="10501" max="10501" width="12.7109375" style="525" customWidth="1"/>
    <col min="10502" max="10502" width="52.7109375" style="525" customWidth="1"/>
    <col min="10503" max="10506" width="0" style="525" hidden="1" customWidth="1"/>
    <col min="10507" max="10507" width="12.28515625" style="525" customWidth="1"/>
    <col min="10508" max="10508" width="6.42578125" style="525" customWidth="1"/>
    <col min="10509" max="10509" width="12.28515625" style="525" customWidth="1"/>
    <col min="10510" max="10510" width="0" style="525" hidden="1" customWidth="1"/>
    <col min="10511" max="10511" width="3.7109375" style="525" customWidth="1"/>
    <col min="10512" max="10512" width="11.140625" style="525" bestFit="1" customWidth="1"/>
    <col min="10513" max="10514" width="10.5703125" style="525"/>
    <col min="10515" max="10515" width="11.140625" style="525" customWidth="1"/>
    <col min="10516" max="10745" width="10.5703125" style="525"/>
    <col min="10746" max="10753" width="0" style="525" hidden="1" customWidth="1"/>
    <col min="10754" max="10754" width="3.7109375" style="525" customWidth="1"/>
    <col min="10755" max="10755" width="3.85546875" style="525" customWidth="1"/>
    <col min="10756" max="10756" width="3.7109375" style="525" customWidth="1"/>
    <col min="10757" max="10757" width="12.7109375" style="525" customWidth="1"/>
    <col min="10758" max="10758" width="52.7109375" style="525" customWidth="1"/>
    <col min="10759" max="10762" width="0" style="525" hidden="1" customWidth="1"/>
    <col min="10763" max="10763" width="12.28515625" style="525" customWidth="1"/>
    <col min="10764" max="10764" width="6.42578125" style="525" customWidth="1"/>
    <col min="10765" max="10765" width="12.28515625" style="525" customWidth="1"/>
    <col min="10766" max="10766" width="0" style="525" hidden="1" customWidth="1"/>
    <col min="10767" max="10767" width="3.7109375" style="525" customWidth="1"/>
    <col min="10768" max="10768" width="11.140625" style="525" bestFit="1" customWidth="1"/>
    <col min="10769" max="10770" width="10.5703125" style="525"/>
    <col min="10771" max="10771" width="11.140625" style="525" customWidth="1"/>
    <col min="10772" max="11001" width="10.5703125" style="525"/>
    <col min="11002" max="11009" width="0" style="525" hidden="1" customWidth="1"/>
    <col min="11010" max="11010" width="3.7109375" style="525" customWidth="1"/>
    <col min="11011" max="11011" width="3.85546875" style="525" customWidth="1"/>
    <col min="11012" max="11012" width="3.7109375" style="525" customWidth="1"/>
    <col min="11013" max="11013" width="12.7109375" style="525" customWidth="1"/>
    <col min="11014" max="11014" width="52.7109375" style="525" customWidth="1"/>
    <col min="11015" max="11018" width="0" style="525" hidden="1" customWidth="1"/>
    <col min="11019" max="11019" width="12.28515625" style="525" customWidth="1"/>
    <col min="11020" max="11020" width="6.42578125" style="525" customWidth="1"/>
    <col min="11021" max="11021" width="12.28515625" style="525" customWidth="1"/>
    <col min="11022" max="11022" width="0" style="525" hidden="1" customWidth="1"/>
    <col min="11023" max="11023" width="3.7109375" style="525" customWidth="1"/>
    <col min="11024" max="11024" width="11.140625" style="525" bestFit="1" customWidth="1"/>
    <col min="11025" max="11026" width="10.5703125" style="525"/>
    <col min="11027" max="11027" width="11.140625" style="525" customWidth="1"/>
    <col min="11028" max="11257" width="10.5703125" style="525"/>
    <col min="11258" max="11265" width="0" style="525" hidden="1" customWidth="1"/>
    <col min="11266" max="11266" width="3.7109375" style="525" customWidth="1"/>
    <col min="11267" max="11267" width="3.85546875" style="525" customWidth="1"/>
    <col min="11268" max="11268" width="3.7109375" style="525" customWidth="1"/>
    <col min="11269" max="11269" width="12.7109375" style="525" customWidth="1"/>
    <col min="11270" max="11270" width="52.7109375" style="525" customWidth="1"/>
    <col min="11271" max="11274" width="0" style="525" hidden="1" customWidth="1"/>
    <col min="11275" max="11275" width="12.28515625" style="525" customWidth="1"/>
    <col min="11276" max="11276" width="6.42578125" style="525" customWidth="1"/>
    <col min="11277" max="11277" width="12.28515625" style="525" customWidth="1"/>
    <col min="11278" max="11278" width="0" style="525" hidden="1" customWidth="1"/>
    <col min="11279" max="11279" width="3.7109375" style="525" customWidth="1"/>
    <col min="11280" max="11280" width="11.140625" style="525" bestFit="1" customWidth="1"/>
    <col min="11281" max="11282" width="10.5703125" style="525"/>
    <col min="11283" max="11283" width="11.140625" style="525" customWidth="1"/>
    <col min="11284" max="11513" width="10.5703125" style="525"/>
    <col min="11514" max="11521" width="0" style="525" hidden="1" customWidth="1"/>
    <col min="11522" max="11522" width="3.7109375" style="525" customWidth="1"/>
    <col min="11523" max="11523" width="3.85546875" style="525" customWidth="1"/>
    <col min="11524" max="11524" width="3.7109375" style="525" customWidth="1"/>
    <col min="11525" max="11525" width="12.7109375" style="525" customWidth="1"/>
    <col min="11526" max="11526" width="52.7109375" style="525" customWidth="1"/>
    <col min="11527" max="11530" width="0" style="525" hidden="1" customWidth="1"/>
    <col min="11531" max="11531" width="12.28515625" style="525" customWidth="1"/>
    <col min="11532" max="11532" width="6.42578125" style="525" customWidth="1"/>
    <col min="11533" max="11533" width="12.28515625" style="525" customWidth="1"/>
    <col min="11534" max="11534" width="0" style="525" hidden="1" customWidth="1"/>
    <col min="11535" max="11535" width="3.7109375" style="525" customWidth="1"/>
    <col min="11536" max="11536" width="11.140625" style="525" bestFit="1" customWidth="1"/>
    <col min="11537" max="11538" width="10.5703125" style="525"/>
    <col min="11539" max="11539" width="11.140625" style="525" customWidth="1"/>
    <col min="11540" max="11769" width="10.5703125" style="525"/>
    <col min="11770" max="11777" width="0" style="525" hidden="1" customWidth="1"/>
    <col min="11778" max="11778" width="3.7109375" style="525" customWidth="1"/>
    <col min="11779" max="11779" width="3.85546875" style="525" customWidth="1"/>
    <col min="11780" max="11780" width="3.7109375" style="525" customWidth="1"/>
    <col min="11781" max="11781" width="12.7109375" style="525" customWidth="1"/>
    <col min="11782" max="11782" width="52.7109375" style="525" customWidth="1"/>
    <col min="11783" max="11786" width="0" style="525" hidden="1" customWidth="1"/>
    <col min="11787" max="11787" width="12.28515625" style="525" customWidth="1"/>
    <col min="11788" max="11788" width="6.42578125" style="525" customWidth="1"/>
    <col min="11789" max="11789" width="12.28515625" style="525" customWidth="1"/>
    <col min="11790" max="11790" width="0" style="525" hidden="1" customWidth="1"/>
    <col min="11791" max="11791" width="3.7109375" style="525" customWidth="1"/>
    <col min="11792" max="11792" width="11.140625" style="525" bestFit="1" customWidth="1"/>
    <col min="11793" max="11794" width="10.5703125" style="525"/>
    <col min="11795" max="11795" width="11.140625" style="525" customWidth="1"/>
    <col min="11796" max="12025" width="10.5703125" style="525"/>
    <col min="12026" max="12033" width="0" style="525" hidden="1" customWidth="1"/>
    <col min="12034" max="12034" width="3.7109375" style="525" customWidth="1"/>
    <col min="12035" max="12035" width="3.85546875" style="525" customWidth="1"/>
    <col min="12036" max="12036" width="3.7109375" style="525" customWidth="1"/>
    <col min="12037" max="12037" width="12.7109375" style="525" customWidth="1"/>
    <col min="12038" max="12038" width="52.7109375" style="525" customWidth="1"/>
    <col min="12039" max="12042" width="0" style="525" hidden="1" customWidth="1"/>
    <col min="12043" max="12043" width="12.28515625" style="525" customWidth="1"/>
    <col min="12044" max="12044" width="6.42578125" style="525" customWidth="1"/>
    <col min="12045" max="12045" width="12.28515625" style="525" customWidth="1"/>
    <col min="12046" max="12046" width="0" style="525" hidden="1" customWidth="1"/>
    <col min="12047" max="12047" width="3.7109375" style="525" customWidth="1"/>
    <col min="12048" max="12048" width="11.140625" style="525" bestFit="1" customWidth="1"/>
    <col min="12049" max="12050" width="10.5703125" style="525"/>
    <col min="12051" max="12051" width="11.140625" style="525" customWidth="1"/>
    <col min="12052" max="12281" width="10.5703125" style="525"/>
    <col min="12282" max="12289" width="0" style="525" hidden="1" customWidth="1"/>
    <col min="12290" max="12290" width="3.7109375" style="525" customWidth="1"/>
    <col min="12291" max="12291" width="3.85546875" style="525" customWidth="1"/>
    <col min="12292" max="12292" width="3.7109375" style="525" customWidth="1"/>
    <col min="12293" max="12293" width="12.7109375" style="525" customWidth="1"/>
    <col min="12294" max="12294" width="52.7109375" style="525" customWidth="1"/>
    <col min="12295" max="12298" width="0" style="525" hidden="1" customWidth="1"/>
    <col min="12299" max="12299" width="12.28515625" style="525" customWidth="1"/>
    <col min="12300" max="12300" width="6.42578125" style="525" customWidth="1"/>
    <col min="12301" max="12301" width="12.28515625" style="525" customWidth="1"/>
    <col min="12302" max="12302" width="0" style="525" hidden="1" customWidth="1"/>
    <col min="12303" max="12303" width="3.7109375" style="525" customWidth="1"/>
    <col min="12304" max="12304" width="11.140625" style="525" bestFit="1" customWidth="1"/>
    <col min="12305" max="12306" width="10.5703125" style="525"/>
    <col min="12307" max="12307" width="11.140625" style="525" customWidth="1"/>
    <col min="12308" max="12537" width="10.5703125" style="525"/>
    <col min="12538" max="12545" width="0" style="525" hidden="1" customWidth="1"/>
    <col min="12546" max="12546" width="3.7109375" style="525" customWidth="1"/>
    <col min="12547" max="12547" width="3.85546875" style="525" customWidth="1"/>
    <col min="12548" max="12548" width="3.7109375" style="525" customWidth="1"/>
    <col min="12549" max="12549" width="12.7109375" style="525" customWidth="1"/>
    <col min="12550" max="12550" width="52.7109375" style="525" customWidth="1"/>
    <col min="12551" max="12554" width="0" style="525" hidden="1" customWidth="1"/>
    <col min="12555" max="12555" width="12.28515625" style="525" customWidth="1"/>
    <col min="12556" max="12556" width="6.42578125" style="525" customWidth="1"/>
    <col min="12557" max="12557" width="12.28515625" style="525" customWidth="1"/>
    <col min="12558" max="12558" width="0" style="525" hidden="1" customWidth="1"/>
    <col min="12559" max="12559" width="3.7109375" style="525" customWidth="1"/>
    <col min="12560" max="12560" width="11.140625" style="525" bestFit="1" customWidth="1"/>
    <col min="12561" max="12562" width="10.5703125" style="525"/>
    <col min="12563" max="12563" width="11.140625" style="525" customWidth="1"/>
    <col min="12564" max="12793" width="10.5703125" style="525"/>
    <col min="12794" max="12801" width="0" style="525" hidden="1" customWidth="1"/>
    <col min="12802" max="12802" width="3.7109375" style="525" customWidth="1"/>
    <col min="12803" max="12803" width="3.85546875" style="525" customWidth="1"/>
    <col min="12804" max="12804" width="3.7109375" style="525" customWidth="1"/>
    <col min="12805" max="12805" width="12.7109375" style="525" customWidth="1"/>
    <col min="12806" max="12806" width="52.7109375" style="525" customWidth="1"/>
    <col min="12807" max="12810" width="0" style="525" hidden="1" customWidth="1"/>
    <col min="12811" max="12811" width="12.28515625" style="525" customWidth="1"/>
    <col min="12812" max="12812" width="6.42578125" style="525" customWidth="1"/>
    <col min="12813" max="12813" width="12.28515625" style="525" customWidth="1"/>
    <col min="12814" max="12814" width="0" style="525" hidden="1" customWidth="1"/>
    <col min="12815" max="12815" width="3.7109375" style="525" customWidth="1"/>
    <col min="12816" max="12816" width="11.140625" style="525" bestFit="1" customWidth="1"/>
    <col min="12817" max="12818" width="10.5703125" style="525"/>
    <col min="12819" max="12819" width="11.140625" style="525" customWidth="1"/>
    <col min="12820" max="13049" width="10.5703125" style="525"/>
    <col min="13050" max="13057" width="0" style="525" hidden="1" customWidth="1"/>
    <col min="13058" max="13058" width="3.7109375" style="525" customWidth="1"/>
    <col min="13059" max="13059" width="3.85546875" style="525" customWidth="1"/>
    <col min="13060" max="13060" width="3.7109375" style="525" customWidth="1"/>
    <col min="13061" max="13061" width="12.7109375" style="525" customWidth="1"/>
    <col min="13062" max="13062" width="52.7109375" style="525" customWidth="1"/>
    <col min="13063" max="13066" width="0" style="525" hidden="1" customWidth="1"/>
    <col min="13067" max="13067" width="12.28515625" style="525" customWidth="1"/>
    <col min="13068" max="13068" width="6.42578125" style="525" customWidth="1"/>
    <col min="13069" max="13069" width="12.28515625" style="525" customWidth="1"/>
    <col min="13070" max="13070" width="0" style="525" hidden="1" customWidth="1"/>
    <col min="13071" max="13071" width="3.7109375" style="525" customWidth="1"/>
    <col min="13072" max="13072" width="11.140625" style="525" bestFit="1" customWidth="1"/>
    <col min="13073" max="13074" width="10.5703125" style="525"/>
    <col min="13075" max="13075" width="11.140625" style="525" customWidth="1"/>
    <col min="13076" max="13305" width="10.5703125" style="525"/>
    <col min="13306" max="13313" width="0" style="525" hidden="1" customWidth="1"/>
    <col min="13314" max="13314" width="3.7109375" style="525" customWidth="1"/>
    <col min="13315" max="13315" width="3.85546875" style="525" customWidth="1"/>
    <col min="13316" max="13316" width="3.7109375" style="525" customWidth="1"/>
    <col min="13317" max="13317" width="12.7109375" style="525" customWidth="1"/>
    <col min="13318" max="13318" width="52.7109375" style="525" customWidth="1"/>
    <col min="13319" max="13322" width="0" style="525" hidden="1" customWidth="1"/>
    <col min="13323" max="13323" width="12.28515625" style="525" customWidth="1"/>
    <col min="13324" max="13324" width="6.42578125" style="525" customWidth="1"/>
    <col min="13325" max="13325" width="12.28515625" style="525" customWidth="1"/>
    <col min="13326" max="13326" width="0" style="525" hidden="1" customWidth="1"/>
    <col min="13327" max="13327" width="3.7109375" style="525" customWidth="1"/>
    <col min="13328" max="13328" width="11.140625" style="525" bestFit="1" customWidth="1"/>
    <col min="13329" max="13330" width="10.5703125" style="525"/>
    <col min="13331" max="13331" width="11.140625" style="525" customWidth="1"/>
    <col min="13332" max="13561" width="10.5703125" style="525"/>
    <col min="13562" max="13569" width="0" style="525" hidden="1" customWidth="1"/>
    <col min="13570" max="13570" width="3.7109375" style="525" customWidth="1"/>
    <col min="13571" max="13571" width="3.85546875" style="525" customWidth="1"/>
    <col min="13572" max="13572" width="3.7109375" style="525" customWidth="1"/>
    <col min="13573" max="13573" width="12.7109375" style="525" customWidth="1"/>
    <col min="13574" max="13574" width="52.7109375" style="525" customWidth="1"/>
    <col min="13575" max="13578" width="0" style="525" hidden="1" customWidth="1"/>
    <col min="13579" max="13579" width="12.28515625" style="525" customWidth="1"/>
    <col min="13580" max="13580" width="6.42578125" style="525" customWidth="1"/>
    <col min="13581" max="13581" width="12.28515625" style="525" customWidth="1"/>
    <col min="13582" max="13582" width="0" style="525" hidden="1" customWidth="1"/>
    <col min="13583" max="13583" width="3.7109375" style="525" customWidth="1"/>
    <col min="13584" max="13584" width="11.140625" style="525" bestFit="1" customWidth="1"/>
    <col min="13585" max="13586" width="10.5703125" style="525"/>
    <col min="13587" max="13587" width="11.140625" style="525" customWidth="1"/>
    <col min="13588" max="13817" width="10.5703125" style="525"/>
    <col min="13818" max="13825" width="0" style="525" hidden="1" customWidth="1"/>
    <col min="13826" max="13826" width="3.7109375" style="525" customWidth="1"/>
    <col min="13827" max="13827" width="3.85546875" style="525" customWidth="1"/>
    <col min="13828" max="13828" width="3.7109375" style="525" customWidth="1"/>
    <col min="13829" max="13829" width="12.7109375" style="525" customWidth="1"/>
    <col min="13830" max="13830" width="52.7109375" style="525" customWidth="1"/>
    <col min="13831" max="13834" width="0" style="525" hidden="1" customWidth="1"/>
    <col min="13835" max="13835" width="12.28515625" style="525" customWidth="1"/>
    <col min="13836" max="13836" width="6.42578125" style="525" customWidth="1"/>
    <col min="13837" max="13837" width="12.28515625" style="525" customWidth="1"/>
    <col min="13838" max="13838" width="0" style="525" hidden="1" customWidth="1"/>
    <col min="13839" max="13839" width="3.7109375" style="525" customWidth="1"/>
    <col min="13840" max="13840" width="11.140625" style="525" bestFit="1" customWidth="1"/>
    <col min="13841" max="13842" width="10.5703125" style="525"/>
    <col min="13843" max="13843" width="11.140625" style="525" customWidth="1"/>
    <col min="13844" max="14073" width="10.5703125" style="525"/>
    <col min="14074" max="14081" width="0" style="525" hidden="1" customWidth="1"/>
    <col min="14082" max="14082" width="3.7109375" style="525" customWidth="1"/>
    <col min="14083" max="14083" width="3.85546875" style="525" customWidth="1"/>
    <col min="14084" max="14084" width="3.7109375" style="525" customWidth="1"/>
    <col min="14085" max="14085" width="12.7109375" style="525" customWidth="1"/>
    <col min="14086" max="14086" width="52.7109375" style="525" customWidth="1"/>
    <col min="14087" max="14090" width="0" style="525" hidden="1" customWidth="1"/>
    <col min="14091" max="14091" width="12.28515625" style="525" customWidth="1"/>
    <col min="14092" max="14092" width="6.42578125" style="525" customWidth="1"/>
    <col min="14093" max="14093" width="12.28515625" style="525" customWidth="1"/>
    <col min="14094" max="14094" width="0" style="525" hidden="1" customWidth="1"/>
    <col min="14095" max="14095" width="3.7109375" style="525" customWidth="1"/>
    <col min="14096" max="14096" width="11.140625" style="525" bestFit="1" customWidth="1"/>
    <col min="14097" max="14098" width="10.5703125" style="525"/>
    <col min="14099" max="14099" width="11.140625" style="525" customWidth="1"/>
    <col min="14100" max="14329" width="10.5703125" style="525"/>
    <col min="14330" max="14337" width="0" style="525" hidden="1" customWidth="1"/>
    <col min="14338" max="14338" width="3.7109375" style="525" customWidth="1"/>
    <col min="14339" max="14339" width="3.85546875" style="525" customWidth="1"/>
    <col min="14340" max="14340" width="3.7109375" style="525" customWidth="1"/>
    <col min="14341" max="14341" width="12.7109375" style="525" customWidth="1"/>
    <col min="14342" max="14342" width="52.7109375" style="525" customWidth="1"/>
    <col min="14343" max="14346" width="0" style="525" hidden="1" customWidth="1"/>
    <col min="14347" max="14347" width="12.28515625" style="525" customWidth="1"/>
    <col min="14348" max="14348" width="6.42578125" style="525" customWidth="1"/>
    <col min="14349" max="14349" width="12.28515625" style="525" customWidth="1"/>
    <col min="14350" max="14350" width="0" style="525" hidden="1" customWidth="1"/>
    <col min="14351" max="14351" width="3.7109375" style="525" customWidth="1"/>
    <col min="14352" max="14352" width="11.140625" style="525" bestFit="1" customWidth="1"/>
    <col min="14353" max="14354" width="10.5703125" style="525"/>
    <col min="14355" max="14355" width="11.140625" style="525" customWidth="1"/>
    <col min="14356" max="14585" width="10.5703125" style="525"/>
    <col min="14586" max="14593" width="0" style="525" hidden="1" customWidth="1"/>
    <col min="14594" max="14594" width="3.7109375" style="525" customWidth="1"/>
    <col min="14595" max="14595" width="3.85546875" style="525" customWidth="1"/>
    <col min="14596" max="14596" width="3.7109375" style="525" customWidth="1"/>
    <col min="14597" max="14597" width="12.7109375" style="525" customWidth="1"/>
    <col min="14598" max="14598" width="52.7109375" style="525" customWidth="1"/>
    <col min="14599" max="14602" width="0" style="525" hidden="1" customWidth="1"/>
    <col min="14603" max="14603" width="12.28515625" style="525" customWidth="1"/>
    <col min="14604" max="14604" width="6.42578125" style="525" customWidth="1"/>
    <col min="14605" max="14605" width="12.28515625" style="525" customWidth="1"/>
    <col min="14606" max="14606" width="0" style="525" hidden="1" customWidth="1"/>
    <col min="14607" max="14607" width="3.7109375" style="525" customWidth="1"/>
    <col min="14608" max="14608" width="11.140625" style="525" bestFit="1" customWidth="1"/>
    <col min="14609" max="14610" width="10.5703125" style="525"/>
    <col min="14611" max="14611" width="11.140625" style="525" customWidth="1"/>
    <col min="14612" max="14841" width="10.5703125" style="525"/>
    <col min="14842" max="14849" width="0" style="525" hidden="1" customWidth="1"/>
    <col min="14850" max="14850" width="3.7109375" style="525" customWidth="1"/>
    <col min="14851" max="14851" width="3.85546875" style="525" customWidth="1"/>
    <col min="14852" max="14852" width="3.7109375" style="525" customWidth="1"/>
    <col min="14853" max="14853" width="12.7109375" style="525" customWidth="1"/>
    <col min="14854" max="14854" width="52.7109375" style="525" customWidth="1"/>
    <col min="14855" max="14858" width="0" style="525" hidden="1" customWidth="1"/>
    <col min="14859" max="14859" width="12.28515625" style="525" customWidth="1"/>
    <col min="14860" max="14860" width="6.42578125" style="525" customWidth="1"/>
    <col min="14861" max="14861" width="12.28515625" style="525" customWidth="1"/>
    <col min="14862" max="14862" width="0" style="525" hidden="1" customWidth="1"/>
    <col min="14863" max="14863" width="3.7109375" style="525" customWidth="1"/>
    <col min="14864" max="14864" width="11.140625" style="525" bestFit="1" customWidth="1"/>
    <col min="14865" max="14866" width="10.5703125" style="525"/>
    <col min="14867" max="14867" width="11.140625" style="525" customWidth="1"/>
    <col min="14868" max="15097" width="10.5703125" style="525"/>
    <col min="15098" max="15105" width="0" style="525" hidden="1" customWidth="1"/>
    <col min="15106" max="15106" width="3.7109375" style="525" customWidth="1"/>
    <col min="15107" max="15107" width="3.85546875" style="525" customWidth="1"/>
    <col min="15108" max="15108" width="3.7109375" style="525" customWidth="1"/>
    <col min="15109" max="15109" width="12.7109375" style="525" customWidth="1"/>
    <col min="15110" max="15110" width="52.7109375" style="525" customWidth="1"/>
    <col min="15111" max="15114" width="0" style="525" hidden="1" customWidth="1"/>
    <col min="15115" max="15115" width="12.28515625" style="525" customWidth="1"/>
    <col min="15116" max="15116" width="6.42578125" style="525" customWidth="1"/>
    <col min="15117" max="15117" width="12.28515625" style="525" customWidth="1"/>
    <col min="15118" max="15118" width="0" style="525" hidden="1" customWidth="1"/>
    <col min="15119" max="15119" width="3.7109375" style="525" customWidth="1"/>
    <col min="15120" max="15120" width="11.140625" style="525" bestFit="1" customWidth="1"/>
    <col min="15121" max="15122" width="10.5703125" style="525"/>
    <col min="15123" max="15123" width="11.140625" style="525" customWidth="1"/>
    <col min="15124" max="15353" width="10.5703125" style="525"/>
    <col min="15354" max="15361" width="0" style="525" hidden="1" customWidth="1"/>
    <col min="15362" max="15362" width="3.7109375" style="525" customWidth="1"/>
    <col min="15363" max="15363" width="3.85546875" style="525" customWidth="1"/>
    <col min="15364" max="15364" width="3.7109375" style="525" customWidth="1"/>
    <col min="15365" max="15365" width="12.7109375" style="525" customWidth="1"/>
    <col min="15366" max="15366" width="52.7109375" style="525" customWidth="1"/>
    <col min="15367" max="15370" width="0" style="525" hidden="1" customWidth="1"/>
    <col min="15371" max="15371" width="12.28515625" style="525" customWidth="1"/>
    <col min="15372" max="15372" width="6.42578125" style="525" customWidth="1"/>
    <col min="15373" max="15373" width="12.28515625" style="525" customWidth="1"/>
    <col min="15374" max="15374" width="0" style="525" hidden="1" customWidth="1"/>
    <col min="15375" max="15375" width="3.7109375" style="525" customWidth="1"/>
    <col min="15376" max="15376" width="11.140625" style="525" bestFit="1" customWidth="1"/>
    <col min="15377" max="15378" width="10.5703125" style="525"/>
    <col min="15379" max="15379" width="11.140625" style="525" customWidth="1"/>
    <col min="15380" max="15609" width="10.5703125" style="525"/>
    <col min="15610" max="15617" width="0" style="525" hidden="1" customWidth="1"/>
    <col min="15618" max="15618" width="3.7109375" style="525" customWidth="1"/>
    <col min="15619" max="15619" width="3.85546875" style="525" customWidth="1"/>
    <col min="15620" max="15620" width="3.7109375" style="525" customWidth="1"/>
    <col min="15621" max="15621" width="12.7109375" style="525" customWidth="1"/>
    <col min="15622" max="15622" width="52.7109375" style="525" customWidth="1"/>
    <col min="15623" max="15626" width="0" style="525" hidden="1" customWidth="1"/>
    <col min="15627" max="15627" width="12.28515625" style="525" customWidth="1"/>
    <col min="15628" max="15628" width="6.42578125" style="525" customWidth="1"/>
    <col min="15629" max="15629" width="12.28515625" style="525" customWidth="1"/>
    <col min="15630" max="15630" width="0" style="525" hidden="1" customWidth="1"/>
    <col min="15631" max="15631" width="3.7109375" style="525" customWidth="1"/>
    <col min="15632" max="15632" width="11.140625" style="525" bestFit="1" customWidth="1"/>
    <col min="15633" max="15634" width="10.5703125" style="525"/>
    <col min="15635" max="15635" width="11.140625" style="525" customWidth="1"/>
    <col min="15636" max="15865" width="10.5703125" style="525"/>
    <col min="15866" max="15873" width="0" style="525" hidden="1" customWidth="1"/>
    <col min="15874" max="15874" width="3.7109375" style="525" customWidth="1"/>
    <col min="15875" max="15875" width="3.85546875" style="525" customWidth="1"/>
    <col min="15876" max="15876" width="3.7109375" style="525" customWidth="1"/>
    <col min="15877" max="15877" width="12.7109375" style="525" customWidth="1"/>
    <col min="15878" max="15878" width="52.7109375" style="525" customWidth="1"/>
    <col min="15879" max="15882" width="0" style="525" hidden="1" customWidth="1"/>
    <col min="15883" max="15883" width="12.28515625" style="525" customWidth="1"/>
    <col min="15884" max="15884" width="6.42578125" style="525" customWidth="1"/>
    <col min="15885" max="15885" width="12.28515625" style="525" customWidth="1"/>
    <col min="15886" max="15886" width="0" style="525" hidden="1" customWidth="1"/>
    <col min="15887" max="15887" width="3.7109375" style="525" customWidth="1"/>
    <col min="15888" max="15888" width="11.140625" style="525" bestFit="1" customWidth="1"/>
    <col min="15889" max="15890" width="10.5703125" style="525"/>
    <col min="15891" max="15891" width="11.140625" style="525" customWidth="1"/>
    <col min="15892" max="16121" width="10.5703125" style="525"/>
    <col min="16122" max="16129" width="0" style="525" hidden="1" customWidth="1"/>
    <col min="16130" max="16130" width="3.7109375" style="525" customWidth="1"/>
    <col min="16131" max="16131" width="3.85546875" style="525" customWidth="1"/>
    <col min="16132" max="16132" width="3.7109375" style="525" customWidth="1"/>
    <col min="16133" max="16133" width="12.7109375" style="525" customWidth="1"/>
    <col min="16134" max="16134" width="52.7109375" style="525" customWidth="1"/>
    <col min="16135" max="16138" width="0" style="525" hidden="1" customWidth="1"/>
    <col min="16139" max="16139" width="12.28515625" style="525" customWidth="1"/>
    <col min="16140" max="16140" width="6.42578125" style="525" customWidth="1"/>
    <col min="16141" max="16141" width="12.28515625" style="525" customWidth="1"/>
    <col min="16142" max="16142" width="0" style="525" hidden="1" customWidth="1"/>
    <col min="16143" max="16143" width="3.7109375" style="525" customWidth="1"/>
    <col min="16144" max="16144" width="11.140625" style="525" bestFit="1" customWidth="1"/>
    <col min="16145" max="16146" width="10.5703125" style="525"/>
    <col min="16147" max="16147" width="11.140625" style="525" customWidth="1"/>
    <col min="16148" max="16384" width="10.5703125" style="525"/>
  </cols>
  <sheetData>
    <row r="1" spans="1:29" hidden="1">
      <c r="Q1" s="585"/>
      <c r="R1" s="585"/>
    </row>
    <row r="2" spans="1:29" hidden="1">
      <c r="U2" s="585"/>
    </row>
    <row r="3" spans="1:29" hidden="1"/>
    <row r="4" spans="1:29" ht="3" customHeight="1">
      <c r="J4" s="531"/>
      <c r="K4" s="531"/>
      <c r="L4" s="526"/>
      <c r="M4" s="526"/>
      <c r="N4" s="526"/>
      <c r="O4" s="534"/>
      <c r="P4" s="534"/>
      <c r="Q4" s="534"/>
      <c r="R4" s="534"/>
      <c r="S4" s="534"/>
      <c r="T4" s="534"/>
      <c r="U4" s="534"/>
    </row>
    <row r="5" spans="1:29" ht="22.5" customHeight="1">
      <c r="J5" s="531"/>
      <c r="K5" s="531"/>
      <c r="L5" s="1229" t="s">
        <v>631</v>
      </c>
      <c r="M5" s="1229"/>
      <c r="N5" s="1229"/>
      <c r="O5" s="1229"/>
      <c r="P5" s="1229"/>
      <c r="Q5" s="1229"/>
      <c r="R5" s="1229"/>
      <c r="S5" s="1229"/>
      <c r="T5" s="1229"/>
      <c r="U5" s="666"/>
    </row>
    <row r="6" spans="1:29" ht="3" customHeight="1">
      <c r="J6" s="531"/>
      <c r="K6" s="531"/>
      <c r="L6" s="526"/>
      <c r="M6" s="526"/>
      <c r="N6" s="526"/>
      <c r="O6" s="530"/>
      <c r="P6" s="530"/>
      <c r="Q6" s="530"/>
      <c r="R6" s="530"/>
      <c r="S6" s="530"/>
      <c r="T6" s="530"/>
      <c r="U6" s="530"/>
      <c r="V6" s="534"/>
    </row>
    <row r="7" spans="1:29" s="572" customFormat="1" ht="22.5">
      <c r="A7" s="592"/>
      <c r="B7" s="592"/>
      <c r="C7" s="592"/>
      <c r="D7" s="592"/>
      <c r="E7" s="592"/>
      <c r="F7" s="592"/>
      <c r="G7" s="592"/>
      <c r="H7" s="592"/>
      <c r="L7" s="501"/>
      <c r="M7" s="619" t="s">
        <v>502</v>
      </c>
      <c r="N7" s="668"/>
      <c r="O7" s="1235" t="str">
        <f>IF(NameOrPr_ch="",IF(NameOrPr="","",NameOrPr),NameOrPr_ch)</f>
        <v>Министерство тарифного регулирования и энергетики Челябинской области</v>
      </c>
      <c r="P7" s="1235"/>
      <c r="Q7" s="1235"/>
      <c r="R7" s="1235"/>
      <c r="S7" s="1235"/>
      <c r="T7" s="1235"/>
      <c r="U7" s="584"/>
      <c r="V7" s="584"/>
      <c r="W7" s="521"/>
      <c r="X7" s="592"/>
      <c r="Y7" s="592"/>
      <c r="Z7" s="592"/>
      <c r="AA7" s="592"/>
      <c r="AB7" s="592"/>
      <c r="AC7" s="592"/>
    </row>
    <row r="8" spans="1:29" s="572" customFormat="1" ht="18.75">
      <c r="A8" s="592"/>
      <c r="B8" s="592"/>
      <c r="C8" s="592"/>
      <c r="D8" s="592"/>
      <c r="E8" s="592"/>
      <c r="F8" s="592"/>
      <c r="G8" s="592"/>
      <c r="H8" s="592"/>
      <c r="L8" s="501"/>
      <c r="M8" s="619" t="s">
        <v>596</v>
      </c>
      <c r="N8" s="668"/>
      <c r="O8" s="1235" t="str">
        <f>IF(datePr_ch="",IF(datePr="","",datePr),datePr_ch)</f>
        <v>28.11.2022</v>
      </c>
      <c r="P8" s="1235"/>
      <c r="Q8" s="1235"/>
      <c r="R8" s="1235"/>
      <c r="S8" s="1235"/>
      <c r="T8" s="1235"/>
      <c r="U8" s="584"/>
      <c r="V8" s="584"/>
      <c r="W8" s="521"/>
      <c r="X8" s="592"/>
      <c r="Y8" s="592"/>
      <c r="Z8" s="592"/>
      <c r="AA8" s="592"/>
      <c r="AB8" s="592"/>
      <c r="AC8" s="592"/>
    </row>
    <row r="9" spans="1:29" s="572" customFormat="1" ht="18.75">
      <c r="A9" s="592"/>
      <c r="B9" s="592"/>
      <c r="C9" s="592"/>
      <c r="D9" s="592"/>
      <c r="E9" s="592"/>
      <c r="F9" s="592"/>
      <c r="G9" s="592"/>
      <c r="H9" s="592"/>
      <c r="L9" s="554"/>
      <c r="M9" s="619" t="s">
        <v>595</v>
      </c>
      <c r="N9" s="668"/>
      <c r="O9" s="1235" t="str">
        <f>IF(numberPr_ch="",IF(numberPr="","",numberPr),numberPr_ch)</f>
        <v>102/34</v>
      </c>
      <c r="P9" s="1235"/>
      <c r="Q9" s="1235"/>
      <c r="R9" s="1235"/>
      <c r="S9" s="1235"/>
      <c r="T9" s="1235"/>
      <c r="U9" s="584"/>
      <c r="V9" s="584"/>
      <c r="W9" s="521"/>
      <c r="X9" s="592"/>
      <c r="Y9" s="592"/>
      <c r="Z9" s="592"/>
      <c r="AA9" s="592"/>
      <c r="AB9" s="592"/>
      <c r="AC9" s="592"/>
    </row>
    <row r="10" spans="1:29" s="572" customFormat="1" ht="18.75">
      <c r="A10" s="592"/>
      <c r="B10" s="592"/>
      <c r="C10" s="592"/>
      <c r="D10" s="592"/>
      <c r="E10" s="592"/>
      <c r="F10" s="592"/>
      <c r="G10" s="592"/>
      <c r="H10" s="592"/>
      <c r="L10" s="554"/>
      <c r="M10" s="619" t="s">
        <v>501</v>
      </c>
      <c r="N10" s="668"/>
      <c r="O10" s="1235" t="str">
        <f>IF(IstPub_ch="",IF(IstPub="","",IstPub),IstPub_ch)</f>
        <v>Официальный сайт Министерства тарифного регулирования и энергетики Челябинской области</v>
      </c>
      <c r="P10" s="1235"/>
      <c r="Q10" s="1235"/>
      <c r="R10" s="1235"/>
      <c r="S10" s="1235"/>
      <c r="T10" s="1235"/>
      <c r="U10" s="584"/>
      <c r="V10" s="584"/>
      <c r="W10" s="521"/>
      <c r="X10" s="592"/>
      <c r="Y10" s="592"/>
      <c r="Z10" s="592"/>
      <c r="AA10" s="592"/>
      <c r="AB10" s="592"/>
      <c r="AC10" s="592"/>
    </row>
    <row r="11" spans="1:29" s="572" customFormat="1" ht="11.25" hidden="1">
      <c r="A11" s="592"/>
      <c r="B11" s="592"/>
      <c r="C11" s="592"/>
      <c r="D11" s="592"/>
      <c r="E11" s="592"/>
      <c r="F11" s="592"/>
      <c r="G11" s="592"/>
      <c r="H11" s="592"/>
      <c r="L11" s="1230"/>
      <c r="M11" s="1230"/>
      <c r="N11" s="568"/>
      <c r="O11" s="584"/>
      <c r="P11" s="584"/>
      <c r="Q11" s="584"/>
      <c r="R11" s="584"/>
      <c r="S11" s="584"/>
      <c r="T11" s="584"/>
      <c r="U11" s="590" t="s">
        <v>373</v>
      </c>
      <c r="X11" s="592"/>
      <c r="Y11" s="592"/>
      <c r="Z11" s="592"/>
      <c r="AA11" s="592"/>
      <c r="AB11" s="592"/>
      <c r="AC11" s="592"/>
    </row>
    <row r="12" spans="1:29">
      <c r="J12" s="531"/>
      <c r="K12" s="531"/>
      <c r="L12" s="526"/>
      <c r="M12" s="526"/>
      <c r="N12" s="504"/>
      <c r="O12" s="1236"/>
      <c r="P12" s="1236"/>
      <c r="Q12" s="1236"/>
      <c r="R12" s="1236"/>
      <c r="S12" s="1236"/>
      <c r="T12" s="1236"/>
      <c r="U12" s="1236"/>
    </row>
    <row r="13" spans="1:29">
      <c r="J13" s="531"/>
      <c r="K13" s="531"/>
      <c r="L13" s="1157" t="s">
        <v>454</v>
      </c>
      <c r="M13" s="1157"/>
      <c r="N13" s="1157"/>
      <c r="O13" s="1157"/>
      <c r="P13" s="1157"/>
      <c r="Q13" s="1157"/>
      <c r="R13" s="1157"/>
      <c r="S13" s="1157"/>
      <c r="T13" s="1157"/>
      <c r="U13" s="1157"/>
      <c r="V13" s="1157"/>
      <c r="W13" s="1157" t="s">
        <v>455</v>
      </c>
    </row>
    <row r="14" spans="1:29" ht="14.25" customHeight="1">
      <c r="J14" s="531"/>
      <c r="K14" s="531"/>
      <c r="L14" s="1242" t="s">
        <v>92</v>
      </c>
      <c r="M14" s="1242" t="s">
        <v>639</v>
      </c>
      <c r="N14" s="663"/>
      <c r="O14" s="1243" t="s">
        <v>641</v>
      </c>
      <c r="P14" s="1244"/>
      <c r="Q14" s="1244"/>
      <c r="R14" s="1244"/>
      <c r="S14" s="1244"/>
      <c r="T14" s="1245"/>
      <c r="U14" s="1226" t="s">
        <v>341</v>
      </c>
      <c r="V14" s="1239" t="s">
        <v>275</v>
      </c>
      <c r="W14" s="1157"/>
    </row>
    <row r="15" spans="1:29" ht="14.25" customHeight="1">
      <c r="J15" s="531"/>
      <c r="K15" s="531"/>
      <c r="L15" s="1242"/>
      <c r="M15" s="1242"/>
      <c r="N15" s="664"/>
      <c r="O15" s="1248" t="s">
        <v>605</v>
      </c>
      <c r="P15" s="1246" t="s">
        <v>271</v>
      </c>
      <c r="Q15" s="1247"/>
      <c r="R15" s="1223" t="s">
        <v>654</v>
      </c>
      <c r="S15" s="1224"/>
      <c r="T15" s="1225"/>
      <c r="U15" s="1227"/>
      <c r="V15" s="1240"/>
      <c r="W15" s="1157"/>
    </row>
    <row r="16" spans="1:29" ht="33.75" customHeight="1">
      <c r="J16" s="531"/>
      <c r="K16" s="531"/>
      <c r="L16" s="1242"/>
      <c r="M16" s="1242"/>
      <c r="N16" s="665"/>
      <c r="O16" s="1249"/>
      <c r="P16" s="537" t="s">
        <v>606</v>
      </c>
      <c r="Q16" s="537" t="s">
        <v>6</v>
      </c>
      <c r="R16" s="538" t="s">
        <v>274</v>
      </c>
      <c r="S16" s="1237" t="s">
        <v>273</v>
      </c>
      <c r="T16" s="1238"/>
      <c r="U16" s="1228"/>
      <c r="V16" s="1241"/>
      <c r="W16" s="1157"/>
    </row>
    <row r="17" spans="1:29">
      <c r="J17" s="531"/>
      <c r="K17" s="571">
        <v>1</v>
      </c>
      <c r="L17" s="649" t="s">
        <v>93</v>
      </c>
      <c r="M17" s="649" t="s">
        <v>49</v>
      </c>
      <c r="N17" s="651" t="str">
        <f ca="1">OFFSET(N17,0,-1)</f>
        <v>2</v>
      </c>
      <c r="O17" s="650">
        <f ca="1">OFFSET(O17,0,-1)+1</f>
        <v>3</v>
      </c>
      <c r="P17" s="650">
        <f ca="1">OFFSET(P17,0,-1)+1</f>
        <v>4</v>
      </c>
      <c r="Q17" s="650">
        <f ca="1">OFFSET(Q17,0,-1)+1</f>
        <v>5</v>
      </c>
      <c r="R17" s="650">
        <f ca="1">OFFSET(R17,0,-1)+1</f>
        <v>6</v>
      </c>
      <c r="S17" s="1231">
        <f ca="1">OFFSET(S17,0,-1)+1</f>
        <v>7</v>
      </c>
      <c r="T17" s="1231"/>
      <c r="U17" s="650">
        <f ca="1">OFFSET(U17,0,-2)+1</f>
        <v>8</v>
      </c>
      <c r="V17" s="651">
        <f ca="1">OFFSET(V17,0,-1)</f>
        <v>8</v>
      </c>
      <c r="W17" s="650">
        <f ca="1">OFFSET(W17,0,-1)+1</f>
        <v>9</v>
      </c>
    </row>
    <row r="18" spans="1:29" ht="22.5">
      <c r="A18" s="1215">
        <v>1</v>
      </c>
      <c r="B18" s="867"/>
      <c r="C18" s="867"/>
      <c r="D18" s="867"/>
      <c r="E18" s="868"/>
      <c r="F18" s="869"/>
      <c r="G18" s="869"/>
      <c r="H18" s="869"/>
      <c r="I18" s="870"/>
      <c r="J18" s="865"/>
      <c r="K18" s="872"/>
      <c r="L18" s="595">
        <f>mergeValue(A18)</f>
        <v>1</v>
      </c>
      <c r="M18" s="643" t="s">
        <v>20</v>
      </c>
      <c r="N18" s="648"/>
      <c r="O18" s="1216"/>
      <c r="P18" s="1216"/>
      <c r="Q18" s="1216"/>
      <c r="R18" s="1216"/>
      <c r="S18" s="1216"/>
      <c r="T18" s="1216"/>
      <c r="U18" s="1216"/>
      <c r="V18" s="1216"/>
      <c r="W18" s="632" t="s">
        <v>476</v>
      </c>
      <c r="Y18" s="591"/>
      <c r="Z18" s="591" t="str">
        <f t="shared" ref="Z18:Z31" si="0">IF(M18="","",M18 )</f>
        <v>Наименование тарифа</v>
      </c>
      <c r="AA18" s="591"/>
      <c r="AB18" s="591"/>
      <c r="AC18" s="591"/>
    </row>
    <row r="19" spans="1:29" ht="22.5">
      <c r="A19" s="1215"/>
      <c r="B19" s="1215">
        <v>1</v>
      </c>
      <c r="C19" s="867"/>
      <c r="D19" s="867"/>
      <c r="E19" s="869"/>
      <c r="F19" s="869"/>
      <c r="G19" s="869"/>
      <c r="H19" s="869"/>
      <c r="I19" s="864"/>
      <c r="J19" s="863"/>
      <c r="K19" s="866"/>
      <c r="L19" s="595" t="str">
        <f>mergeValue(A19) &amp;"."&amp; mergeValue(B19)</f>
        <v>1.1</v>
      </c>
      <c r="M19" s="548" t="s">
        <v>16</v>
      </c>
      <c r="N19" s="648"/>
      <c r="O19" s="1216"/>
      <c r="P19" s="1216"/>
      <c r="Q19" s="1216"/>
      <c r="R19" s="1216"/>
      <c r="S19" s="1216"/>
      <c r="T19" s="1216"/>
      <c r="U19" s="1216"/>
      <c r="V19" s="1216"/>
      <c r="W19" s="632" t="s">
        <v>477</v>
      </c>
      <c r="Y19" s="591"/>
      <c r="Z19" s="591" t="str">
        <f t="shared" si="0"/>
        <v>Территория действия тарифа</v>
      </c>
      <c r="AA19" s="591"/>
      <c r="AB19" s="591"/>
      <c r="AC19" s="591"/>
    </row>
    <row r="20" spans="1:29" ht="22.5">
      <c r="A20" s="1215"/>
      <c r="B20" s="1215"/>
      <c r="C20" s="1215">
        <v>1</v>
      </c>
      <c r="D20" s="867"/>
      <c r="E20" s="869"/>
      <c r="F20" s="869"/>
      <c r="G20" s="869"/>
      <c r="H20" s="869"/>
      <c r="I20" s="871"/>
      <c r="J20" s="863"/>
      <c r="K20" s="866"/>
      <c r="L20" s="595" t="str">
        <f>mergeValue(A20) &amp;"."&amp; mergeValue(B20)&amp;"."&amp; mergeValue(C20)</f>
        <v>1.1.1</v>
      </c>
      <c r="M20" s="549" t="s">
        <v>7</v>
      </c>
      <c r="N20" s="648"/>
      <c r="O20" s="1216"/>
      <c r="P20" s="1216"/>
      <c r="Q20" s="1216"/>
      <c r="R20" s="1216"/>
      <c r="S20" s="1216"/>
      <c r="T20" s="1216"/>
      <c r="U20" s="1216"/>
      <c r="V20" s="1216"/>
      <c r="W20" s="632" t="s">
        <v>633</v>
      </c>
      <c r="Y20" s="591"/>
      <c r="Z20" s="591" t="str">
        <f t="shared" si="0"/>
        <v xml:space="preserve">Наименование системы теплоснабжения </v>
      </c>
      <c r="AA20" s="591"/>
      <c r="AB20" s="591"/>
      <c r="AC20" s="591"/>
    </row>
    <row r="21" spans="1:29" ht="22.5">
      <c r="A21" s="1215"/>
      <c r="B21" s="1215"/>
      <c r="C21" s="1215"/>
      <c r="D21" s="1215">
        <v>1</v>
      </c>
      <c r="E21" s="869"/>
      <c r="F21" s="869"/>
      <c r="G21" s="869"/>
      <c r="H21" s="869"/>
      <c r="I21" s="871"/>
      <c r="J21" s="863"/>
      <c r="K21" s="866"/>
      <c r="L21" s="595" t="str">
        <f>mergeValue(A21) &amp;"."&amp; mergeValue(B21)&amp;"."&amp; mergeValue(C21)&amp;"."&amp; mergeValue(D21)</f>
        <v>1.1.1.1</v>
      </c>
      <c r="M21" s="550" t="s">
        <v>22</v>
      </c>
      <c r="N21" s="648"/>
      <c r="O21" s="1216"/>
      <c r="P21" s="1216"/>
      <c r="Q21" s="1216"/>
      <c r="R21" s="1216"/>
      <c r="S21" s="1216"/>
      <c r="T21" s="1216"/>
      <c r="U21" s="1216"/>
      <c r="V21" s="1216"/>
      <c r="W21" s="632" t="s">
        <v>634</v>
      </c>
      <c r="Y21" s="591"/>
      <c r="Z21" s="591" t="str">
        <f t="shared" si="0"/>
        <v xml:space="preserve">Источник тепловой энергии  </v>
      </c>
      <c r="AA21" s="591"/>
      <c r="AB21" s="591"/>
      <c r="AC21" s="591"/>
    </row>
    <row r="22" spans="1:29" ht="101.25">
      <c r="A22" s="1215"/>
      <c r="B22" s="1215"/>
      <c r="C22" s="1215"/>
      <c r="D22" s="1215"/>
      <c r="E22" s="1215">
        <v>1</v>
      </c>
      <c r="F22" s="869"/>
      <c r="G22" s="869"/>
      <c r="H22" s="867">
        <v>1</v>
      </c>
      <c r="I22" s="1215">
        <v>1</v>
      </c>
      <c r="J22" s="869"/>
      <c r="K22" s="874"/>
      <c r="L22" s="595" t="str">
        <f>mergeValue(A22) &amp;"."&amp; mergeValue(B22)&amp;"."&amp; mergeValue(C22)&amp;"."&amp; mergeValue(D22)&amp;"."&amp; mergeValue(E22)</f>
        <v>1.1.1.1.1</v>
      </c>
      <c r="M22" s="556" t="s">
        <v>9</v>
      </c>
      <c r="N22" s="648"/>
      <c r="O22" s="1217"/>
      <c r="P22" s="1217"/>
      <c r="Q22" s="1217"/>
      <c r="R22" s="1217"/>
      <c r="S22" s="1217"/>
      <c r="T22" s="1217"/>
      <c r="U22" s="1217"/>
      <c r="V22" s="1217"/>
      <c r="W22" s="632" t="s">
        <v>638</v>
      </c>
      <c r="Y22" s="591"/>
      <c r="Z22" s="591" t="str">
        <f t="shared" si="0"/>
        <v>Схема подключения теплопотребляющей установки к коллектору источника тепловой энергии</v>
      </c>
      <c r="AA22" s="591"/>
      <c r="AB22" s="591"/>
      <c r="AC22" s="591"/>
    </row>
    <row r="23" spans="1:29" ht="90">
      <c r="A23" s="1215"/>
      <c r="B23" s="1215"/>
      <c r="C23" s="1215"/>
      <c r="D23" s="1215"/>
      <c r="E23" s="1215"/>
      <c r="F23" s="1215">
        <v>1</v>
      </c>
      <c r="G23" s="867"/>
      <c r="H23" s="867"/>
      <c r="I23" s="1215"/>
      <c r="J23" s="1215">
        <v>1</v>
      </c>
      <c r="K23" s="875"/>
      <c r="L23" s="595" t="str">
        <f>mergeValue(A23) &amp;"."&amp; mergeValue(B23)&amp;"."&amp; mergeValue(C23)&amp;"."&amp; mergeValue(D23)&amp;"."&amp; mergeValue(E23)&amp;"."&amp; mergeValue(F23)</f>
        <v>1.1.1.1.1.1</v>
      </c>
      <c r="M23" s="557" t="s">
        <v>10</v>
      </c>
      <c r="N23" s="648"/>
      <c r="O23" s="1218"/>
      <c r="P23" s="1219"/>
      <c r="Q23" s="1219"/>
      <c r="R23" s="1219"/>
      <c r="S23" s="1219"/>
      <c r="T23" s="1219"/>
      <c r="U23" s="1219"/>
      <c r="V23" s="1220"/>
      <c r="W23" s="632" t="s">
        <v>636</v>
      </c>
      <c r="Y23" s="591"/>
      <c r="Z23" s="591" t="str">
        <f t="shared" si="0"/>
        <v>Группа потребителей</v>
      </c>
      <c r="AA23" s="591"/>
      <c r="AB23" s="591"/>
      <c r="AC23" s="591"/>
    </row>
    <row r="24" spans="1:29" ht="189" customHeight="1">
      <c r="A24" s="1215"/>
      <c r="B24" s="1215"/>
      <c r="C24" s="1215"/>
      <c r="D24" s="1215"/>
      <c r="E24" s="1215"/>
      <c r="F24" s="1215"/>
      <c r="G24" s="867">
        <v>1</v>
      </c>
      <c r="H24" s="867"/>
      <c r="I24" s="1215"/>
      <c r="J24" s="1215"/>
      <c r="K24" s="875">
        <v>1</v>
      </c>
      <c r="L24" s="595" t="str">
        <f>mergeValue(A24) &amp;"."&amp; mergeValue(B24)&amp;"."&amp; mergeValue(C24)&amp;"."&amp; mergeValue(D24)&amp;"."&amp; mergeValue(E24)&amp;"."&amp; mergeValue(F24)&amp;"."&amp; mergeValue(G24)</f>
        <v>1.1.1.1.1.1.1</v>
      </c>
      <c r="M24" s="1071"/>
      <c r="N24" s="648"/>
      <c r="O24" s="564"/>
      <c r="P24" s="564"/>
      <c r="Q24" s="1096"/>
      <c r="R24" s="1221"/>
      <c r="S24" s="1222" t="s">
        <v>84</v>
      </c>
      <c r="T24" s="1221"/>
      <c r="U24" s="1222" t="s">
        <v>85</v>
      </c>
      <c r="V24" s="564"/>
      <c r="W24" s="1232" t="s">
        <v>655</v>
      </c>
      <c r="X24" s="587" t="str">
        <f>strCheckDate(O25:V25)</f>
        <v/>
      </c>
      <c r="Y24" s="591"/>
      <c r="Z24" s="591" t="str">
        <f t="shared" si="0"/>
        <v/>
      </c>
      <c r="AA24" s="591"/>
      <c r="AB24" s="591"/>
      <c r="AC24" s="591"/>
    </row>
    <row r="25" spans="1:29" ht="11.25" hidden="1" customHeight="1">
      <c r="A25" s="1215"/>
      <c r="B25" s="1215"/>
      <c r="C25" s="1215"/>
      <c r="D25" s="1215"/>
      <c r="E25" s="1215"/>
      <c r="F25" s="1215"/>
      <c r="G25" s="867"/>
      <c r="H25" s="867"/>
      <c r="I25" s="1215"/>
      <c r="J25" s="1215"/>
      <c r="K25" s="875"/>
      <c r="L25" s="602"/>
      <c r="M25" s="648"/>
      <c r="N25" s="648"/>
      <c r="O25" s="564"/>
      <c r="P25" s="564"/>
      <c r="Q25" s="586" t="str">
        <f>R24 &amp; "-" &amp; T24</f>
        <v>-</v>
      </c>
      <c r="R25" s="1221"/>
      <c r="S25" s="1222"/>
      <c r="T25" s="1221"/>
      <c r="U25" s="1222"/>
      <c r="V25" s="564"/>
      <c r="W25" s="1233"/>
      <c r="Y25" s="591"/>
      <c r="Z25" s="591" t="str">
        <f t="shared" si="0"/>
        <v/>
      </c>
      <c r="AA25" s="591"/>
      <c r="AB25" s="591"/>
      <c r="AC25" s="591"/>
    </row>
    <row r="26" spans="1:29" ht="15" customHeight="1">
      <c r="A26" s="1215"/>
      <c r="B26" s="1215"/>
      <c r="C26" s="1215"/>
      <c r="D26" s="1215"/>
      <c r="E26" s="1215"/>
      <c r="F26" s="1215"/>
      <c r="G26" s="869"/>
      <c r="H26" s="867"/>
      <c r="I26" s="1215"/>
      <c r="J26" s="1215"/>
      <c r="K26" s="874"/>
      <c r="L26" s="540"/>
      <c r="M26" s="559" t="s">
        <v>25</v>
      </c>
      <c r="N26" s="566"/>
      <c r="O26" s="566"/>
      <c r="P26" s="566"/>
      <c r="Q26" s="566"/>
      <c r="R26" s="566"/>
      <c r="S26" s="566"/>
      <c r="T26" s="566"/>
      <c r="U26" s="566"/>
      <c r="V26" s="562"/>
      <c r="W26" s="1234"/>
      <c r="Y26" s="591"/>
      <c r="Z26" s="591" t="str">
        <f t="shared" si="0"/>
        <v>Добавить вид теплоносителя (параметры теплоносителя)</v>
      </c>
      <c r="AA26" s="591"/>
      <c r="AB26" s="591"/>
      <c r="AC26" s="591"/>
    </row>
    <row r="27" spans="1:29" ht="15" customHeight="1">
      <c r="A27" s="1215"/>
      <c r="B27" s="1215"/>
      <c r="C27" s="1215"/>
      <c r="D27" s="1215"/>
      <c r="E27" s="1215"/>
      <c r="F27" s="869"/>
      <c r="G27" s="869"/>
      <c r="H27" s="867"/>
      <c r="I27" s="1215"/>
      <c r="J27" s="869"/>
      <c r="K27" s="874"/>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c r="AC27" s="591"/>
    </row>
    <row r="28" spans="1:29" ht="15" customHeight="1">
      <c r="A28" s="1215"/>
      <c r="B28" s="1215"/>
      <c r="C28" s="1215"/>
      <c r="D28" s="1215"/>
      <c r="E28" s="873"/>
      <c r="F28" s="869"/>
      <c r="G28" s="869"/>
      <c r="H28" s="869"/>
      <c r="I28" s="865"/>
      <c r="J28" s="862"/>
      <c r="K28" s="872"/>
      <c r="L28" s="540"/>
      <c r="M28" s="553" t="s">
        <v>12</v>
      </c>
      <c r="N28" s="566"/>
      <c r="O28" s="566"/>
      <c r="P28" s="566"/>
      <c r="Q28" s="566"/>
      <c r="R28" s="566"/>
      <c r="S28" s="566"/>
      <c r="T28" s="566"/>
      <c r="U28" s="565"/>
      <c r="V28" s="566"/>
      <c r="W28" s="667"/>
      <c r="Y28" s="591"/>
      <c r="Z28" s="591" t="str">
        <f t="shared" si="0"/>
        <v>Добавить схему подключения</v>
      </c>
      <c r="AA28" s="591"/>
      <c r="AB28" s="591"/>
      <c r="AC28" s="591"/>
    </row>
    <row r="29" spans="1:29" ht="15" customHeight="1">
      <c r="A29" s="1215"/>
      <c r="B29" s="1215"/>
      <c r="C29" s="1215"/>
      <c r="D29" s="873"/>
      <c r="E29" s="873"/>
      <c r="F29" s="869"/>
      <c r="G29" s="869"/>
      <c r="H29" s="869"/>
      <c r="I29" s="865"/>
      <c r="J29" s="862"/>
      <c r="K29" s="872"/>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c r="AC29" s="591"/>
    </row>
    <row r="30" spans="1:29" ht="15" customHeight="1">
      <c r="A30" s="1215"/>
      <c r="B30" s="1215"/>
      <c r="C30" s="873"/>
      <c r="D30" s="873"/>
      <c r="E30" s="873"/>
      <c r="F30" s="873"/>
      <c r="G30" s="878"/>
      <c r="H30" s="865"/>
      <c r="I30" s="876"/>
      <c r="J30" s="862"/>
      <c r="K30" s="877"/>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c r="AC30" s="591"/>
    </row>
    <row r="31" spans="1:29" ht="15" customHeight="1">
      <c r="A31" s="1215"/>
      <c r="B31" s="873"/>
      <c r="C31" s="873"/>
      <c r="D31" s="873"/>
      <c r="E31" s="873"/>
      <c r="F31" s="873"/>
      <c r="G31" s="878"/>
      <c r="H31" s="865"/>
      <c r="I31" s="865"/>
      <c r="J31" s="862"/>
      <c r="K31" s="872"/>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c r="AC31" s="591"/>
    </row>
    <row r="32" spans="1:29" s="524" customFormat="1" ht="15" customHeight="1">
      <c r="A32" s="861"/>
      <c r="B32" s="861"/>
      <c r="C32" s="861"/>
      <c r="D32" s="861"/>
      <c r="E32" s="861"/>
      <c r="F32" s="861"/>
      <c r="G32" s="861"/>
      <c r="H32" s="861"/>
      <c r="I32" s="861"/>
      <c r="J32" s="861"/>
      <c r="K32" s="861"/>
      <c r="L32" s="494"/>
      <c r="M32" s="567" t="s">
        <v>309</v>
      </c>
      <c r="N32" s="566"/>
      <c r="O32" s="566"/>
      <c r="P32" s="566"/>
      <c r="Q32" s="566"/>
      <c r="R32" s="566"/>
      <c r="S32" s="566"/>
      <c r="T32" s="566"/>
      <c r="U32" s="565"/>
      <c r="V32" s="566"/>
      <c r="W32" s="667"/>
      <c r="X32" s="589"/>
      <c r="Y32" s="589"/>
      <c r="Z32" s="589"/>
      <c r="AA32" s="589"/>
      <c r="AB32" s="589"/>
      <c r="AC32" s="589"/>
    </row>
    <row r="33" spans="1:29" ht="11.25">
      <c r="A33" s="525"/>
      <c r="B33" s="525"/>
      <c r="C33" s="525"/>
      <c r="D33" s="525"/>
      <c r="E33" s="525"/>
      <c r="F33" s="525"/>
      <c r="G33" s="525"/>
      <c r="H33" s="525"/>
      <c r="I33" s="525"/>
      <c r="J33" s="525"/>
      <c r="K33" s="525"/>
      <c r="X33" s="525"/>
      <c r="Y33" s="525"/>
      <c r="Z33" s="525"/>
      <c r="AA33" s="525"/>
      <c r="AB33" s="525"/>
      <c r="AC33" s="525"/>
    </row>
    <row r="34" spans="1:29" ht="90" customHeight="1">
      <c r="L34" s="1">
        <v>1</v>
      </c>
      <c r="M34" s="1208" t="s">
        <v>632</v>
      </c>
      <c r="N34" s="1208"/>
      <c r="O34" s="1208"/>
      <c r="P34" s="1208"/>
      <c r="Q34" s="1208"/>
      <c r="R34" s="1208"/>
      <c r="S34" s="1208"/>
      <c r="T34" s="1208"/>
      <c r="U34" s="1208"/>
      <c r="V34" s="1208"/>
      <c r="W34" s="1208"/>
    </row>
  </sheetData>
  <sheetProtection algorithmName="SHA-512" hashValue="XEXssIk4UbxWgnqgoOeN0fyPPl5ruing/yEizcoAIYo1hQZFfgycTsAcRk013qTDHH7rZU9LNjwWMGbgMLgA3g==" saltValue="RS/ZSm2g9ryNVP1XdUmpeg==" spinCount="100000" sheet="1" objects="1" scenarios="1" formatColumns="0" formatRows="0"/>
  <dataConsolidate leftLabels="1"/>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21"/>
  <sheetViews>
    <sheetView showGridLines="0" topLeftCell="E1" zoomScaleNormal="100" workbookViewId="0">
      <selection activeCell="G17" sqref="G17"/>
    </sheetView>
  </sheetViews>
  <sheetFormatPr defaultColWidth="10.5703125" defaultRowHeight="14.25"/>
  <cols>
    <col min="1" max="1" width="3.7109375" style="1016" hidden="1" customWidth="1"/>
    <col min="2" max="4" width="3.7109375" style="1010" hidden="1" customWidth="1"/>
    <col min="5" max="5" width="3.7109375" style="811" customWidth="1"/>
    <col min="6" max="6" width="9.7109375" style="992" customWidth="1"/>
    <col min="7" max="7" width="37.7109375" style="992" customWidth="1"/>
    <col min="8" max="8" width="66.85546875" style="992" customWidth="1"/>
    <col min="9" max="9" width="115.7109375" style="992" customWidth="1"/>
    <col min="10" max="11" width="10.5703125" style="1010"/>
    <col min="12" max="12" width="11.140625" style="1010" customWidth="1"/>
    <col min="13" max="20" width="10.5703125" style="1010"/>
    <col min="21" max="16384" width="10.5703125" style="992"/>
  </cols>
  <sheetData>
    <row r="1" spans="1:20" ht="3" customHeight="1">
      <c r="A1" s="1016" t="s">
        <v>49</v>
      </c>
    </row>
    <row r="2" spans="1:20" ht="22.5">
      <c r="F2" s="1209" t="s">
        <v>491</v>
      </c>
      <c r="G2" s="1210"/>
      <c r="H2" s="1211"/>
      <c r="I2" s="808"/>
    </row>
    <row r="3" spans="1:20" ht="3" customHeight="1"/>
    <row r="4" spans="1:20" s="1009" customFormat="1" ht="11.25">
      <c r="A4" s="1015"/>
      <c r="B4" s="1015"/>
      <c r="C4" s="1015"/>
      <c r="D4" s="1015"/>
      <c r="F4" s="1157" t="s">
        <v>454</v>
      </c>
      <c r="G4" s="1157"/>
      <c r="H4" s="1157"/>
      <c r="I4" s="1212" t="s">
        <v>455</v>
      </c>
      <c r="J4" s="1015"/>
      <c r="K4" s="1015"/>
      <c r="L4" s="1015"/>
      <c r="M4" s="1015"/>
      <c r="N4" s="1015"/>
      <c r="O4" s="1015"/>
      <c r="P4" s="1015"/>
      <c r="Q4" s="1015"/>
      <c r="R4" s="1015"/>
      <c r="S4" s="1015"/>
      <c r="T4" s="1015"/>
    </row>
    <row r="5" spans="1:20" s="1009" customFormat="1" ht="11.25" customHeight="1">
      <c r="A5" s="1015"/>
      <c r="B5" s="1015"/>
      <c r="C5" s="1015"/>
      <c r="D5" s="1015"/>
      <c r="F5" s="1024" t="s">
        <v>92</v>
      </c>
      <c r="G5" s="812" t="s">
        <v>457</v>
      </c>
      <c r="H5" s="1033" t="s">
        <v>442</v>
      </c>
      <c r="I5" s="1212"/>
      <c r="J5" s="1015"/>
      <c r="K5" s="1015"/>
      <c r="L5" s="1015"/>
      <c r="M5" s="1015"/>
      <c r="N5" s="1015"/>
      <c r="O5" s="1015"/>
      <c r="P5" s="1015"/>
      <c r="Q5" s="1015"/>
      <c r="R5" s="1015"/>
      <c r="S5" s="1015"/>
      <c r="T5" s="1015"/>
    </row>
    <row r="6" spans="1:20" s="1009" customFormat="1" ht="12" customHeight="1">
      <c r="A6" s="1015"/>
      <c r="B6" s="1015"/>
      <c r="C6" s="1015"/>
      <c r="D6" s="1015"/>
      <c r="F6" s="813" t="s">
        <v>93</v>
      </c>
      <c r="G6" s="814">
        <v>2</v>
      </c>
      <c r="H6" s="815">
        <v>3</v>
      </c>
      <c r="I6" s="610">
        <v>4</v>
      </c>
      <c r="J6" s="1015">
        <v>4</v>
      </c>
      <c r="K6" s="1015"/>
      <c r="L6" s="1015"/>
      <c r="M6" s="1015"/>
      <c r="N6" s="1015"/>
      <c r="O6" s="1015"/>
      <c r="P6" s="1015"/>
      <c r="Q6" s="1015"/>
      <c r="R6" s="1015"/>
      <c r="S6" s="1015"/>
      <c r="T6" s="1015"/>
    </row>
    <row r="7" spans="1:20" s="1009" customFormat="1" ht="18.75">
      <c r="A7" s="1015"/>
      <c r="B7" s="1015"/>
      <c r="C7" s="1015"/>
      <c r="D7" s="1015"/>
      <c r="F7" s="1031">
        <v>1</v>
      </c>
      <c r="G7" s="817" t="s">
        <v>492</v>
      </c>
      <c r="H7" s="1029" t="str">
        <f>IF(dateCh="","",dateCh)</f>
        <v>06.12.2022</v>
      </c>
      <c r="I7" s="818" t="s">
        <v>493</v>
      </c>
      <c r="J7" s="617"/>
      <c r="K7" s="1015"/>
      <c r="L7" s="1015"/>
      <c r="M7" s="1015"/>
      <c r="N7" s="1015"/>
      <c r="O7" s="1015"/>
      <c r="P7" s="1015"/>
      <c r="Q7" s="1015"/>
      <c r="R7" s="1015"/>
      <c r="S7" s="1015"/>
      <c r="T7" s="1015"/>
    </row>
    <row r="8" spans="1:20" s="1009" customFormat="1" ht="45">
      <c r="A8" s="1213">
        <v>1</v>
      </c>
      <c r="B8" s="1015"/>
      <c r="C8" s="1015"/>
      <c r="D8" s="1015"/>
      <c r="F8" s="1031" t="str">
        <f>"2." &amp;mergeValue(A8)</f>
        <v>2.1</v>
      </c>
      <c r="G8" s="817" t="s">
        <v>494</v>
      </c>
      <c r="H8" s="1029" t="str">
        <f>IF('Перечень тарифов'!R21="","наименование отсутствует","" &amp; 'Перечень тарифов'!R21 &amp; "")</f>
        <v>Зона теплоснабжения №01</v>
      </c>
      <c r="I8" s="818" t="s">
        <v>590</v>
      </c>
      <c r="J8" s="617"/>
      <c r="K8" s="1015"/>
      <c r="L8" s="1015"/>
      <c r="M8" s="1015"/>
      <c r="N8" s="1015"/>
      <c r="O8" s="1015"/>
      <c r="P8" s="1015"/>
      <c r="Q8" s="1015"/>
      <c r="R8" s="1015"/>
      <c r="S8" s="1015"/>
      <c r="T8" s="1015"/>
    </row>
    <row r="9" spans="1:20" s="1009" customFormat="1" ht="22.5">
      <c r="A9" s="1213"/>
      <c r="B9" s="1015"/>
      <c r="C9" s="1015"/>
      <c r="D9" s="1015"/>
      <c r="F9" s="1031" t="str">
        <f>"3." &amp;mergeValue(A9)</f>
        <v>3.1</v>
      </c>
      <c r="G9" s="817" t="s">
        <v>495</v>
      </c>
      <c r="H9" s="1029" t="str">
        <f>IF('Перечень тарифов'!F21="","наименование отсутствует","" &amp; 'Перечень тарифов'!F21 &amp; "")</f>
        <v>Сбыт. Тепловая энергия</v>
      </c>
      <c r="I9" s="818" t="s">
        <v>588</v>
      </c>
      <c r="J9" s="617"/>
      <c r="K9" s="1015"/>
      <c r="L9" s="1015"/>
      <c r="M9" s="1015"/>
      <c r="N9" s="1015"/>
      <c r="O9" s="1015"/>
      <c r="P9" s="1015"/>
      <c r="Q9" s="1015"/>
      <c r="R9" s="1015"/>
      <c r="S9" s="1015"/>
      <c r="T9" s="1015"/>
    </row>
    <row r="10" spans="1:20" s="1009" customFormat="1" ht="22.5">
      <c r="A10" s="1213"/>
      <c r="B10" s="1015"/>
      <c r="C10" s="1015"/>
      <c r="D10" s="1015"/>
      <c r="F10" s="1031" t="str">
        <f>"4."&amp;mergeValue(A10)</f>
        <v>4.1</v>
      </c>
      <c r="G10" s="817" t="s">
        <v>496</v>
      </c>
      <c r="H10" s="1033" t="s">
        <v>458</v>
      </c>
      <c r="I10" s="818"/>
      <c r="J10" s="617"/>
      <c r="K10" s="1015"/>
      <c r="L10" s="1015"/>
      <c r="M10" s="1015"/>
      <c r="N10" s="1015"/>
      <c r="O10" s="1015"/>
      <c r="P10" s="1015"/>
      <c r="Q10" s="1015"/>
      <c r="R10" s="1015"/>
      <c r="S10" s="1015"/>
      <c r="T10" s="1015"/>
    </row>
    <row r="11" spans="1:20" s="1009" customFormat="1" ht="18.75">
      <c r="A11" s="1213"/>
      <c r="B11" s="1213">
        <v>1</v>
      </c>
      <c r="C11" s="1025"/>
      <c r="D11" s="1025"/>
      <c r="F11" s="1031" t="str">
        <f>"4."&amp;mergeValue(A11) &amp;"."&amp;mergeValue(B11)</f>
        <v>4.1.1</v>
      </c>
      <c r="G11" s="832" t="s">
        <v>592</v>
      </c>
      <c r="H11" s="1029" t="str">
        <f>IF(region_name="","",region_name)</f>
        <v>Челябинская область</v>
      </c>
      <c r="I11" s="818" t="s">
        <v>499</v>
      </c>
      <c r="J11" s="617"/>
      <c r="K11" s="1015"/>
      <c r="L11" s="1015"/>
      <c r="M11" s="1015"/>
      <c r="N11" s="1015"/>
      <c r="O11" s="1015"/>
      <c r="P11" s="1015"/>
      <c r="Q11" s="1015"/>
      <c r="R11" s="1015"/>
      <c r="S11" s="1015"/>
      <c r="T11" s="1015"/>
    </row>
    <row r="12" spans="1:20" s="1009" customFormat="1" ht="22.5">
      <c r="A12" s="1213"/>
      <c r="B12" s="1213"/>
      <c r="C12" s="1213">
        <v>1</v>
      </c>
      <c r="D12" s="1025"/>
      <c r="F12" s="1031" t="str">
        <f>"4."&amp;mergeValue(A12) &amp;"."&amp;mergeValue(B12)&amp;"."&amp;mergeValue(C12)</f>
        <v>4.1.1.1</v>
      </c>
      <c r="G12" s="819" t="s">
        <v>497</v>
      </c>
      <c r="H12" s="1029" t="str">
        <f>IF(Территории!H13="","","" &amp; Территории!H13 &amp; "")</f>
        <v>Город Челябинск</v>
      </c>
      <c r="I12" s="818" t="s">
        <v>500</v>
      </c>
      <c r="J12" s="617"/>
      <c r="K12" s="1015"/>
      <c r="L12" s="1015"/>
      <c r="M12" s="1015"/>
      <c r="N12" s="1015"/>
      <c r="O12" s="1015"/>
      <c r="P12" s="1015"/>
      <c r="Q12" s="1015"/>
      <c r="R12" s="1015"/>
      <c r="S12" s="1015"/>
      <c r="T12" s="1015"/>
    </row>
    <row r="13" spans="1:20" s="1009" customFormat="1" ht="56.25">
      <c r="A13" s="1213"/>
      <c r="B13" s="1213"/>
      <c r="C13" s="1213"/>
      <c r="D13" s="1025">
        <v>1</v>
      </c>
      <c r="F13" s="1031" t="str">
        <f>"4."&amp;mergeValue(A13) &amp;"."&amp;mergeValue(B13)&amp;"."&amp;mergeValue(C13)&amp;"."&amp;mergeValue(D13)</f>
        <v>4.1.1.1.1</v>
      </c>
      <c r="G13" s="820" t="s">
        <v>498</v>
      </c>
      <c r="H13" s="1029" t="str">
        <f>IF(Территории!R14="","","" &amp; Территории!R14 &amp; "")</f>
        <v>Город Челябинск (75701000)</v>
      </c>
      <c r="I13" s="1108" t="s">
        <v>591</v>
      </c>
      <c r="J13" s="617"/>
      <c r="K13" s="1015"/>
      <c r="L13" s="1015"/>
      <c r="M13" s="1015"/>
      <c r="N13" s="1015"/>
      <c r="O13" s="1015"/>
      <c r="P13" s="1015"/>
      <c r="Q13" s="1015"/>
      <c r="R13" s="1015"/>
      <c r="S13" s="1015"/>
      <c r="T13" s="1015"/>
    </row>
    <row r="14" spans="1:20" s="1009" customFormat="1" ht="45">
      <c r="A14" s="1213">
        <v>2</v>
      </c>
      <c r="B14" s="1015"/>
      <c r="C14" s="1015"/>
      <c r="D14" s="1015"/>
      <c r="F14" s="1031" t="str">
        <f>"2." &amp;mergeValue(A14)</f>
        <v>2.2</v>
      </c>
      <c r="G14" s="817" t="s">
        <v>494</v>
      </c>
      <c r="H14" s="1111" t="str">
        <f>IF('Перечень тарифов'!R25="","наименование отсутствует","" &amp; 'Перечень тарифов'!R25 &amp; "")</f>
        <v>Зона теплоснабжения №01</v>
      </c>
      <c r="I14" s="818" t="s">
        <v>590</v>
      </c>
      <c r="J14" s="617"/>
      <c r="K14" s="1015"/>
      <c r="L14" s="1015"/>
      <c r="M14" s="1015"/>
      <c r="N14" s="1015"/>
      <c r="O14" s="1015"/>
      <c r="P14" s="1015"/>
      <c r="Q14" s="1015"/>
      <c r="R14" s="1015"/>
      <c r="S14" s="1015"/>
      <c r="T14" s="1015"/>
    </row>
    <row r="15" spans="1:20" s="1009" customFormat="1" ht="22.5">
      <c r="A15" s="1213"/>
      <c r="B15" s="1015"/>
      <c r="C15" s="1015"/>
      <c r="D15" s="1015"/>
      <c r="F15" s="1031" t="str">
        <f>"3." &amp;mergeValue(A15)</f>
        <v>3.2</v>
      </c>
      <c r="G15" s="817" t="s">
        <v>495</v>
      </c>
      <c r="H15" s="1111" t="str">
        <f>IF('Перечень тарифов'!F21="","наименование отсутствует","" &amp; 'Перечень тарифов'!F21 &amp; "")</f>
        <v>Сбыт. Тепловая энергия</v>
      </c>
      <c r="I15" s="818" t="s">
        <v>588</v>
      </c>
      <c r="J15" s="617"/>
      <c r="K15" s="1015"/>
      <c r="L15" s="1015"/>
      <c r="M15" s="1015"/>
      <c r="N15" s="1015"/>
      <c r="O15" s="1015"/>
      <c r="P15" s="1015"/>
      <c r="Q15" s="1015"/>
      <c r="R15" s="1015"/>
      <c r="S15" s="1015"/>
      <c r="T15" s="1015"/>
    </row>
    <row r="16" spans="1:20" s="1009" customFormat="1" ht="22.5">
      <c r="A16" s="1213"/>
      <c r="B16" s="1015"/>
      <c r="C16" s="1015"/>
      <c r="D16" s="1015"/>
      <c r="F16" s="1031" t="str">
        <f>"4."&amp;mergeValue(A16)</f>
        <v>4.2</v>
      </c>
      <c r="G16" s="817" t="s">
        <v>496</v>
      </c>
      <c r="H16" s="1118" t="s">
        <v>458</v>
      </c>
      <c r="I16" s="818"/>
      <c r="J16" s="617"/>
      <c r="K16" s="1015"/>
      <c r="L16" s="1015"/>
      <c r="M16" s="1015"/>
      <c r="N16" s="1015"/>
      <c r="O16" s="1015"/>
      <c r="P16" s="1015"/>
      <c r="Q16" s="1015"/>
      <c r="R16" s="1015"/>
      <c r="S16" s="1015"/>
      <c r="T16" s="1015"/>
    </row>
    <row r="17" spans="1:20" s="1009" customFormat="1" ht="18.75">
      <c r="A17" s="1213"/>
      <c r="B17" s="1213">
        <v>1</v>
      </c>
      <c r="C17" s="1107"/>
      <c r="D17" s="1107"/>
      <c r="F17" s="1031" t="str">
        <f>"4."&amp;mergeValue(A17) &amp;"."&amp;mergeValue(B17)</f>
        <v>4.2.1</v>
      </c>
      <c r="G17" s="832" t="s">
        <v>592</v>
      </c>
      <c r="H17" s="1111" t="str">
        <f>IF(region_name="","",region_name)</f>
        <v>Челябинская область</v>
      </c>
      <c r="I17" s="818" t="s">
        <v>499</v>
      </c>
      <c r="J17" s="617"/>
      <c r="K17" s="1015"/>
      <c r="L17" s="1015"/>
      <c r="M17" s="1015"/>
      <c r="N17" s="1015"/>
      <c r="O17" s="1015"/>
      <c r="P17" s="1015"/>
      <c r="Q17" s="1015"/>
      <c r="R17" s="1015"/>
      <c r="S17" s="1015"/>
      <c r="T17" s="1015"/>
    </row>
    <row r="18" spans="1:20" s="1009" customFormat="1" ht="22.5">
      <c r="A18" s="1213"/>
      <c r="B18" s="1213"/>
      <c r="C18" s="1213">
        <v>1</v>
      </c>
      <c r="D18" s="1107"/>
      <c r="F18" s="1031" t="str">
        <f>"4."&amp;mergeValue(A18) &amp;"."&amp;mergeValue(B18)&amp;"."&amp;mergeValue(C18)</f>
        <v>4.2.1.1</v>
      </c>
      <c r="G18" s="819" t="s">
        <v>497</v>
      </c>
      <c r="H18" s="1111" t="str">
        <f>IF(Территории!H13="","","" &amp; Территории!H13 &amp; "")</f>
        <v>Город Челябинск</v>
      </c>
      <c r="I18" s="818" t="s">
        <v>500</v>
      </c>
      <c r="J18" s="617"/>
      <c r="K18" s="1015"/>
      <c r="L18" s="1015"/>
      <c r="M18" s="1015"/>
      <c r="N18" s="1015"/>
      <c r="O18" s="1015"/>
      <c r="P18" s="1015"/>
      <c r="Q18" s="1015"/>
      <c r="R18" s="1015"/>
      <c r="S18" s="1015"/>
      <c r="T18" s="1015"/>
    </row>
    <row r="19" spans="1:20" s="1009" customFormat="1" ht="56.25">
      <c r="A19" s="1213"/>
      <c r="B19" s="1213"/>
      <c r="C19" s="1213"/>
      <c r="D19" s="1107">
        <v>1</v>
      </c>
      <c r="F19" s="1031" t="str">
        <f>"4."&amp;mergeValue(A19) &amp;"."&amp;mergeValue(B19)&amp;"."&amp;mergeValue(C19)&amp;"."&amp;mergeValue(D19)</f>
        <v>4.2.1.1.1</v>
      </c>
      <c r="G19" s="820" t="s">
        <v>498</v>
      </c>
      <c r="H19" s="1111" t="str">
        <f>IF(Территории!R14="","","" &amp; Территории!R14 &amp; "")</f>
        <v>Город Челябинск (75701000)</v>
      </c>
      <c r="I19" s="1108" t="s">
        <v>591</v>
      </c>
      <c r="J19" s="617"/>
      <c r="K19" s="1015"/>
      <c r="L19" s="1015"/>
      <c r="M19" s="1015"/>
      <c r="N19" s="1015"/>
      <c r="O19" s="1015"/>
      <c r="P19" s="1015"/>
      <c r="Q19" s="1015"/>
      <c r="R19" s="1015"/>
      <c r="S19" s="1015"/>
      <c r="T19" s="1015"/>
    </row>
    <row r="20" spans="1:20" s="774" customFormat="1" ht="3" customHeight="1">
      <c r="A20" s="775"/>
      <c r="B20" s="775"/>
      <c r="C20" s="775"/>
      <c r="D20" s="775"/>
      <c r="F20" s="627"/>
      <c r="G20" s="628"/>
      <c r="H20" s="629"/>
      <c r="I20" s="630"/>
      <c r="J20" s="775"/>
      <c r="K20" s="775"/>
      <c r="L20" s="775"/>
      <c r="M20" s="775"/>
      <c r="N20" s="775"/>
      <c r="O20" s="775"/>
      <c r="P20" s="775"/>
      <c r="Q20" s="775"/>
      <c r="R20" s="775"/>
      <c r="S20" s="775"/>
      <c r="T20" s="775"/>
    </row>
    <row r="21" spans="1:20" s="774" customFormat="1" ht="15" customHeight="1">
      <c r="A21" s="775"/>
      <c r="B21" s="775"/>
      <c r="C21" s="775"/>
      <c r="D21" s="775"/>
      <c r="F21" s="824"/>
      <c r="G21" s="1208" t="s">
        <v>593</v>
      </c>
      <c r="H21" s="1208"/>
      <c r="I21" s="985"/>
      <c r="J21" s="775"/>
      <c r="K21" s="775"/>
      <c r="L21" s="775"/>
      <c r="M21" s="775"/>
      <c r="N21" s="775"/>
      <c r="O21" s="775"/>
      <c r="P21" s="775"/>
      <c r="Q21" s="775"/>
      <c r="R21" s="775"/>
      <c r="S21" s="775"/>
      <c r="T21" s="775"/>
    </row>
  </sheetData>
  <sheetProtection password="FA9C" sheet="1" objects="1" scenarios="1" formatColumns="0" formatRows="0"/>
  <mergeCells count="10">
    <mergeCell ref="G21:H21"/>
    <mergeCell ref="F2:H2"/>
    <mergeCell ref="F4:H4"/>
    <mergeCell ref="I4:I5"/>
    <mergeCell ref="A8:A13"/>
    <mergeCell ref="B11:B13"/>
    <mergeCell ref="C12:C13"/>
    <mergeCell ref="A14:A19"/>
    <mergeCell ref="B17:B19"/>
    <mergeCell ref="C18:C19"/>
  </mergeCells>
  <dataValidations count="1">
    <dataValidation type="textLength" operator="lessThanOrEqual" allowBlank="1" showInputMessage="1" showErrorMessage="1" errorTitle="Ошибка" error="Допускается ввод не более 900 символов!" sqref="I20:I21">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Q41"/>
  <sheetViews>
    <sheetView showGridLines="0" topLeftCell="I23" zoomScaleNormal="100" workbookViewId="0">
      <selection activeCell="V39" sqref="V39"/>
    </sheetView>
  </sheetViews>
  <sheetFormatPr defaultColWidth="10.5703125" defaultRowHeight="14.25"/>
  <cols>
    <col min="1" max="6" width="10.5703125" style="1010" hidden="1" customWidth="1"/>
    <col min="7" max="8" width="9.140625" style="1016" hidden="1" customWidth="1"/>
    <col min="9" max="9" width="3.7109375" style="998" customWidth="1"/>
    <col min="10" max="11" width="3.7109375" style="811" customWidth="1"/>
    <col min="12" max="12" width="12.7109375" style="992" customWidth="1"/>
    <col min="13" max="13" width="44.7109375" style="992" customWidth="1"/>
    <col min="14" max="14" width="1.7109375" style="992" hidden="1" customWidth="1"/>
    <col min="15" max="15" width="29.7109375" style="992" customWidth="1"/>
    <col min="16" max="17" width="23.7109375" style="992" hidden="1" customWidth="1"/>
    <col min="18" max="18" width="11.7109375" style="992" customWidth="1"/>
    <col min="19" max="19" width="3.7109375" style="992" customWidth="1"/>
    <col min="20" max="20" width="11.7109375" style="992" customWidth="1"/>
    <col min="21" max="21" width="8.5703125" style="992" customWidth="1"/>
    <col min="22" max="22" width="29.7109375" style="1063" customWidth="1"/>
    <col min="23" max="24" width="23.7109375" style="1063" hidden="1" customWidth="1"/>
    <col min="25" max="25" width="11.7109375" style="1063" customWidth="1"/>
    <col min="26" max="26" width="3.7109375" style="1063" customWidth="1"/>
    <col min="27" max="27" width="11.7109375" style="1063" customWidth="1"/>
    <col min="28" max="28" width="8.5703125" style="1063" hidden="1" customWidth="1"/>
    <col min="29" max="29" width="4.7109375" style="992" customWidth="1"/>
    <col min="30" max="30" width="115.7109375" style="992" customWidth="1"/>
    <col min="31" max="32" width="10.5703125" style="1010"/>
    <col min="33" max="33" width="11.140625" style="1010" customWidth="1"/>
    <col min="34" max="41" width="10.5703125" style="1010"/>
    <col min="42" max="263" width="10.5703125" style="992"/>
    <col min="264" max="271" width="0" style="992" hidden="1" customWidth="1"/>
    <col min="272" max="272" width="3.7109375" style="992" customWidth="1"/>
    <col min="273" max="273" width="3.85546875" style="992" customWidth="1"/>
    <col min="274" max="274" width="3.7109375" style="992" customWidth="1"/>
    <col min="275" max="275" width="12.7109375" style="992" customWidth="1"/>
    <col min="276" max="276" width="52.7109375" style="992" customWidth="1"/>
    <col min="277" max="280" width="0" style="992" hidden="1" customWidth="1"/>
    <col min="281" max="281" width="12.28515625" style="992" customWidth="1"/>
    <col min="282" max="282" width="6.42578125" style="992" customWidth="1"/>
    <col min="283" max="283" width="12.28515625" style="992" customWidth="1"/>
    <col min="284" max="284" width="0" style="992" hidden="1" customWidth="1"/>
    <col min="285" max="285" width="3.7109375" style="992" customWidth="1"/>
    <col min="286" max="286" width="11.140625" style="992" bestFit="1" customWidth="1"/>
    <col min="287" max="288" width="10.5703125" style="992"/>
    <col min="289" max="289" width="11.140625" style="992" customWidth="1"/>
    <col min="290" max="519" width="10.5703125" style="992"/>
    <col min="520" max="527" width="0" style="992" hidden="1" customWidth="1"/>
    <col min="528" max="528" width="3.7109375" style="992" customWidth="1"/>
    <col min="529" max="529" width="3.85546875" style="992" customWidth="1"/>
    <col min="530" max="530" width="3.7109375" style="992" customWidth="1"/>
    <col min="531" max="531" width="12.7109375" style="992" customWidth="1"/>
    <col min="532" max="532" width="52.7109375" style="992" customWidth="1"/>
    <col min="533" max="536" width="0" style="992" hidden="1" customWidth="1"/>
    <col min="537" max="537" width="12.28515625" style="992" customWidth="1"/>
    <col min="538" max="538" width="6.42578125" style="992" customWidth="1"/>
    <col min="539" max="539" width="12.28515625" style="992" customWidth="1"/>
    <col min="540" max="540" width="0" style="992" hidden="1" customWidth="1"/>
    <col min="541" max="541" width="3.7109375" style="992" customWidth="1"/>
    <col min="542" max="542" width="11.140625" style="992" bestFit="1" customWidth="1"/>
    <col min="543" max="544" width="10.5703125" style="992"/>
    <col min="545" max="545" width="11.140625" style="992" customWidth="1"/>
    <col min="546" max="775" width="10.5703125" style="992"/>
    <col min="776" max="783" width="0" style="992" hidden="1" customWidth="1"/>
    <col min="784" max="784" width="3.7109375" style="992" customWidth="1"/>
    <col min="785" max="785" width="3.85546875" style="992" customWidth="1"/>
    <col min="786" max="786" width="3.7109375" style="992" customWidth="1"/>
    <col min="787" max="787" width="12.7109375" style="992" customWidth="1"/>
    <col min="788" max="788" width="52.7109375" style="992" customWidth="1"/>
    <col min="789" max="792" width="0" style="992" hidden="1" customWidth="1"/>
    <col min="793" max="793" width="12.28515625" style="992" customWidth="1"/>
    <col min="794" max="794" width="6.42578125" style="992" customWidth="1"/>
    <col min="795" max="795" width="12.28515625" style="992" customWidth="1"/>
    <col min="796" max="796" width="0" style="992" hidden="1" customWidth="1"/>
    <col min="797" max="797" width="3.7109375" style="992" customWidth="1"/>
    <col min="798" max="798" width="11.140625" style="992" bestFit="1" customWidth="1"/>
    <col min="799" max="800" width="10.5703125" style="992"/>
    <col min="801" max="801" width="11.140625" style="992" customWidth="1"/>
    <col min="802" max="1031" width="10.5703125" style="992"/>
    <col min="1032" max="1039" width="0" style="992" hidden="1" customWidth="1"/>
    <col min="1040" max="1040" width="3.7109375" style="992" customWidth="1"/>
    <col min="1041" max="1041" width="3.85546875" style="992" customWidth="1"/>
    <col min="1042" max="1042" width="3.7109375" style="992" customWidth="1"/>
    <col min="1043" max="1043" width="12.7109375" style="992" customWidth="1"/>
    <col min="1044" max="1044" width="52.7109375" style="992" customWidth="1"/>
    <col min="1045" max="1048" width="0" style="992" hidden="1" customWidth="1"/>
    <col min="1049" max="1049" width="12.28515625" style="992" customWidth="1"/>
    <col min="1050" max="1050" width="6.42578125" style="992" customWidth="1"/>
    <col min="1051" max="1051" width="12.28515625" style="992" customWidth="1"/>
    <col min="1052" max="1052" width="0" style="992" hidden="1" customWidth="1"/>
    <col min="1053" max="1053" width="3.7109375" style="992" customWidth="1"/>
    <col min="1054" max="1054" width="11.140625" style="992" bestFit="1" customWidth="1"/>
    <col min="1055" max="1056" width="10.5703125" style="992"/>
    <col min="1057" max="1057" width="11.140625" style="992" customWidth="1"/>
    <col min="1058" max="1287" width="10.5703125" style="992"/>
    <col min="1288" max="1295" width="0" style="992" hidden="1" customWidth="1"/>
    <col min="1296" max="1296" width="3.7109375" style="992" customWidth="1"/>
    <col min="1297" max="1297" width="3.85546875" style="992" customWidth="1"/>
    <col min="1298" max="1298" width="3.7109375" style="992" customWidth="1"/>
    <col min="1299" max="1299" width="12.7109375" style="992" customWidth="1"/>
    <col min="1300" max="1300" width="52.7109375" style="992" customWidth="1"/>
    <col min="1301" max="1304" width="0" style="992" hidden="1" customWidth="1"/>
    <col min="1305" max="1305" width="12.28515625" style="992" customWidth="1"/>
    <col min="1306" max="1306" width="6.42578125" style="992" customWidth="1"/>
    <col min="1307" max="1307" width="12.28515625" style="992" customWidth="1"/>
    <col min="1308" max="1308" width="0" style="992" hidden="1" customWidth="1"/>
    <col min="1309" max="1309" width="3.7109375" style="992" customWidth="1"/>
    <col min="1310" max="1310" width="11.140625" style="992" bestFit="1" customWidth="1"/>
    <col min="1311" max="1312" width="10.5703125" style="992"/>
    <col min="1313" max="1313" width="11.140625" style="992" customWidth="1"/>
    <col min="1314" max="1543" width="10.5703125" style="992"/>
    <col min="1544" max="1551" width="0" style="992" hidden="1" customWidth="1"/>
    <col min="1552" max="1552" width="3.7109375" style="992" customWidth="1"/>
    <col min="1553" max="1553" width="3.85546875" style="992" customWidth="1"/>
    <col min="1554" max="1554" width="3.7109375" style="992" customWidth="1"/>
    <col min="1555" max="1555" width="12.7109375" style="992" customWidth="1"/>
    <col min="1556" max="1556" width="52.7109375" style="992" customWidth="1"/>
    <col min="1557" max="1560" width="0" style="992" hidden="1" customWidth="1"/>
    <col min="1561" max="1561" width="12.28515625" style="992" customWidth="1"/>
    <col min="1562" max="1562" width="6.42578125" style="992" customWidth="1"/>
    <col min="1563" max="1563" width="12.28515625" style="992" customWidth="1"/>
    <col min="1564" max="1564" width="0" style="992" hidden="1" customWidth="1"/>
    <col min="1565" max="1565" width="3.7109375" style="992" customWidth="1"/>
    <col min="1566" max="1566" width="11.140625" style="992" bestFit="1" customWidth="1"/>
    <col min="1567" max="1568" width="10.5703125" style="992"/>
    <col min="1569" max="1569" width="11.140625" style="992" customWidth="1"/>
    <col min="1570" max="1799" width="10.5703125" style="992"/>
    <col min="1800" max="1807" width="0" style="992" hidden="1" customWidth="1"/>
    <col min="1808" max="1808" width="3.7109375" style="992" customWidth="1"/>
    <col min="1809" max="1809" width="3.85546875" style="992" customWidth="1"/>
    <col min="1810" max="1810" width="3.7109375" style="992" customWidth="1"/>
    <col min="1811" max="1811" width="12.7109375" style="992" customWidth="1"/>
    <col min="1812" max="1812" width="52.7109375" style="992" customWidth="1"/>
    <col min="1813" max="1816" width="0" style="992" hidden="1" customWidth="1"/>
    <col min="1817" max="1817" width="12.28515625" style="992" customWidth="1"/>
    <col min="1818" max="1818" width="6.42578125" style="992" customWidth="1"/>
    <col min="1819" max="1819" width="12.28515625" style="992" customWidth="1"/>
    <col min="1820" max="1820" width="0" style="992" hidden="1" customWidth="1"/>
    <col min="1821" max="1821" width="3.7109375" style="992" customWidth="1"/>
    <col min="1822" max="1822" width="11.140625" style="992" bestFit="1" customWidth="1"/>
    <col min="1823" max="1824" width="10.5703125" style="992"/>
    <col min="1825" max="1825" width="11.140625" style="992" customWidth="1"/>
    <col min="1826" max="2055" width="10.5703125" style="992"/>
    <col min="2056" max="2063" width="0" style="992" hidden="1" customWidth="1"/>
    <col min="2064" max="2064" width="3.7109375" style="992" customWidth="1"/>
    <col min="2065" max="2065" width="3.85546875" style="992" customWidth="1"/>
    <col min="2066" max="2066" width="3.7109375" style="992" customWidth="1"/>
    <col min="2067" max="2067" width="12.7109375" style="992" customWidth="1"/>
    <col min="2068" max="2068" width="52.7109375" style="992" customWidth="1"/>
    <col min="2069" max="2072" width="0" style="992" hidden="1" customWidth="1"/>
    <col min="2073" max="2073" width="12.28515625" style="992" customWidth="1"/>
    <col min="2074" max="2074" width="6.42578125" style="992" customWidth="1"/>
    <col min="2075" max="2075" width="12.28515625" style="992" customWidth="1"/>
    <col min="2076" max="2076" width="0" style="992" hidden="1" customWidth="1"/>
    <col min="2077" max="2077" width="3.7109375" style="992" customWidth="1"/>
    <col min="2078" max="2078" width="11.140625" style="992" bestFit="1" customWidth="1"/>
    <col min="2079" max="2080" width="10.5703125" style="992"/>
    <col min="2081" max="2081" width="11.140625" style="992" customWidth="1"/>
    <col min="2082" max="2311" width="10.5703125" style="992"/>
    <col min="2312" max="2319" width="0" style="992" hidden="1" customWidth="1"/>
    <col min="2320" max="2320" width="3.7109375" style="992" customWidth="1"/>
    <col min="2321" max="2321" width="3.85546875" style="992" customWidth="1"/>
    <col min="2322" max="2322" width="3.7109375" style="992" customWidth="1"/>
    <col min="2323" max="2323" width="12.7109375" style="992" customWidth="1"/>
    <col min="2324" max="2324" width="52.7109375" style="992" customWidth="1"/>
    <col min="2325" max="2328" width="0" style="992" hidden="1" customWidth="1"/>
    <col min="2329" max="2329" width="12.28515625" style="992" customWidth="1"/>
    <col min="2330" max="2330" width="6.42578125" style="992" customWidth="1"/>
    <col min="2331" max="2331" width="12.28515625" style="992" customWidth="1"/>
    <col min="2332" max="2332" width="0" style="992" hidden="1" customWidth="1"/>
    <col min="2333" max="2333" width="3.7109375" style="992" customWidth="1"/>
    <col min="2334" max="2334" width="11.140625" style="992" bestFit="1" customWidth="1"/>
    <col min="2335" max="2336" width="10.5703125" style="992"/>
    <col min="2337" max="2337" width="11.140625" style="992" customWidth="1"/>
    <col min="2338" max="2567" width="10.5703125" style="992"/>
    <col min="2568" max="2575" width="0" style="992" hidden="1" customWidth="1"/>
    <col min="2576" max="2576" width="3.7109375" style="992" customWidth="1"/>
    <col min="2577" max="2577" width="3.85546875" style="992" customWidth="1"/>
    <col min="2578" max="2578" width="3.7109375" style="992" customWidth="1"/>
    <col min="2579" max="2579" width="12.7109375" style="992" customWidth="1"/>
    <col min="2580" max="2580" width="52.7109375" style="992" customWidth="1"/>
    <col min="2581" max="2584" width="0" style="992" hidden="1" customWidth="1"/>
    <col min="2585" max="2585" width="12.28515625" style="992" customWidth="1"/>
    <col min="2586" max="2586" width="6.42578125" style="992" customWidth="1"/>
    <col min="2587" max="2587" width="12.28515625" style="992" customWidth="1"/>
    <col min="2588" max="2588" width="0" style="992" hidden="1" customWidth="1"/>
    <col min="2589" max="2589" width="3.7109375" style="992" customWidth="1"/>
    <col min="2590" max="2590" width="11.140625" style="992" bestFit="1" customWidth="1"/>
    <col min="2591" max="2592" width="10.5703125" style="992"/>
    <col min="2593" max="2593" width="11.140625" style="992" customWidth="1"/>
    <col min="2594" max="2823" width="10.5703125" style="992"/>
    <col min="2824" max="2831" width="0" style="992" hidden="1" customWidth="1"/>
    <col min="2832" max="2832" width="3.7109375" style="992" customWidth="1"/>
    <col min="2833" max="2833" width="3.85546875" style="992" customWidth="1"/>
    <col min="2834" max="2834" width="3.7109375" style="992" customWidth="1"/>
    <col min="2835" max="2835" width="12.7109375" style="992" customWidth="1"/>
    <col min="2836" max="2836" width="52.7109375" style="992" customWidth="1"/>
    <col min="2837" max="2840" width="0" style="992" hidden="1" customWidth="1"/>
    <col min="2841" max="2841" width="12.28515625" style="992" customWidth="1"/>
    <col min="2842" max="2842" width="6.42578125" style="992" customWidth="1"/>
    <col min="2843" max="2843" width="12.28515625" style="992" customWidth="1"/>
    <col min="2844" max="2844" width="0" style="992" hidden="1" customWidth="1"/>
    <col min="2845" max="2845" width="3.7109375" style="992" customWidth="1"/>
    <col min="2846" max="2846" width="11.140625" style="992" bestFit="1" customWidth="1"/>
    <col min="2847" max="2848" width="10.5703125" style="992"/>
    <col min="2849" max="2849" width="11.140625" style="992" customWidth="1"/>
    <col min="2850" max="3079" width="10.5703125" style="992"/>
    <col min="3080" max="3087" width="0" style="992" hidden="1" customWidth="1"/>
    <col min="3088" max="3088" width="3.7109375" style="992" customWidth="1"/>
    <col min="3089" max="3089" width="3.85546875" style="992" customWidth="1"/>
    <col min="3090" max="3090" width="3.7109375" style="992" customWidth="1"/>
    <col min="3091" max="3091" width="12.7109375" style="992" customWidth="1"/>
    <col min="3092" max="3092" width="52.7109375" style="992" customWidth="1"/>
    <col min="3093" max="3096" width="0" style="992" hidden="1" customWidth="1"/>
    <col min="3097" max="3097" width="12.28515625" style="992" customWidth="1"/>
    <col min="3098" max="3098" width="6.42578125" style="992" customWidth="1"/>
    <col min="3099" max="3099" width="12.28515625" style="992" customWidth="1"/>
    <col min="3100" max="3100" width="0" style="992" hidden="1" customWidth="1"/>
    <col min="3101" max="3101" width="3.7109375" style="992" customWidth="1"/>
    <col min="3102" max="3102" width="11.140625" style="992" bestFit="1" customWidth="1"/>
    <col min="3103" max="3104" width="10.5703125" style="992"/>
    <col min="3105" max="3105" width="11.140625" style="992" customWidth="1"/>
    <col min="3106" max="3335" width="10.5703125" style="992"/>
    <col min="3336" max="3343" width="0" style="992" hidden="1" customWidth="1"/>
    <col min="3344" max="3344" width="3.7109375" style="992" customWidth="1"/>
    <col min="3345" max="3345" width="3.85546875" style="992" customWidth="1"/>
    <col min="3346" max="3346" width="3.7109375" style="992" customWidth="1"/>
    <col min="3347" max="3347" width="12.7109375" style="992" customWidth="1"/>
    <col min="3348" max="3348" width="52.7109375" style="992" customWidth="1"/>
    <col min="3349" max="3352" width="0" style="992" hidden="1" customWidth="1"/>
    <col min="3353" max="3353" width="12.28515625" style="992" customWidth="1"/>
    <col min="3354" max="3354" width="6.42578125" style="992" customWidth="1"/>
    <col min="3355" max="3355" width="12.28515625" style="992" customWidth="1"/>
    <col min="3356" max="3356" width="0" style="992" hidden="1" customWidth="1"/>
    <col min="3357" max="3357" width="3.7109375" style="992" customWidth="1"/>
    <col min="3358" max="3358" width="11.140625" style="992" bestFit="1" customWidth="1"/>
    <col min="3359" max="3360" width="10.5703125" style="992"/>
    <col min="3361" max="3361" width="11.140625" style="992" customWidth="1"/>
    <col min="3362" max="3591" width="10.5703125" style="992"/>
    <col min="3592" max="3599" width="0" style="992" hidden="1" customWidth="1"/>
    <col min="3600" max="3600" width="3.7109375" style="992" customWidth="1"/>
    <col min="3601" max="3601" width="3.85546875" style="992" customWidth="1"/>
    <col min="3602" max="3602" width="3.7109375" style="992" customWidth="1"/>
    <col min="3603" max="3603" width="12.7109375" style="992" customWidth="1"/>
    <col min="3604" max="3604" width="52.7109375" style="992" customWidth="1"/>
    <col min="3605" max="3608" width="0" style="992" hidden="1" customWidth="1"/>
    <col min="3609" max="3609" width="12.28515625" style="992" customWidth="1"/>
    <col min="3610" max="3610" width="6.42578125" style="992" customWidth="1"/>
    <col min="3611" max="3611" width="12.28515625" style="992" customWidth="1"/>
    <col min="3612" max="3612" width="0" style="992" hidden="1" customWidth="1"/>
    <col min="3613" max="3613" width="3.7109375" style="992" customWidth="1"/>
    <col min="3614" max="3614" width="11.140625" style="992" bestFit="1" customWidth="1"/>
    <col min="3615" max="3616" width="10.5703125" style="992"/>
    <col min="3617" max="3617" width="11.140625" style="992" customWidth="1"/>
    <col min="3618" max="3847" width="10.5703125" style="992"/>
    <col min="3848" max="3855" width="0" style="992" hidden="1" customWidth="1"/>
    <col min="3856" max="3856" width="3.7109375" style="992" customWidth="1"/>
    <col min="3857" max="3857" width="3.85546875" style="992" customWidth="1"/>
    <col min="3858" max="3858" width="3.7109375" style="992" customWidth="1"/>
    <col min="3859" max="3859" width="12.7109375" style="992" customWidth="1"/>
    <col min="3860" max="3860" width="52.7109375" style="992" customWidth="1"/>
    <col min="3861" max="3864" width="0" style="992" hidden="1" customWidth="1"/>
    <col min="3865" max="3865" width="12.28515625" style="992" customWidth="1"/>
    <col min="3866" max="3866" width="6.42578125" style="992" customWidth="1"/>
    <col min="3867" max="3867" width="12.28515625" style="992" customWidth="1"/>
    <col min="3868" max="3868" width="0" style="992" hidden="1" customWidth="1"/>
    <col min="3869" max="3869" width="3.7109375" style="992" customWidth="1"/>
    <col min="3870" max="3870" width="11.140625" style="992" bestFit="1" customWidth="1"/>
    <col min="3871" max="3872" width="10.5703125" style="992"/>
    <col min="3873" max="3873" width="11.140625" style="992" customWidth="1"/>
    <col min="3874" max="4103" width="10.5703125" style="992"/>
    <col min="4104" max="4111" width="0" style="992" hidden="1" customWidth="1"/>
    <col min="4112" max="4112" width="3.7109375" style="992" customWidth="1"/>
    <col min="4113" max="4113" width="3.85546875" style="992" customWidth="1"/>
    <col min="4114" max="4114" width="3.7109375" style="992" customWidth="1"/>
    <col min="4115" max="4115" width="12.7109375" style="992" customWidth="1"/>
    <col min="4116" max="4116" width="52.7109375" style="992" customWidth="1"/>
    <col min="4117" max="4120" width="0" style="992" hidden="1" customWidth="1"/>
    <col min="4121" max="4121" width="12.28515625" style="992" customWidth="1"/>
    <col min="4122" max="4122" width="6.42578125" style="992" customWidth="1"/>
    <col min="4123" max="4123" width="12.28515625" style="992" customWidth="1"/>
    <col min="4124" max="4124" width="0" style="992" hidden="1" customWidth="1"/>
    <col min="4125" max="4125" width="3.7109375" style="992" customWidth="1"/>
    <col min="4126" max="4126" width="11.140625" style="992" bestFit="1" customWidth="1"/>
    <col min="4127" max="4128" width="10.5703125" style="992"/>
    <col min="4129" max="4129" width="11.140625" style="992" customWidth="1"/>
    <col min="4130" max="4359" width="10.5703125" style="992"/>
    <col min="4360" max="4367" width="0" style="992" hidden="1" customWidth="1"/>
    <col min="4368" max="4368" width="3.7109375" style="992" customWidth="1"/>
    <col min="4369" max="4369" width="3.85546875" style="992" customWidth="1"/>
    <col min="4370" max="4370" width="3.7109375" style="992" customWidth="1"/>
    <col min="4371" max="4371" width="12.7109375" style="992" customWidth="1"/>
    <col min="4372" max="4372" width="52.7109375" style="992" customWidth="1"/>
    <col min="4373" max="4376" width="0" style="992" hidden="1" customWidth="1"/>
    <col min="4377" max="4377" width="12.28515625" style="992" customWidth="1"/>
    <col min="4378" max="4378" width="6.42578125" style="992" customWidth="1"/>
    <col min="4379" max="4379" width="12.28515625" style="992" customWidth="1"/>
    <col min="4380" max="4380" width="0" style="992" hidden="1" customWidth="1"/>
    <col min="4381" max="4381" width="3.7109375" style="992" customWidth="1"/>
    <col min="4382" max="4382" width="11.140625" style="992" bestFit="1" customWidth="1"/>
    <col min="4383" max="4384" width="10.5703125" style="992"/>
    <col min="4385" max="4385" width="11.140625" style="992" customWidth="1"/>
    <col min="4386" max="4615" width="10.5703125" style="992"/>
    <col min="4616" max="4623" width="0" style="992" hidden="1" customWidth="1"/>
    <col min="4624" max="4624" width="3.7109375" style="992" customWidth="1"/>
    <col min="4625" max="4625" width="3.85546875" style="992" customWidth="1"/>
    <col min="4626" max="4626" width="3.7109375" style="992" customWidth="1"/>
    <col min="4627" max="4627" width="12.7109375" style="992" customWidth="1"/>
    <col min="4628" max="4628" width="52.7109375" style="992" customWidth="1"/>
    <col min="4629" max="4632" width="0" style="992" hidden="1" customWidth="1"/>
    <col min="4633" max="4633" width="12.28515625" style="992" customWidth="1"/>
    <col min="4634" max="4634" width="6.42578125" style="992" customWidth="1"/>
    <col min="4635" max="4635" width="12.28515625" style="992" customWidth="1"/>
    <col min="4636" max="4636" width="0" style="992" hidden="1" customWidth="1"/>
    <col min="4637" max="4637" width="3.7109375" style="992" customWidth="1"/>
    <col min="4638" max="4638" width="11.140625" style="992" bestFit="1" customWidth="1"/>
    <col min="4639" max="4640" width="10.5703125" style="992"/>
    <col min="4641" max="4641" width="11.140625" style="992" customWidth="1"/>
    <col min="4642" max="4871" width="10.5703125" style="992"/>
    <col min="4872" max="4879" width="0" style="992" hidden="1" customWidth="1"/>
    <col min="4880" max="4880" width="3.7109375" style="992" customWidth="1"/>
    <col min="4881" max="4881" width="3.85546875" style="992" customWidth="1"/>
    <col min="4882" max="4882" width="3.7109375" style="992" customWidth="1"/>
    <col min="4883" max="4883" width="12.7109375" style="992" customWidth="1"/>
    <col min="4884" max="4884" width="52.7109375" style="992" customWidth="1"/>
    <col min="4885" max="4888" width="0" style="992" hidden="1" customWidth="1"/>
    <col min="4889" max="4889" width="12.28515625" style="992" customWidth="1"/>
    <col min="4890" max="4890" width="6.42578125" style="992" customWidth="1"/>
    <col min="4891" max="4891" width="12.28515625" style="992" customWidth="1"/>
    <col min="4892" max="4892" width="0" style="992" hidden="1" customWidth="1"/>
    <col min="4893" max="4893" width="3.7109375" style="992" customWidth="1"/>
    <col min="4894" max="4894" width="11.140625" style="992" bestFit="1" customWidth="1"/>
    <col min="4895" max="4896" width="10.5703125" style="992"/>
    <col min="4897" max="4897" width="11.140625" style="992" customWidth="1"/>
    <col min="4898" max="5127" width="10.5703125" style="992"/>
    <col min="5128" max="5135" width="0" style="992" hidden="1" customWidth="1"/>
    <col min="5136" max="5136" width="3.7109375" style="992" customWidth="1"/>
    <col min="5137" max="5137" width="3.85546875" style="992" customWidth="1"/>
    <col min="5138" max="5138" width="3.7109375" style="992" customWidth="1"/>
    <col min="5139" max="5139" width="12.7109375" style="992" customWidth="1"/>
    <col min="5140" max="5140" width="52.7109375" style="992" customWidth="1"/>
    <col min="5141" max="5144" width="0" style="992" hidden="1" customWidth="1"/>
    <col min="5145" max="5145" width="12.28515625" style="992" customWidth="1"/>
    <col min="5146" max="5146" width="6.42578125" style="992" customWidth="1"/>
    <col min="5147" max="5147" width="12.28515625" style="992" customWidth="1"/>
    <col min="5148" max="5148" width="0" style="992" hidden="1" customWidth="1"/>
    <col min="5149" max="5149" width="3.7109375" style="992" customWidth="1"/>
    <col min="5150" max="5150" width="11.140625" style="992" bestFit="1" customWidth="1"/>
    <col min="5151" max="5152" width="10.5703125" style="992"/>
    <col min="5153" max="5153" width="11.140625" style="992" customWidth="1"/>
    <col min="5154" max="5383" width="10.5703125" style="992"/>
    <col min="5384" max="5391" width="0" style="992" hidden="1" customWidth="1"/>
    <col min="5392" max="5392" width="3.7109375" style="992" customWidth="1"/>
    <col min="5393" max="5393" width="3.85546875" style="992" customWidth="1"/>
    <col min="5394" max="5394" width="3.7109375" style="992" customWidth="1"/>
    <col min="5395" max="5395" width="12.7109375" style="992" customWidth="1"/>
    <col min="5396" max="5396" width="52.7109375" style="992" customWidth="1"/>
    <col min="5397" max="5400" width="0" style="992" hidden="1" customWidth="1"/>
    <col min="5401" max="5401" width="12.28515625" style="992" customWidth="1"/>
    <col min="5402" max="5402" width="6.42578125" style="992" customWidth="1"/>
    <col min="5403" max="5403" width="12.28515625" style="992" customWidth="1"/>
    <col min="5404" max="5404" width="0" style="992" hidden="1" customWidth="1"/>
    <col min="5405" max="5405" width="3.7109375" style="992" customWidth="1"/>
    <col min="5406" max="5406" width="11.140625" style="992" bestFit="1" customWidth="1"/>
    <col min="5407" max="5408" width="10.5703125" style="992"/>
    <col min="5409" max="5409" width="11.140625" style="992" customWidth="1"/>
    <col min="5410" max="5639" width="10.5703125" style="992"/>
    <col min="5640" max="5647" width="0" style="992" hidden="1" customWidth="1"/>
    <col min="5648" max="5648" width="3.7109375" style="992" customWidth="1"/>
    <col min="5649" max="5649" width="3.85546875" style="992" customWidth="1"/>
    <col min="5650" max="5650" width="3.7109375" style="992" customWidth="1"/>
    <col min="5651" max="5651" width="12.7109375" style="992" customWidth="1"/>
    <col min="5652" max="5652" width="52.7109375" style="992" customWidth="1"/>
    <col min="5653" max="5656" width="0" style="992" hidden="1" customWidth="1"/>
    <col min="5657" max="5657" width="12.28515625" style="992" customWidth="1"/>
    <col min="5658" max="5658" width="6.42578125" style="992" customWidth="1"/>
    <col min="5659" max="5659" width="12.28515625" style="992" customWidth="1"/>
    <col min="5660" max="5660" width="0" style="992" hidden="1" customWidth="1"/>
    <col min="5661" max="5661" width="3.7109375" style="992" customWidth="1"/>
    <col min="5662" max="5662" width="11.140625" style="992" bestFit="1" customWidth="1"/>
    <col min="5663" max="5664" width="10.5703125" style="992"/>
    <col min="5665" max="5665" width="11.140625" style="992" customWidth="1"/>
    <col min="5666" max="5895" width="10.5703125" style="992"/>
    <col min="5896" max="5903" width="0" style="992" hidden="1" customWidth="1"/>
    <col min="5904" max="5904" width="3.7109375" style="992" customWidth="1"/>
    <col min="5905" max="5905" width="3.85546875" style="992" customWidth="1"/>
    <col min="5906" max="5906" width="3.7109375" style="992" customWidth="1"/>
    <col min="5907" max="5907" width="12.7109375" style="992" customWidth="1"/>
    <col min="5908" max="5908" width="52.7109375" style="992" customWidth="1"/>
    <col min="5909" max="5912" width="0" style="992" hidden="1" customWidth="1"/>
    <col min="5913" max="5913" width="12.28515625" style="992" customWidth="1"/>
    <col min="5914" max="5914" width="6.42578125" style="992" customWidth="1"/>
    <col min="5915" max="5915" width="12.28515625" style="992" customWidth="1"/>
    <col min="5916" max="5916" width="0" style="992" hidden="1" customWidth="1"/>
    <col min="5917" max="5917" width="3.7109375" style="992" customWidth="1"/>
    <col min="5918" max="5918" width="11.140625" style="992" bestFit="1" customWidth="1"/>
    <col min="5919" max="5920" width="10.5703125" style="992"/>
    <col min="5921" max="5921" width="11.140625" style="992" customWidth="1"/>
    <col min="5922" max="6151" width="10.5703125" style="992"/>
    <col min="6152" max="6159" width="0" style="992" hidden="1" customWidth="1"/>
    <col min="6160" max="6160" width="3.7109375" style="992" customWidth="1"/>
    <col min="6161" max="6161" width="3.85546875" style="992" customWidth="1"/>
    <col min="6162" max="6162" width="3.7109375" style="992" customWidth="1"/>
    <col min="6163" max="6163" width="12.7109375" style="992" customWidth="1"/>
    <col min="6164" max="6164" width="52.7109375" style="992" customWidth="1"/>
    <col min="6165" max="6168" width="0" style="992" hidden="1" customWidth="1"/>
    <col min="6169" max="6169" width="12.28515625" style="992" customWidth="1"/>
    <col min="6170" max="6170" width="6.42578125" style="992" customWidth="1"/>
    <col min="6171" max="6171" width="12.28515625" style="992" customWidth="1"/>
    <col min="6172" max="6172" width="0" style="992" hidden="1" customWidth="1"/>
    <col min="6173" max="6173" width="3.7109375" style="992" customWidth="1"/>
    <col min="6174" max="6174" width="11.140625" style="992" bestFit="1" customWidth="1"/>
    <col min="6175" max="6176" width="10.5703125" style="992"/>
    <col min="6177" max="6177" width="11.140625" style="992" customWidth="1"/>
    <col min="6178" max="6407" width="10.5703125" style="992"/>
    <col min="6408" max="6415" width="0" style="992" hidden="1" customWidth="1"/>
    <col min="6416" max="6416" width="3.7109375" style="992" customWidth="1"/>
    <col min="6417" max="6417" width="3.85546875" style="992" customWidth="1"/>
    <col min="6418" max="6418" width="3.7109375" style="992" customWidth="1"/>
    <col min="6419" max="6419" width="12.7109375" style="992" customWidth="1"/>
    <col min="6420" max="6420" width="52.7109375" style="992" customWidth="1"/>
    <col min="6421" max="6424" width="0" style="992" hidden="1" customWidth="1"/>
    <col min="6425" max="6425" width="12.28515625" style="992" customWidth="1"/>
    <col min="6426" max="6426" width="6.42578125" style="992" customWidth="1"/>
    <col min="6427" max="6427" width="12.28515625" style="992" customWidth="1"/>
    <col min="6428" max="6428" width="0" style="992" hidden="1" customWidth="1"/>
    <col min="6429" max="6429" width="3.7109375" style="992" customWidth="1"/>
    <col min="6430" max="6430" width="11.140625" style="992" bestFit="1" customWidth="1"/>
    <col min="6431" max="6432" width="10.5703125" style="992"/>
    <col min="6433" max="6433" width="11.140625" style="992" customWidth="1"/>
    <col min="6434" max="6663" width="10.5703125" style="992"/>
    <col min="6664" max="6671" width="0" style="992" hidden="1" customWidth="1"/>
    <col min="6672" max="6672" width="3.7109375" style="992" customWidth="1"/>
    <col min="6673" max="6673" width="3.85546875" style="992" customWidth="1"/>
    <col min="6674" max="6674" width="3.7109375" style="992" customWidth="1"/>
    <col min="6675" max="6675" width="12.7109375" style="992" customWidth="1"/>
    <col min="6676" max="6676" width="52.7109375" style="992" customWidth="1"/>
    <col min="6677" max="6680" width="0" style="992" hidden="1" customWidth="1"/>
    <col min="6681" max="6681" width="12.28515625" style="992" customWidth="1"/>
    <col min="6682" max="6682" width="6.42578125" style="992" customWidth="1"/>
    <col min="6683" max="6683" width="12.28515625" style="992" customWidth="1"/>
    <col min="6684" max="6684" width="0" style="992" hidden="1" customWidth="1"/>
    <col min="6685" max="6685" width="3.7109375" style="992" customWidth="1"/>
    <col min="6686" max="6686" width="11.140625" style="992" bestFit="1" customWidth="1"/>
    <col min="6687" max="6688" width="10.5703125" style="992"/>
    <col min="6689" max="6689" width="11.140625" style="992" customWidth="1"/>
    <col min="6690" max="6919" width="10.5703125" style="992"/>
    <col min="6920" max="6927" width="0" style="992" hidden="1" customWidth="1"/>
    <col min="6928" max="6928" width="3.7109375" style="992" customWidth="1"/>
    <col min="6929" max="6929" width="3.85546875" style="992" customWidth="1"/>
    <col min="6930" max="6930" width="3.7109375" style="992" customWidth="1"/>
    <col min="6931" max="6931" width="12.7109375" style="992" customWidth="1"/>
    <col min="6932" max="6932" width="52.7109375" style="992" customWidth="1"/>
    <col min="6933" max="6936" width="0" style="992" hidden="1" customWidth="1"/>
    <col min="6937" max="6937" width="12.28515625" style="992" customWidth="1"/>
    <col min="6938" max="6938" width="6.42578125" style="992" customWidth="1"/>
    <col min="6939" max="6939" width="12.28515625" style="992" customWidth="1"/>
    <col min="6940" max="6940" width="0" style="992" hidden="1" customWidth="1"/>
    <col min="6941" max="6941" width="3.7109375" style="992" customWidth="1"/>
    <col min="6942" max="6942" width="11.140625" style="992" bestFit="1" customWidth="1"/>
    <col min="6943" max="6944" width="10.5703125" style="992"/>
    <col min="6945" max="6945" width="11.140625" style="992" customWidth="1"/>
    <col min="6946" max="7175" width="10.5703125" style="992"/>
    <col min="7176" max="7183" width="0" style="992" hidden="1" customWidth="1"/>
    <col min="7184" max="7184" width="3.7109375" style="992" customWidth="1"/>
    <col min="7185" max="7185" width="3.85546875" style="992" customWidth="1"/>
    <col min="7186" max="7186" width="3.7109375" style="992" customWidth="1"/>
    <col min="7187" max="7187" width="12.7109375" style="992" customWidth="1"/>
    <col min="7188" max="7188" width="52.7109375" style="992" customWidth="1"/>
    <col min="7189" max="7192" width="0" style="992" hidden="1" customWidth="1"/>
    <col min="7193" max="7193" width="12.28515625" style="992" customWidth="1"/>
    <col min="7194" max="7194" width="6.42578125" style="992" customWidth="1"/>
    <col min="7195" max="7195" width="12.28515625" style="992" customWidth="1"/>
    <col min="7196" max="7196" width="0" style="992" hidden="1" customWidth="1"/>
    <col min="7197" max="7197" width="3.7109375" style="992" customWidth="1"/>
    <col min="7198" max="7198" width="11.140625" style="992" bestFit="1" customWidth="1"/>
    <col min="7199" max="7200" width="10.5703125" style="992"/>
    <col min="7201" max="7201" width="11.140625" style="992" customWidth="1"/>
    <col min="7202" max="7431" width="10.5703125" style="992"/>
    <col min="7432" max="7439" width="0" style="992" hidden="1" customWidth="1"/>
    <col min="7440" max="7440" width="3.7109375" style="992" customWidth="1"/>
    <col min="7441" max="7441" width="3.85546875" style="992" customWidth="1"/>
    <col min="7442" max="7442" width="3.7109375" style="992" customWidth="1"/>
    <col min="7443" max="7443" width="12.7109375" style="992" customWidth="1"/>
    <col min="7444" max="7444" width="52.7109375" style="992" customWidth="1"/>
    <col min="7445" max="7448" width="0" style="992" hidden="1" customWidth="1"/>
    <col min="7449" max="7449" width="12.28515625" style="992" customWidth="1"/>
    <col min="7450" max="7450" width="6.42578125" style="992" customWidth="1"/>
    <col min="7451" max="7451" width="12.28515625" style="992" customWidth="1"/>
    <col min="7452" max="7452" width="0" style="992" hidden="1" customWidth="1"/>
    <col min="7453" max="7453" width="3.7109375" style="992" customWidth="1"/>
    <col min="7454" max="7454" width="11.140625" style="992" bestFit="1" customWidth="1"/>
    <col min="7455" max="7456" width="10.5703125" style="992"/>
    <col min="7457" max="7457" width="11.140625" style="992" customWidth="1"/>
    <col min="7458" max="7687" width="10.5703125" style="992"/>
    <col min="7688" max="7695" width="0" style="992" hidden="1" customWidth="1"/>
    <col min="7696" max="7696" width="3.7109375" style="992" customWidth="1"/>
    <col min="7697" max="7697" width="3.85546875" style="992" customWidth="1"/>
    <col min="7698" max="7698" width="3.7109375" style="992" customWidth="1"/>
    <col min="7699" max="7699" width="12.7109375" style="992" customWidth="1"/>
    <col min="7700" max="7700" width="52.7109375" style="992" customWidth="1"/>
    <col min="7701" max="7704" width="0" style="992" hidden="1" customWidth="1"/>
    <col min="7705" max="7705" width="12.28515625" style="992" customWidth="1"/>
    <col min="7706" max="7706" width="6.42578125" style="992" customWidth="1"/>
    <col min="7707" max="7707" width="12.28515625" style="992" customWidth="1"/>
    <col min="7708" max="7708" width="0" style="992" hidden="1" customWidth="1"/>
    <col min="7709" max="7709" width="3.7109375" style="992" customWidth="1"/>
    <col min="7710" max="7710" width="11.140625" style="992" bestFit="1" customWidth="1"/>
    <col min="7711" max="7712" width="10.5703125" style="992"/>
    <col min="7713" max="7713" width="11.140625" style="992" customWidth="1"/>
    <col min="7714" max="7943" width="10.5703125" style="992"/>
    <col min="7944" max="7951" width="0" style="992" hidden="1" customWidth="1"/>
    <col min="7952" max="7952" width="3.7109375" style="992" customWidth="1"/>
    <col min="7953" max="7953" width="3.85546875" style="992" customWidth="1"/>
    <col min="7954" max="7954" width="3.7109375" style="992" customWidth="1"/>
    <col min="7955" max="7955" width="12.7109375" style="992" customWidth="1"/>
    <col min="7956" max="7956" width="52.7109375" style="992" customWidth="1"/>
    <col min="7957" max="7960" width="0" style="992" hidden="1" customWidth="1"/>
    <col min="7961" max="7961" width="12.28515625" style="992" customWidth="1"/>
    <col min="7962" max="7962" width="6.42578125" style="992" customWidth="1"/>
    <col min="7963" max="7963" width="12.28515625" style="992" customWidth="1"/>
    <col min="7964" max="7964" width="0" style="992" hidden="1" customWidth="1"/>
    <col min="7965" max="7965" width="3.7109375" style="992" customWidth="1"/>
    <col min="7966" max="7966" width="11.140625" style="992" bestFit="1" customWidth="1"/>
    <col min="7967" max="7968" width="10.5703125" style="992"/>
    <col min="7969" max="7969" width="11.140625" style="992" customWidth="1"/>
    <col min="7970" max="8199" width="10.5703125" style="992"/>
    <col min="8200" max="8207" width="0" style="992" hidden="1" customWidth="1"/>
    <col min="8208" max="8208" width="3.7109375" style="992" customWidth="1"/>
    <col min="8209" max="8209" width="3.85546875" style="992" customWidth="1"/>
    <col min="8210" max="8210" width="3.7109375" style="992" customWidth="1"/>
    <col min="8211" max="8211" width="12.7109375" style="992" customWidth="1"/>
    <col min="8212" max="8212" width="52.7109375" style="992" customWidth="1"/>
    <col min="8213" max="8216" width="0" style="992" hidden="1" customWidth="1"/>
    <col min="8217" max="8217" width="12.28515625" style="992" customWidth="1"/>
    <col min="8218" max="8218" width="6.42578125" style="992" customWidth="1"/>
    <col min="8219" max="8219" width="12.28515625" style="992" customWidth="1"/>
    <col min="8220" max="8220" width="0" style="992" hidden="1" customWidth="1"/>
    <col min="8221" max="8221" width="3.7109375" style="992" customWidth="1"/>
    <col min="8222" max="8222" width="11.140625" style="992" bestFit="1" customWidth="1"/>
    <col min="8223" max="8224" width="10.5703125" style="992"/>
    <col min="8225" max="8225" width="11.140625" style="992" customWidth="1"/>
    <col min="8226" max="8455" width="10.5703125" style="992"/>
    <col min="8456" max="8463" width="0" style="992" hidden="1" customWidth="1"/>
    <col min="8464" max="8464" width="3.7109375" style="992" customWidth="1"/>
    <col min="8465" max="8465" width="3.85546875" style="992" customWidth="1"/>
    <col min="8466" max="8466" width="3.7109375" style="992" customWidth="1"/>
    <col min="8467" max="8467" width="12.7109375" style="992" customWidth="1"/>
    <col min="8468" max="8468" width="52.7109375" style="992" customWidth="1"/>
    <col min="8469" max="8472" width="0" style="992" hidden="1" customWidth="1"/>
    <col min="8473" max="8473" width="12.28515625" style="992" customWidth="1"/>
    <col min="8474" max="8474" width="6.42578125" style="992" customWidth="1"/>
    <col min="8475" max="8475" width="12.28515625" style="992" customWidth="1"/>
    <col min="8476" max="8476" width="0" style="992" hidden="1" customWidth="1"/>
    <col min="8477" max="8477" width="3.7109375" style="992" customWidth="1"/>
    <col min="8478" max="8478" width="11.140625" style="992" bestFit="1" customWidth="1"/>
    <col min="8479" max="8480" width="10.5703125" style="992"/>
    <col min="8481" max="8481" width="11.140625" style="992" customWidth="1"/>
    <col min="8482" max="8711" width="10.5703125" style="992"/>
    <col min="8712" max="8719" width="0" style="992" hidden="1" customWidth="1"/>
    <col min="8720" max="8720" width="3.7109375" style="992" customWidth="1"/>
    <col min="8721" max="8721" width="3.85546875" style="992" customWidth="1"/>
    <col min="8722" max="8722" width="3.7109375" style="992" customWidth="1"/>
    <col min="8723" max="8723" width="12.7109375" style="992" customWidth="1"/>
    <col min="8724" max="8724" width="52.7109375" style="992" customWidth="1"/>
    <col min="8725" max="8728" width="0" style="992" hidden="1" customWidth="1"/>
    <col min="8729" max="8729" width="12.28515625" style="992" customWidth="1"/>
    <col min="8730" max="8730" width="6.42578125" style="992" customWidth="1"/>
    <col min="8731" max="8731" width="12.28515625" style="992" customWidth="1"/>
    <col min="8732" max="8732" width="0" style="992" hidden="1" customWidth="1"/>
    <col min="8733" max="8733" width="3.7109375" style="992" customWidth="1"/>
    <col min="8734" max="8734" width="11.140625" style="992" bestFit="1" customWidth="1"/>
    <col min="8735" max="8736" width="10.5703125" style="992"/>
    <col min="8737" max="8737" width="11.140625" style="992" customWidth="1"/>
    <col min="8738" max="8967" width="10.5703125" style="992"/>
    <col min="8968" max="8975" width="0" style="992" hidden="1" customWidth="1"/>
    <col min="8976" max="8976" width="3.7109375" style="992" customWidth="1"/>
    <col min="8977" max="8977" width="3.85546875" style="992" customWidth="1"/>
    <col min="8978" max="8978" width="3.7109375" style="992" customWidth="1"/>
    <col min="8979" max="8979" width="12.7109375" style="992" customWidth="1"/>
    <col min="8980" max="8980" width="52.7109375" style="992" customWidth="1"/>
    <col min="8981" max="8984" width="0" style="992" hidden="1" customWidth="1"/>
    <col min="8985" max="8985" width="12.28515625" style="992" customWidth="1"/>
    <col min="8986" max="8986" width="6.42578125" style="992" customWidth="1"/>
    <col min="8987" max="8987" width="12.28515625" style="992" customWidth="1"/>
    <col min="8988" max="8988" width="0" style="992" hidden="1" customWidth="1"/>
    <col min="8989" max="8989" width="3.7109375" style="992" customWidth="1"/>
    <col min="8990" max="8990" width="11.140625" style="992" bestFit="1" customWidth="1"/>
    <col min="8991" max="8992" width="10.5703125" style="992"/>
    <col min="8993" max="8993" width="11.140625" style="992" customWidth="1"/>
    <col min="8994" max="9223" width="10.5703125" style="992"/>
    <col min="9224" max="9231" width="0" style="992" hidden="1" customWidth="1"/>
    <col min="9232" max="9232" width="3.7109375" style="992" customWidth="1"/>
    <col min="9233" max="9233" width="3.85546875" style="992" customWidth="1"/>
    <col min="9234" max="9234" width="3.7109375" style="992" customWidth="1"/>
    <col min="9235" max="9235" width="12.7109375" style="992" customWidth="1"/>
    <col min="9236" max="9236" width="52.7109375" style="992" customWidth="1"/>
    <col min="9237" max="9240" width="0" style="992" hidden="1" customWidth="1"/>
    <col min="9241" max="9241" width="12.28515625" style="992" customWidth="1"/>
    <col min="9242" max="9242" width="6.42578125" style="992" customWidth="1"/>
    <col min="9243" max="9243" width="12.28515625" style="992" customWidth="1"/>
    <col min="9244" max="9244" width="0" style="992" hidden="1" customWidth="1"/>
    <col min="9245" max="9245" width="3.7109375" style="992" customWidth="1"/>
    <col min="9246" max="9246" width="11.140625" style="992" bestFit="1" customWidth="1"/>
    <col min="9247" max="9248" width="10.5703125" style="992"/>
    <col min="9249" max="9249" width="11.140625" style="992" customWidth="1"/>
    <col min="9250" max="9479" width="10.5703125" style="992"/>
    <col min="9480" max="9487" width="0" style="992" hidden="1" customWidth="1"/>
    <col min="9488" max="9488" width="3.7109375" style="992" customWidth="1"/>
    <col min="9489" max="9489" width="3.85546875" style="992" customWidth="1"/>
    <col min="9490" max="9490" width="3.7109375" style="992" customWidth="1"/>
    <col min="9491" max="9491" width="12.7109375" style="992" customWidth="1"/>
    <col min="9492" max="9492" width="52.7109375" style="992" customWidth="1"/>
    <col min="9493" max="9496" width="0" style="992" hidden="1" customWidth="1"/>
    <col min="9497" max="9497" width="12.28515625" style="992" customWidth="1"/>
    <col min="9498" max="9498" width="6.42578125" style="992" customWidth="1"/>
    <col min="9499" max="9499" width="12.28515625" style="992" customWidth="1"/>
    <col min="9500" max="9500" width="0" style="992" hidden="1" customWidth="1"/>
    <col min="9501" max="9501" width="3.7109375" style="992" customWidth="1"/>
    <col min="9502" max="9502" width="11.140625" style="992" bestFit="1" customWidth="1"/>
    <col min="9503" max="9504" width="10.5703125" style="992"/>
    <col min="9505" max="9505" width="11.140625" style="992" customWidth="1"/>
    <col min="9506" max="9735" width="10.5703125" style="992"/>
    <col min="9736" max="9743" width="0" style="992" hidden="1" customWidth="1"/>
    <col min="9744" max="9744" width="3.7109375" style="992" customWidth="1"/>
    <col min="9745" max="9745" width="3.85546875" style="992" customWidth="1"/>
    <col min="9746" max="9746" width="3.7109375" style="992" customWidth="1"/>
    <col min="9747" max="9747" width="12.7109375" style="992" customWidth="1"/>
    <col min="9748" max="9748" width="52.7109375" style="992" customWidth="1"/>
    <col min="9749" max="9752" width="0" style="992" hidden="1" customWidth="1"/>
    <col min="9753" max="9753" width="12.28515625" style="992" customWidth="1"/>
    <col min="9754" max="9754" width="6.42578125" style="992" customWidth="1"/>
    <col min="9755" max="9755" width="12.28515625" style="992" customWidth="1"/>
    <col min="9756" max="9756" width="0" style="992" hidden="1" customWidth="1"/>
    <col min="9757" max="9757" width="3.7109375" style="992" customWidth="1"/>
    <col min="9758" max="9758" width="11.140625" style="992" bestFit="1" customWidth="1"/>
    <col min="9759" max="9760" width="10.5703125" style="992"/>
    <col min="9761" max="9761" width="11.140625" style="992" customWidth="1"/>
    <col min="9762" max="9991" width="10.5703125" style="992"/>
    <col min="9992" max="9999" width="0" style="992" hidden="1" customWidth="1"/>
    <col min="10000" max="10000" width="3.7109375" style="992" customWidth="1"/>
    <col min="10001" max="10001" width="3.85546875" style="992" customWidth="1"/>
    <col min="10002" max="10002" width="3.7109375" style="992" customWidth="1"/>
    <col min="10003" max="10003" width="12.7109375" style="992" customWidth="1"/>
    <col min="10004" max="10004" width="52.7109375" style="992" customWidth="1"/>
    <col min="10005" max="10008" width="0" style="992" hidden="1" customWidth="1"/>
    <col min="10009" max="10009" width="12.28515625" style="992" customWidth="1"/>
    <col min="10010" max="10010" width="6.42578125" style="992" customWidth="1"/>
    <col min="10011" max="10011" width="12.28515625" style="992" customWidth="1"/>
    <col min="10012" max="10012" width="0" style="992" hidden="1" customWidth="1"/>
    <col min="10013" max="10013" width="3.7109375" style="992" customWidth="1"/>
    <col min="10014" max="10014" width="11.140625" style="992" bestFit="1" customWidth="1"/>
    <col min="10015" max="10016" width="10.5703125" style="992"/>
    <col min="10017" max="10017" width="11.140625" style="992" customWidth="1"/>
    <col min="10018" max="10247" width="10.5703125" style="992"/>
    <col min="10248" max="10255" width="0" style="992" hidden="1" customWidth="1"/>
    <col min="10256" max="10256" width="3.7109375" style="992" customWidth="1"/>
    <col min="10257" max="10257" width="3.85546875" style="992" customWidth="1"/>
    <col min="10258" max="10258" width="3.7109375" style="992" customWidth="1"/>
    <col min="10259" max="10259" width="12.7109375" style="992" customWidth="1"/>
    <col min="10260" max="10260" width="52.7109375" style="992" customWidth="1"/>
    <col min="10261" max="10264" width="0" style="992" hidden="1" customWidth="1"/>
    <col min="10265" max="10265" width="12.28515625" style="992" customWidth="1"/>
    <col min="10266" max="10266" width="6.42578125" style="992" customWidth="1"/>
    <col min="10267" max="10267" width="12.28515625" style="992" customWidth="1"/>
    <col min="10268" max="10268" width="0" style="992" hidden="1" customWidth="1"/>
    <col min="10269" max="10269" width="3.7109375" style="992" customWidth="1"/>
    <col min="10270" max="10270" width="11.140625" style="992" bestFit="1" customWidth="1"/>
    <col min="10271" max="10272" width="10.5703125" style="992"/>
    <col min="10273" max="10273" width="11.140625" style="992" customWidth="1"/>
    <col min="10274" max="10503" width="10.5703125" style="992"/>
    <col min="10504" max="10511" width="0" style="992" hidden="1" customWidth="1"/>
    <col min="10512" max="10512" width="3.7109375" style="992" customWidth="1"/>
    <col min="10513" max="10513" width="3.85546875" style="992" customWidth="1"/>
    <col min="10514" max="10514" width="3.7109375" style="992" customWidth="1"/>
    <col min="10515" max="10515" width="12.7109375" style="992" customWidth="1"/>
    <col min="10516" max="10516" width="52.7109375" style="992" customWidth="1"/>
    <col min="10517" max="10520" width="0" style="992" hidden="1" customWidth="1"/>
    <col min="10521" max="10521" width="12.28515625" style="992" customWidth="1"/>
    <col min="10522" max="10522" width="6.42578125" style="992" customWidth="1"/>
    <col min="10523" max="10523" width="12.28515625" style="992" customWidth="1"/>
    <col min="10524" max="10524" width="0" style="992" hidden="1" customWidth="1"/>
    <col min="10525" max="10525" width="3.7109375" style="992" customWidth="1"/>
    <col min="10526" max="10526" width="11.140625" style="992" bestFit="1" customWidth="1"/>
    <col min="10527" max="10528" width="10.5703125" style="992"/>
    <col min="10529" max="10529" width="11.140625" style="992" customWidth="1"/>
    <col min="10530" max="10759" width="10.5703125" style="992"/>
    <col min="10760" max="10767" width="0" style="992" hidden="1" customWidth="1"/>
    <col min="10768" max="10768" width="3.7109375" style="992" customWidth="1"/>
    <col min="10769" max="10769" width="3.85546875" style="992" customWidth="1"/>
    <col min="10770" max="10770" width="3.7109375" style="992" customWidth="1"/>
    <col min="10771" max="10771" width="12.7109375" style="992" customWidth="1"/>
    <col min="10772" max="10772" width="52.7109375" style="992" customWidth="1"/>
    <col min="10773" max="10776" width="0" style="992" hidden="1" customWidth="1"/>
    <col min="10777" max="10777" width="12.28515625" style="992" customWidth="1"/>
    <col min="10778" max="10778" width="6.42578125" style="992" customWidth="1"/>
    <col min="10779" max="10779" width="12.28515625" style="992" customWidth="1"/>
    <col min="10780" max="10780" width="0" style="992" hidden="1" customWidth="1"/>
    <col min="10781" max="10781" width="3.7109375" style="992" customWidth="1"/>
    <col min="10782" max="10782" width="11.140625" style="992" bestFit="1" customWidth="1"/>
    <col min="10783" max="10784" width="10.5703125" style="992"/>
    <col min="10785" max="10785" width="11.140625" style="992" customWidth="1"/>
    <col min="10786" max="11015" width="10.5703125" style="992"/>
    <col min="11016" max="11023" width="0" style="992" hidden="1" customWidth="1"/>
    <col min="11024" max="11024" width="3.7109375" style="992" customWidth="1"/>
    <col min="11025" max="11025" width="3.85546875" style="992" customWidth="1"/>
    <col min="11026" max="11026" width="3.7109375" style="992" customWidth="1"/>
    <col min="11027" max="11027" width="12.7109375" style="992" customWidth="1"/>
    <col min="11028" max="11028" width="52.7109375" style="992" customWidth="1"/>
    <col min="11029" max="11032" width="0" style="992" hidden="1" customWidth="1"/>
    <col min="11033" max="11033" width="12.28515625" style="992" customWidth="1"/>
    <col min="11034" max="11034" width="6.42578125" style="992" customWidth="1"/>
    <col min="11035" max="11035" width="12.28515625" style="992" customWidth="1"/>
    <col min="11036" max="11036" width="0" style="992" hidden="1" customWidth="1"/>
    <col min="11037" max="11037" width="3.7109375" style="992" customWidth="1"/>
    <col min="11038" max="11038" width="11.140625" style="992" bestFit="1" customWidth="1"/>
    <col min="11039" max="11040" width="10.5703125" style="992"/>
    <col min="11041" max="11041" width="11.140625" style="992" customWidth="1"/>
    <col min="11042" max="11271" width="10.5703125" style="992"/>
    <col min="11272" max="11279" width="0" style="992" hidden="1" customWidth="1"/>
    <col min="11280" max="11280" width="3.7109375" style="992" customWidth="1"/>
    <col min="11281" max="11281" width="3.85546875" style="992" customWidth="1"/>
    <col min="11282" max="11282" width="3.7109375" style="992" customWidth="1"/>
    <col min="11283" max="11283" width="12.7109375" style="992" customWidth="1"/>
    <col min="11284" max="11284" width="52.7109375" style="992" customWidth="1"/>
    <col min="11285" max="11288" width="0" style="992" hidden="1" customWidth="1"/>
    <col min="11289" max="11289" width="12.28515625" style="992" customWidth="1"/>
    <col min="11290" max="11290" width="6.42578125" style="992" customWidth="1"/>
    <col min="11291" max="11291" width="12.28515625" style="992" customWidth="1"/>
    <col min="11292" max="11292" width="0" style="992" hidden="1" customWidth="1"/>
    <col min="11293" max="11293" width="3.7109375" style="992" customWidth="1"/>
    <col min="11294" max="11294" width="11.140625" style="992" bestFit="1" customWidth="1"/>
    <col min="11295" max="11296" width="10.5703125" style="992"/>
    <col min="11297" max="11297" width="11.140625" style="992" customWidth="1"/>
    <col min="11298" max="11527" width="10.5703125" style="992"/>
    <col min="11528" max="11535" width="0" style="992" hidden="1" customWidth="1"/>
    <col min="11536" max="11536" width="3.7109375" style="992" customWidth="1"/>
    <col min="11537" max="11537" width="3.85546875" style="992" customWidth="1"/>
    <col min="11538" max="11538" width="3.7109375" style="992" customWidth="1"/>
    <col min="11539" max="11539" width="12.7109375" style="992" customWidth="1"/>
    <col min="11540" max="11540" width="52.7109375" style="992" customWidth="1"/>
    <col min="11541" max="11544" width="0" style="992" hidden="1" customWidth="1"/>
    <col min="11545" max="11545" width="12.28515625" style="992" customWidth="1"/>
    <col min="11546" max="11546" width="6.42578125" style="992" customWidth="1"/>
    <col min="11547" max="11547" width="12.28515625" style="992" customWidth="1"/>
    <col min="11548" max="11548" width="0" style="992" hidden="1" customWidth="1"/>
    <col min="11549" max="11549" width="3.7109375" style="992" customWidth="1"/>
    <col min="11550" max="11550" width="11.140625" style="992" bestFit="1" customWidth="1"/>
    <col min="11551" max="11552" width="10.5703125" style="992"/>
    <col min="11553" max="11553" width="11.140625" style="992" customWidth="1"/>
    <col min="11554" max="11783" width="10.5703125" style="992"/>
    <col min="11784" max="11791" width="0" style="992" hidden="1" customWidth="1"/>
    <col min="11792" max="11792" width="3.7109375" style="992" customWidth="1"/>
    <col min="11793" max="11793" width="3.85546875" style="992" customWidth="1"/>
    <col min="11794" max="11794" width="3.7109375" style="992" customWidth="1"/>
    <col min="11795" max="11795" width="12.7109375" style="992" customWidth="1"/>
    <col min="11796" max="11796" width="52.7109375" style="992" customWidth="1"/>
    <col min="11797" max="11800" width="0" style="992" hidden="1" customWidth="1"/>
    <col min="11801" max="11801" width="12.28515625" style="992" customWidth="1"/>
    <col min="11802" max="11802" width="6.42578125" style="992" customWidth="1"/>
    <col min="11803" max="11803" width="12.28515625" style="992" customWidth="1"/>
    <col min="11804" max="11804" width="0" style="992" hidden="1" customWidth="1"/>
    <col min="11805" max="11805" width="3.7109375" style="992" customWidth="1"/>
    <col min="11806" max="11806" width="11.140625" style="992" bestFit="1" customWidth="1"/>
    <col min="11807" max="11808" width="10.5703125" style="992"/>
    <col min="11809" max="11809" width="11.140625" style="992" customWidth="1"/>
    <col min="11810" max="12039" width="10.5703125" style="992"/>
    <col min="12040" max="12047" width="0" style="992" hidden="1" customWidth="1"/>
    <col min="12048" max="12048" width="3.7109375" style="992" customWidth="1"/>
    <col min="12049" max="12049" width="3.85546875" style="992" customWidth="1"/>
    <col min="12050" max="12050" width="3.7109375" style="992" customWidth="1"/>
    <col min="12051" max="12051" width="12.7109375" style="992" customWidth="1"/>
    <col min="12052" max="12052" width="52.7109375" style="992" customWidth="1"/>
    <col min="12053" max="12056" width="0" style="992" hidden="1" customWidth="1"/>
    <col min="12057" max="12057" width="12.28515625" style="992" customWidth="1"/>
    <col min="12058" max="12058" width="6.42578125" style="992" customWidth="1"/>
    <col min="12059" max="12059" width="12.28515625" style="992" customWidth="1"/>
    <col min="12060" max="12060" width="0" style="992" hidden="1" customWidth="1"/>
    <col min="12061" max="12061" width="3.7109375" style="992" customWidth="1"/>
    <col min="12062" max="12062" width="11.140625" style="992" bestFit="1" customWidth="1"/>
    <col min="12063" max="12064" width="10.5703125" style="992"/>
    <col min="12065" max="12065" width="11.140625" style="992" customWidth="1"/>
    <col min="12066" max="12295" width="10.5703125" style="992"/>
    <col min="12296" max="12303" width="0" style="992" hidden="1" customWidth="1"/>
    <col min="12304" max="12304" width="3.7109375" style="992" customWidth="1"/>
    <col min="12305" max="12305" width="3.85546875" style="992" customWidth="1"/>
    <col min="12306" max="12306" width="3.7109375" style="992" customWidth="1"/>
    <col min="12307" max="12307" width="12.7109375" style="992" customWidth="1"/>
    <col min="12308" max="12308" width="52.7109375" style="992" customWidth="1"/>
    <col min="12309" max="12312" width="0" style="992" hidden="1" customWidth="1"/>
    <col min="12313" max="12313" width="12.28515625" style="992" customWidth="1"/>
    <col min="12314" max="12314" width="6.42578125" style="992" customWidth="1"/>
    <col min="12315" max="12315" width="12.28515625" style="992" customWidth="1"/>
    <col min="12316" max="12316" width="0" style="992" hidden="1" customWidth="1"/>
    <col min="12317" max="12317" width="3.7109375" style="992" customWidth="1"/>
    <col min="12318" max="12318" width="11.140625" style="992" bestFit="1" customWidth="1"/>
    <col min="12319" max="12320" width="10.5703125" style="992"/>
    <col min="12321" max="12321" width="11.140625" style="992" customWidth="1"/>
    <col min="12322" max="12551" width="10.5703125" style="992"/>
    <col min="12552" max="12559" width="0" style="992" hidden="1" customWidth="1"/>
    <col min="12560" max="12560" width="3.7109375" style="992" customWidth="1"/>
    <col min="12561" max="12561" width="3.85546875" style="992" customWidth="1"/>
    <col min="12562" max="12562" width="3.7109375" style="992" customWidth="1"/>
    <col min="12563" max="12563" width="12.7109375" style="992" customWidth="1"/>
    <col min="12564" max="12564" width="52.7109375" style="992" customWidth="1"/>
    <col min="12565" max="12568" width="0" style="992" hidden="1" customWidth="1"/>
    <col min="12569" max="12569" width="12.28515625" style="992" customWidth="1"/>
    <col min="12570" max="12570" width="6.42578125" style="992" customWidth="1"/>
    <col min="12571" max="12571" width="12.28515625" style="992" customWidth="1"/>
    <col min="12572" max="12572" width="0" style="992" hidden="1" customWidth="1"/>
    <col min="12573" max="12573" width="3.7109375" style="992" customWidth="1"/>
    <col min="12574" max="12574" width="11.140625" style="992" bestFit="1" customWidth="1"/>
    <col min="12575" max="12576" width="10.5703125" style="992"/>
    <col min="12577" max="12577" width="11.140625" style="992" customWidth="1"/>
    <col min="12578" max="12807" width="10.5703125" style="992"/>
    <col min="12808" max="12815" width="0" style="992" hidden="1" customWidth="1"/>
    <col min="12816" max="12816" width="3.7109375" style="992" customWidth="1"/>
    <col min="12817" max="12817" width="3.85546875" style="992" customWidth="1"/>
    <col min="12818" max="12818" width="3.7109375" style="992" customWidth="1"/>
    <col min="12819" max="12819" width="12.7109375" style="992" customWidth="1"/>
    <col min="12820" max="12820" width="52.7109375" style="992" customWidth="1"/>
    <col min="12821" max="12824" width="0" style="992" hidden="1" customWidth="1"/>
    <col min="12825" max="12825" width="12.28515625" style="992" customWidth="1"/>
    <col min="12826" max="12826" width="6.42578125" style="992" customWidth="1"/>
    <col min="12827" max="12827" width="12.28515625" style="992" customWidth="1"/>
    <col min="12828" max="12828" width="0" style="992" hidden="1" customWidth="1"/>
    <col min="12829" max="12829" width="3.7109375" style="992" customWidth="1"/>
    <col min="12830" max="12830" width="11.140625" style="992" bestFit="1" customWidth="1"/>
    <col min="12831" max="12832" width="10.5703125" style="992"/>
    <col min="12833" max="12833" width="11.140625" style="992" customWidth="1"/>
    <col min="12834" max="13063" width="10.5703125" style="992"/>
    <col min="13064" max="13071" width="0" style="992" hidden="1" customWidth="1"/>
    <col min="13072" max="13072" width="3.7109375" style="992" customWidth="1"/>
    <col min="13073" max="13073" width="3.85546875" style="992" customWidth="1"/>
    <col min="13074" max="13074" width="3.7109375" style="992" customWidth="1"/>
    <col min="13075" max="13075" width="12.7109375" style="992" customWidth="1"/>
    <col min="13076" max="13076" width="52.7109375" style="992" customWidth="1"/>
    <col min="13077" max="13080" width="0" style="992" hidden="1" customWidth="1"/>
    <col min="13081" max="13081" width="12.28515625" style="992" customWidth="1"/>
    <col min="13082" max="13082" width="6.42578125" style="992" customWidth="1"/>
    <col min="13083" max="13083" width="12.28515625" style="992" customWidth="1"/>
    <col min="13084" max="13084" width="0" style="992" hidden="1" customWidth="1"/>
    <col min="13085" max="13085" width="3.7109375" style="992" customWidth="1"/>
    <col min="13086" max="13086" width="11.140625" style="992" bestFit="1" customWidth="1"/>
    <col min="13087" max="13088" width="10.5703125" style="992"/>
    <col min="13089" max="13089" width="11.140625" style="992" customWidth="1"/>
    <col min="13090" max="13319" width="10.5703125" style="992"/>
    <col min="13320" max="13327" width="0" style="992" hidden="1" customWidth="1"/>
    <col min="13328" max="13328" width="3.7109375" style="992" customWidth="1"/>
    <col min="13329" max="13329" width="3.85546875" style="992" customWidth="1"/>
    <col min="13330" max="13330" width="3.7109375" style="992" customWidth="1"/>
    <col min="13331" max="13331" width="12.7109375" style="992" customWidth="1"/>
    <col min="13332" max="13332" width="52.7109375" style="992" customWidth="1"/>
    <col min="13333" max="13336" width="0" style="992" hidden="1" customWidth="1"/>
    <col min="13337" max="13337" width="12.28515625" style="992" customWidth="1"/>
    <col min="13338" max="13338" width="6.42578125" style="992" customWidth="1"/>
    <col min="13339" max="13339" width="12.28515625" style="992" customWidth="1"/>
    <col min="13340" max="13340" width="0" style="992" hidden="1" customWidth="1"/>
    <col min="13341" max="13341" width="3.7109375" style="992" customWidth="1"/>
    <col min="13342" max="13342" width="11.140625" style="992" bestFit="1" customWidth="1"/>
    <col min="13343" max="13344" width="10.5703125" style="992"/>
    <col min="13345" max="13345" width="11.140625" style="992" customWidth="1"/>
    <col min="13346" max="13575" width="10.5703125" style="992"/>
    <col min="13576" max="13583" width="0" style="992" hidden="1" customWidth="1"/>
    <col min="13584" max="13584" width="3.7109375" style="992" customWidth="1"/>
    <col min="13585" max="13585" width="3.85546875" style="992" customWidth="1"/>
    <col min="13586" max="13586" width="3.7109375" style="992" customWidth="1"/>
    <col min="13587" max="13587" width="12.7109375" style="992" customWidth="1"/>
    <col min="13588" max="13588" width="52.7109375" style="992" customWidth="1"/>
    <col min="13589" max="13592" width="0" style="992" hidden="1" customWidth="1"/>
    <col min="13593" max="13593" width="12.28515625" style="992" customWidth="1"/>
    <col min="13594" max="13594" width="6.42578125" style="992" customWidth="1"/>
    <col min="13595" max="13595" width="12.28515625" style="992" customWidth="1"/>
    <col min="13596" max="13596" width="0" style="992" hidden="1" customWidth="1"/>
    <col min="13597" max="13597" width="3.7109375" style="992" customWidth="1"/>
    <col min="13598" max="13598" width="11.140625" style="992" bestFit="1" customWidth="1"/>
    <col min="13599" max="13600" width="10.5703125" style="992"/>
    <col min="13601" max="13601" width="11.140625" style="992" customWidth="1"/>
    <col min="13602" max="13831" width="10.5703125" style="992"/>
    <col min="13832" max="13839" width="0" style="992" hidden="1" customWidth="1"/>
    <col min="13840" max="13840" width="3.7109375" style="992" customWidth="1"/>
    <col min="13841" max="13841" width="3.85546875" style="992" customWidth="1"/>
    <col min="13842" max="13842" width="3.7109375" style="992" customWidth="1"/>
    <col min="13843" max="13843" width="12.7109375" style="992" customWidth="1"/>
    <col min="13844" max="13844" width="52.7109375" style="992" customWidth="1"/>
    <col min="13845" max="13848" width="0" style="992" hidden="1" customWidth="1"/>
    <col min="13849" max="13849" width="12.28515625" style="992" customWidth="1"/>
    <col min="13850" max="13850" width="6.42578125" style="992" customWidth="1"/>
    <col min="13851" max="13851" width="12.28515625" style="992" customWidth="1"/>
    <col min="13852" max="13852" width="0" style="992" hidden="1" customWidth="1"/>
    <col min="13853" max="13853" width="3.7109375" style="992" customWidth="1"/>
    <col min="13854" max="13854" width="11.140625" style="992" bestFit="1" customWidth="1"/>
    <col min="13855" max="13856" width="10.5703125" style="992"/>
    <col min="13857" max="13857" width="11.140625" style="992" customWidth="1"/>
    <col min="13858" max="14087" width="10.5703125" style="992"/>
    <col min="14088" max="14095" width="0" style="992" hidden="1" customWidth="1"/>
    <col min="14096" max="14096" width="3.7109375" style="992" customWidth="1"/>
    <col min="14097" max="14097" width="3.85546875" style="992" customWidth="1"/>
    <col min="14098" max="14098" width="3.7109375" style="992" customWidth="1"/>
    <col min="14099" max="14099" width="12.7109375" style="992" customWidth="1"/>
    <col min="14100" max="14100" width="52.7109375" style="992" customWidth="1"/>
    <col min="14101" max="14104" width="0" style="992" hidden="1" customWidth="1"/>
    <col min="14105" max="14105" width="12.28515625" style="992" customWidth="1"/>
    <col min="14106" max="14106" width="6.42578125" style="992" customWidth="1"/>
    <col min="14107" max="14107" width="12.28515625" style="992" customWidth="1"/>
    <col min="14108" max="14108" width="0" style="992" hidden="1" customWidth="1"/>
    <col min="14109" max="14109" width="3.7109375" style="992" customWidth="1"/>
    <col min="14110" max="14110" width="11.140625" style="992" bestFit="1" customWidth="1"/>
    <col min="14111" max="14112" width="10.5703125" style="992"/>
    <col min="14113" max="14113" width="11.140625" style="992" customWidth="1"/>
    <col min="14114" max="14343" width="10.5703125" style="992"/>
    <col min="14344" max="14351" width="0" style="992" hidden="1" customWidth="1"/>
    <col min="14352" max="14352" width="3.7109375" style="992" customWidth="1"/>
    <col min="14353" max="14353" width="3.85546875" style="992" customWidth="1"/>
    <col min="14354" max="14354" width="3.7109375" style="992" customWidth="1"/>
    <col min="14355" max="14355" width="12.7109375" style="992" customWidth="1"/>
    <col min="14356" max="14356" width="52.7109375" style="992" customWidth="1"/>
    <col min="14357" max="14360" width="0" style="992" hidden="1" customWidth="1"/>
    <col min="14361" max="14361" width="12.28515625" style="992" customWidth="1"/>
    <col min="14362" max="14362" width="6.42578125" style="992" customWidth="1"/>
    <col min="14363" max="14363" width="12.28515625" style="992" customWidth="1"/>
    <col min="14364" max="14364" width="0" style="992" hidden="1" customWidth="1"/>
    <col min="14365" max="14365" width="3.7109375" style="992" customWidth="1"/>
    <col min="14366" max="14366" width="11.140625" style="992" bestFit="1" customWidth="1"/>
    <col min="14367" max="14368" width="10.5703125" style="992"/>
    <col min="14369" max="14369" width="11.140625" style="992" customWidth="1"/>
    <col min="14370" max="14599" width="10.5703125" style="992"/>
    <col min="14600" max="14607" width="0" style="992" hidden="1" customWidth="1"/>
    <col min="14608" max="14608" width="3.7109375" style="992" customWidth="1"/>
    <col min="14609" max="14609" width="3.85546875" style="992" customWidth="1"/>
    <col min="14610" max="14610" width="3.7109375" style="992" customWidth="1"/>
    <col min="14611" max="14611" width="12.7109375" style="992" customWidth="1"/>
    <col min="14612" max="14612" width="52.7109375" style="992" customWidth="1"/>
    <col min="14613" max="14616" width="0" style="992" hidden="1" customWidth="1"/>
    <col min="14617" max="14617" width="12.28515625" style="992" customWidth="1"/>
    <col min="14618" max="14618" width="6.42578125" style="992" customWidth="1"/>
    <col min="14619" max="14619" width="12.28515625" style="992" customWidth="1"/>
    <col min="14620" max="14620" width="0" style="992" hidden="1" customWidth="1"/>
    <col min="14621" max="14621" width="3.7109375" style="992" customWidth="1"/>
    <col min="14622" max="14622" width="11.140625" style="992" bestFit="1" customWidth="1"/>
    <col min="14623" max="14624" width="10.5703125" style="992"/>
    <col min="14625" max="14625" width="11.140625" style="992" customWidth="1"/>
    <col min="14626" max="14855" width="10.5703125" style="992"/>
    <col min="14856" max="14863" width="0" style="992" hidden="1" customWidth="1"/>
    <col min="14864" max="14864" width="3.7109375" style="992" customWidth="1"/>
    <col min="14865" max="14865" width="3.85546875" style="992" customWidth="1"/>
    <col min="14866" max="14866" width="3.7109375" style="992" customWidth="1"/>
    <col min="14867" max="14867" width="12.7109375" style="992" customWidth="1"/>
    <col min="14868" max="14868" width="52.7109375" style="992" customWidth="1"/>
    <col min="14869" max="14872" width="0" style="992" hidden="1" customWidth="1"/>
    <col min="14873" max="14873" width="12.28515625" style="992" customWidth="1"/>
    <col min="14874" max="14874" width="6.42578125" style="992" customWidth="1"/>
    <col min="14875" max="14875" width="12.28515625" style="992" customWidth="1"/>
    <col min="14876" max="14876" width="0" style="992" hidden="1" customWidth="1"/>
    <col min="14877" max="14877" width="3.7109375" style="992" customWidth="1"/>
    <col min="14878" max="14878" width="11.140625" style="992" bestFit="1" customWidth="1"/>
    <col min="14879" max="14880" width="10.5703125" style="992"/>
    <col min="14881" max="14881" width="11.140625" style="992" customWidth="1"/>
    <col min="14882" max="15111" width="10.5703125" style="992"/>
    <col min="15112" max="15119" width="0" style="992" hidden="1" customWidth="1"/>
    <col min="15120" max="15120" width="3.7109375" style="992" customWidth="1"/>
    <col min="15121" max="15121" width="3.85546875" style="992" customWidth="1"/>
    <col min="15122" max="15122" width="3.7109375" style="992" customWidth="1"/>
    <col min="15123" max="15123" width="12.7109375" style="992" customWidth="1"/>
    <col min="15124" max="15124" width="52.7109375" style="992" customWidth="1"/>
    <col min="15125" max="15128" width="0" style="992" hidden="1" customWidth="1"/>
    <col min="15129" max="15129" width="12.28515625" style="992" customWidth="1"/>
    <col min="15130" max="15130" width="6.42578125" style="992" customWidth="1"/>
    <col min="15131" max="15131" width="12.28515625" style="992" customWidth="1"/>
    <col min="15132" max="15132" width="0" style="992" hidden="1" customWidth="1"/>
    <col min="15133" max="15133" width="3.7109375" style="992" customWidth="1"/>
    <col min="15134" max="15134" width="11.140625" style="992" bestFit="1" customWidth="1"/>
    <col min="15135" max="15136" width="10.5703125" style="992"/>
    <col min="15137" max="15137" width="11.140625" style="992" customWidth="1"/>
    <col min="15138" max="15367" width="10.5703125" style="992"/>
    <col min="15368" max="15375" width="0" style="992" hidden="1" customWidth="1"/>
    <col min="15376" max="15376" width="3.7109375" style="992" customWidth="1"/>
    <col min="15377" max="15377" width="3.85546875" style="992" customWidth="1"/>
    <col min="15378" max="15378" width="3.7109375" style="992" customWidth="1"/>
    <col min="15379" max="15379" width="12.7109375" style="992" customWidth="1"/>
    <col min="15380" max="15380" width="52.7109375" style="992" customWidth="1"/>
    <col min="15381" max="15384" width="0" style="992" hidden="1" customWidth="1"/>
    <col min="15385" max="15385" width="12.28515625" style="992" customWidth="1"/>
    <col min="15386" max="15386" width="6.42578125" style="992" customWidth="1"/>
    <col min="15387" max="15387" width="12.28515625" style="992" customWidth="1"/>
    <col min="15388" max="15388" width="0" style="992" hidden="1" customWidth="1"/>
    <col min="15389" max="15389" width="3.7109375" style="992" customWidth="1"/>
    <col min="15390" max="15390" width="11.140625" style="992" bestFit="1" customWidth="1"/>
    <col min="15391" max="15392" width="10.5703125" style="992"/>
    <col min="15393" max="15393" width="11.140625" style="992" customWidth="1"/>
    <col min="15394" max="15623" width="10.5703125" style="992"/>
    <col min="15624" max="15631" width="0" style="992" hidden="1" customWidth="1"/>
    <col min="15632" max="15632" width="3.7109375" style="992" customWidth="1"/>
    <col min="15633" max="15633" width="3.85546875" style="992" customWidth="1"/>
    <col min="15634" max="15634" width="3.7109375" style="992" customWidth="1"/>
    <col min="15635" max="15635" width="12.7109375" style="992" customWidth="1"/>
    <col min="15636" max="15636" width="52.7109375" style="992" customWidth="1"/>
    <col min="15637" max="15640" width="0" style="992" hidden="1" customWidth="1"/>
    <col min="15641" max="15641" width="12.28515625" style="992" customWidth="1"/>
    <col min="15642" max="15642" width="6.42578125" style="992" customWidth="1"/>
    <col min="15643" max="15643" width="12.28515625" style="992" customWidth="1"/>
    <col min="15644" max="15644" width="0" style="992" hidden="1" customWidth="1"/>
    <col min="15645" max="15645" width="3.7109375" style="992" customWidth="1"/>
    <col min="15646" max="15646" width="11.140625" style="992" bestFit="1" customWidth="1"/>
    <col min="15647" max="15648" width="10.5703125" style="992"/>
    <col min="15649" max="15649" width="11.140625" style="992" customWidth="1"/>
    <col min="15650" max="15879" width="10.5703125" style="992"/>
    <col min="15880" max="15887" width="0" style="992" hidden="1" customWidth="1"/>
    <col min="15888" max="15888" width="3.7109375" style="992" customWidth="1"/>
    <col min="15889" max="15889" width="3.85546875" style="992" customWidth="1"/>
    <col min="15890" max="15890" width="3.7109375" style="992" customWidth="1"/>
    <col min="15891" max="15891" width="12.7109375" style="992" customWidth="1"/>
    <col min="15892" max="15892" width="52.7109375" style="992" customWidth="1"/>
    <col min="15893" max="15896" width="0" style="992" hidden="1" customWidth="1"/>
    <col min="15897" max="15897" width="12.28515625" style="992" customWidth="1"/>
    <col min="15898" max="15898" width="6.42578125" style="992" customWidth="1"/>
    <col min="15899" max="15899" width="12.28515625" style="992" customWidth="1"/>
    <col min="15900" max="15900" width="0" style="992" hidden="1" customWidth="1"/>
    <col min="15901" max="15901" width="3.7109375" style="992" customWidth="1"/>
    <col min="15902" max="15902" width="11.140625" style="992" bestFit="1" customWidth="1"/>
    <col min="15903" max="15904" width="10.5703125" style="992"/>
    <col min="15905" max="15905" width="11.140625" style="992" customWidth="1"/>
    <col min="15906" max="16135" width="10.5703125" style="992"/>
    <col min="16136" max="16143" width="0" style="992" hidden="1" customWidth="1"/>
    <col min="16144" max="16144" width="3.7109375" style="992" customWidth="1"/>
    <col min="16145" max="16145" width="3.85546875" style="992" customWidth="1"/>
    <col min="16146" max="16146" width="3.7109375" style="992" customWidth="1"/>
    <col min="16147" max="16147" width="12.7109375" style="992" customWidth="1"/>
    <col min="16148" max="16148" width="52.7109375" style="992" customWidth="1"/>
    <col min="16149" max="16152" width="0" style="992" hidden="1" customWidth="1"/>
    <col min="16153" max="16153" width="12.28515625" style="992" customWidth="1"/>
    <col min="16154" max="16154" width="6.42578125" style="992" customWidth="1"/>
    <col min="16155" max="16155" width="12.28515625" style="992" customWidth="1"/>
    <col min="16156" max="16156" width="0" style="992" hidden="1" customWidth="1"/>
    <col min="16157" max="16157" width="3.7109375" style="992" customWidth="1"/>
    <col min="16158" max="16158" width="11.140625" style="992" bestFit="1" customWidth="1"/>
    <col min="16159" max="16160" width="10.5703125" style="992"/>
    <col min="16161" max="16161" width="11.140625" style="992" customWidth="1"/>
    <col min="16162" max="16384" width="10.5703125" style="992"/>
  </cols>
  <sheetData>
    <row r="1" spans="1:41" hidden="1">
      <c r="Q1" s="770"/>
      <c r="R1" s="770"/>
      <c r="X1" s="770"/>
      <c r="Y1" s="770"/>
    </row>
    <row r="2" spans="1:41" hidden="1">
      <c r="U2" s="770"/>
      <c r="AB2" s="770"/>
    </row>
    <row r="3" spans="1:41" hidden="1"/>
    <row r="4" spans="1:41" ht="3" customHeight="1">
      <c r="J4" s="997"/>
      <c r="K4" s="997"/>
      <c r="L4" s="993"/>
      <c r="M4" s="993"/>
      <c r="N4" s="993"/>
      <c r="O4" s="1000"/>
      <c r="P4" s="1000"/>
      <c r="Q4" s="1000"/>
      <c r="R4" s="1000"/>
      <c r="S4" s="1000"/>
      <c r="T4" s="1000"/>
      <c r="U4" s="1000"/>
      <c r="V4" s="1000"/>
      <c r="W4" s="1000"/>
      <c r="X4" s="1000"/>
      <c r="Y4" s="1000"/>
      <c r="Z4" s="1000"/>
      <c r="AA4" s="1000"/>
      <c r="AB4" s="1000"/>
    </row>
    <row r="5" spans="1:41" ht="22.5" customHeight="1">
      <c r="J5" s="997"/>
      <c r="K5" s="997"/>
      <c r="L5" s="1229" t="s">
        <v>631</v>
      </c>
      <c r="M5" s="1229"/>
      <c r="N5" s="1229"/>
      <c r="O5" s="1229"/>
      <c r="P5" s="1229"/>
      <c r="Q5" s="1229"/>
      <c r="R5" s="1229"/>
      <c r="S5" s="1229"/>
      <c r="T5" s="1229"/>
      <c r="U5" s="666"/>
      <c r="V5" s="666"/>
      <c r="W5" s="666"/>
      <c r="X5" s="666"/>
      <c r="Y5" s="666"/>
      <c r="Z5" s="666"/>
      <c r="AA5" s="666"/>
      <c r="AB5" s="666"/>
    </row>
    <row r="6" spans="1:41" ht="3" customHeight="1">
      <c r="J6" s="997"/>
      <c r="K6" s="997"/>
      <c r="L6" s="993"/>
      <c r="M6" s="993"/>
      <c r="N6" s="993"/>
      <c r="O6" s="757"/>
      <c r="P6" s="757"/>
      <c r="Q6" s="757"/>
      <c r="R6" s="757"/>
      <c r="S6" s="757"/>
      <c r="T6" s="757"/>
      <c r="U6" s="757"/>
      <c r="V6" s="757"/>
      <c r="W6" s="757"/>
      <c r="X6" s="757"/>
      <c r="Y6" s="757"/>
      <c r="Z6" s="757"/>
      <c r="AA6" s="757"/>
      <c r="AB6" s="757"/>
      <c r="AC6" s="1000"/>
    </row>
    <row r="7" spans="1:41" s="1009" customFormat="1" ht="22.5">
      <c r="A7" s="1015"/>
      <c r="B7" s="1015"/>
      <c r="C7" s="1015"/>
      <c r="D7" s="1015"/>
      <c r="E7" s="1015"/>
      <c r="F7" s="1015"/>
      <c r="G7" s="1015"/>
      <c r="H7" s="1015"/>
      <c r="L7" s="501"/>
      <c r="M7" s="619" t="s">
        <v>502</v>
      </c>
      <c r="N7" s="668"/>
      <c r="O7" s="1235" t="str">
        <f>IF(NameOrPr_ch="",IF(NameOrPr="","",NameOrPr),NameOrPr_ch)</f>
        <v>Министерство тарифного регулирования и энергетики Челябинской области</v>
      </c>
      <c r="P7" s="1235"/>
      <c r="Q7" s="1235"/>
      <c r="R7" s="1235"/>
      <c r="S7" s="1235"/>
      <c r="T7" s="1235"/>
      <c r="U7" s="769"/>
      <c r="V7"/>
      <c r="W7"/>
      <c r="X7"/>
      <c r="Y7"/>
      <c r="Z7"/>
      <c r="AA7"/>
      <c r="AB7"/>
      <c r="AC7" s="769"/>
      <c r="AD7" s="521"/>
      <c r="AE7" s="1015"/>
      <c r="AF7" s="1015"/>
      <c r="AG7" s="1015"/>
      <c r="AH7" s="1015"/>
      <c r="AI7" s="1015"/>
      <c r="AJ7" s="1015"/>
      <c r="AK7" s="1015"/>
      <c r="AL7" s="1015"/>
      <c r="AM7" s="1015"/>
      <c r="AN7" s="1015"/>
      <c r="AO7" s="1015"/>
    </row>
    <row r="8" spans="1:41" s="1009" customFormat="1" ht="18.75">
      <c r="A8" s="1015"/>
      <c r="B8" s="1015"/>
      <c r="C8" s="1015"/>
      <c r="D8" s="1015"/>
      <c r="E8" s="1015"/>
      <c r="F8" s="1015"/>
      <c r="G8" s="1015"/>
      <c r="H8" s="1015"/>
      <c r="L8" s="501"/>
      <c r="M8" s="619" t="s">
        <v>596</v>
      </c>
      <c r="N8" s="668"/>
      <c r="O8" s="1235" t="str">
        <f>IF(datePr_ch="",IF(datePr="","",datePr),datePr_ch)</f>
        <v>28.11.2022</v>
      </c>
      <c r="P8" s="1235"/>
      <c r="Q8" s="1235"/>
      <c r="R8" s="1235"/>
      <c r="S8" s="1235"/>
      <c r="T8" s="1235"/>
      <c r="U8" s="769"/>
      <c r="V8"/>
      <c r="W8"/>
      <c r="X8"/>
      <c r="Y8"/>
      <c r="Z8"/>
      <c r="AA8"/>
      <c r="AB8"/>
      <c r="AC8" s="769"/>
      <c r="AD8" s="521"/>
      <c r="AE8" s="1015"/>
      <c r="AF8" s="1015"/>
      <c r="AG8" s="1015"/>
      <c r="AH8" s="1015"/>
      <c r="AI8" s="1015"/>
      <c r="AJ8" s="1015"/>
      <c r="AK8" s="1015"/>
      <c r="AL8" s="1015"/>
      <c r="AM8" s="1015"/>
      <c r="AN8" s="1015"/>
      <c r="AO8" s="1015"/>
    </row>
    <row r="9" spans="1:41" s="1009" customFormat="1" ht="18.75">
      <c r="A9" s="1015"/>
      <c r="B9" s="1015"/>
      <c r="C9" s="1015"/>
      <c r="D9" s="1015"/>
      <c r="E9" s="1015"/>
      <c r="F9" s="1015"/>
      <c r="G9" s="1015"/>
      <c r="H9" s="1015"/>
      <c r="L9" s="763"/>
      <c r="M9" s="619" t="s">
        <v>595</v>
      </c>
      <c r="N9" s="668"/>
      <c r="O9" s="1235" t="str">
        <f>IF(numberPr_ch="",IF(numberPr="","",numberPr),numberPr_ch)</f>
        <v>102/34</v>
      </c>
      <c r="P9" s="1235"/>
      <c r="Q9" s="1235"/>
      <c r="R9" s="1235"/>
      <c r="S9" s="1235"/>
      <c r="T9" s="1235"/>
      <c r="U9" s="769"/>
      <c r="V9"/>
      <c r="W9"/>
      <c r="X9"/>
      <c r="Y9"/>
      <c r="Z9"/>
      <c r="AA9"/>
      <c r="AB9"/>
      <c r="AC9" s="769"/>
      <c r="AD9" s="521"/>
      <c r="AE9" s="1015"/>
      <c r="AF9" s="1015"/>
      <c r="AG9" s="1015"/>
      <c r="AH9" s="1015"/>
      <c r="AI9" s="1015"/>
      <c r="AJ9" s="1015"/>
      <c r="AK9" s="1015"/>
      <c r="AL9" s="1015"/>
      <c r="AM9" s="1015"/>
      <c r="AN9" s="1015"/>
      <c r="AO9" s="1015"/>
    </row>
    <row r="10" spans="1:41" s="1009" customFormat="1" ht="18.75">
      <c r="A10" s="1015"/>
      <c r="B10" s="1015"/>
      <c r="C10" s="1015"/>
      <c r="D10" s="1015"/>
      <c r="E10" s="1015"/>
      <c r="F10" s="1015"/>
      <c r="G10" s="1015"/>
      <c r="H10" s="1015"/>
      <c r="L10" s="763"/>
      <c r="M10" s="619" t="s">
        <v>501</v>
      </c>
      <c r="N10" s="668"/>
      <c r="O10" s="1235" t="str">
        <f>IF(IstPub_ch="",IF(IstPub="","",IstPub),IstPub_ch)</f>
        <v>Официальный сайт Министерства тарифного регулирования и энергетики Челябинской области</v>
      </c>
      <c r="P10" s="1235"/>
      <c r="Q10" s="1235"/>
      <c r="R10" s="1235"/>
      <c r="S10" s="1235"/>
      <c r="T10" s="1235"/>
      <c r="U10" s="769"/>
      <c r="V10"/>
      <c r="W10"/>
      <c r="X10"/>
      <c r="Y10"/>
      <c r="Z10"/>
      <c r="AA10"/>
      <c r="AB10"/>
      <c r="AC10" s="769"/>
      <c r="AD10" s="521"/>
      <c r="AE10" s="1015"/>
      <c r="AF10" s="1015"/>
      <c r="AG10" s="1015"/>
      <c r="AH10" s="1015"/>
      <c r="AI10" s="1015"/>
      <c r="AJ10" s="1015"/>
      <c r="AK10" s="1015"/>
      <c r="AL10" s="1015"/>
      <c r="AM10" s="1015"/>
      <c r="AN10" s="1015"/>
      <c r="AO10" s="1015"/>
    </row>
    <row r="11" spans="1:41" s="1009" customFormat="1" ht="11.25" hidden="1">
      <c r="A11" s="1015"/>
      <c r="B11" s="1015"/>
      <c r="C11" s="1015"/>
      <c r="D11" s="1015"/>
      <c r="E11" s="1015"/>
      <c r="F11" s="1015"/>
      <c r="G11" s="1015"/>
      <c r="H11" s="1015"/>
      <c r="L11" s="1230"/>
      <c r="M11" s="1230"/>
      <c r="N11" s="1026"/>
      <c r="O11" s="769"/>
      <c r="P11" s="769"/>
      <c r="Q11" s="769"/>
      <c r="R11" s="769"/>
      <c r="S11" s="769"/>
      <c r="T11" s="769"/>
      <c r="U11" s="1013" t="s">
        <v>373</v>
      </c>
      <c r="V11" s="769"/>
      <c r="W11" s="769"/>
      <c r="X11" s="769"/>
      <c r="Y11" s="769"/>
      <c r="Z11" s="769"/>
      <c r="AA11" s="769"/>
      <c r="AB11" s="1013" t="s">
        <v>373</v>
      </c>
      <c r="AE11" s="1015"/>
      <c r="AF11" s="1015"/>
      <c r="AG11" s="1015"/>
      <c r="AH11" s="1015"/>
      <c r="AI11" s="1015"/>
      <c r="AJ11" s="1015"/>
      <c r="AK11" s="1015"/>
      <c r="AL11" s="1015"/>
      <c r="AM11" s="1015"/>
      <c r="AN11" s="1015"/>
      <c r="AO11" s="1015"/>
    </row>
    <row r="12" spans="1:41">
      <c r="J12" s="997"/>
      <c r="K12" s="997"/>
      <c r="L12" s="993"/>
      <c r="M12" s="993"/>
      <c r="N12" s="504"/>
      <c r="O12" s="1236"/>
      <c r="P12" s="1236"/>
      <c r="Q12" s="1236"/>
      <c r="R12" s="1236"/>
      <c r="S12" s="1236"/>
      <c r="T12" s="1236"/>
      <c r="U12" s="1236"/>
      <c r="V12" s="1236" t="s">
        <v>2919</v>
      </c>
      <c r="W12" s="1236"/>
      <c r="X12" s="1236"/>
      <c r="Y12" s="1236"/>
      <c r="Z12" s="1236"/>
      <c r="AA12" s="1236"/>
      <c r="AB12" s="1236"/>
    </row>
    <row r="13" spans="1:41">
      <c r="J13" s="997"/>
      <c r="K13" s="997"/>
      <c r="L13" s="1157" t="s">
        <v>454</v>
      </c>
      <c r="M13" s="1157"/>
      <c r="N13" s="1157"/>
      <c r="O13" s="1157"/>
      <c r="P13" s="1157"/>
      <c r="Q13" s="1157"/>
      <c r="R13" s="1157"/>
      <c r="S13" s="1157"/>
      <c r="T13" s="1157"/>
      <c r="U13" s="1157"/>
      <c r="V13" s="1157"/>
      <c r="W13" s="1157"/>
      <c r="X13" s="1157"/>
      <c r="Y13" s="1157"/>
      <c r="Z13" s="1157"/>
      <c r="AA13" s="1157"/>
      <c r="AB13" s="1157"/>
      <c r="AC13" s="1157"/>
      <c r="AD13" s="1157" t="s">
        <v>455</v>
      </c>
    </row>
    <row r="14" spans="1:41" ht="14.25" customHeight="1">
      <c r="J14" s="997"/>
      <c r="K14" s="997"/>
      <c r="L14" s="1242" t="s">
        <v>92</v>
      </c>
      <c r="M14" s="1242" t="s">
        <v>639</v>
      </c>
      <c r="N14" s="663"/>
      <c r="O14" s="1243" t="s">
        <v>641</v>
      </c>
      <c r="P14" s="1244"/>
      <c r="Q14" s="1244"/>
      <c r="R14" s="1244"/>
      <c r="S14" s="1244"/>
      <c r="T14" s="1245"/>
      <c r="U14" s="1226" t="s">
        <v>341</v>
      </c>
      <c r="V14" s="1243" t="s">
        <v>641</v>
      </c>
      <c r="W14" s="1244"/>
      <c r="X14" s="1244"/>
      <c r="Y14" s="1244"/>
      <c r="Z14" s="1244"/>
      <c r="AA14" s="1245"/>
      <c r="AB14" s="1226" t="s">
        <v>341</v>
      </c>
      <c r="AC14" s="1239" t="s">
        <v>275</v>
      </c>
      <c r="AD14" s="1157"/>
    </row>
    <row r="15" spans="1:41" ht="14.25" customHeight="1">
      <c r="J15" s="997"/>
      <c r="K15" s="997"/>
      <c r="L15" s="1242"/>
      <c r="M15" s="1242"/>
      <c r="N15" s="664"/>
      <c r="O15" s="1248" t="s">
        <v>605</v>
      </c>
      <c r="P15" s="1246" t="s">
        <v>271</v>
      </c>
      <c r="Q15" s="1247"/>
      <c r="R15" s="1223" t="s">
        <v>654</v>
      </c>
      <c r="S15" s="1224"/>
      <c r="T15" s="1225"/>
      <c r="U15" s="1227"/>
      <c r="V15" s="1248" t="s">
        <v>605</v>
      </c>
      <c r="W15" s="1246" t="s">
        <v>271</v>
      </c>
      <c r="X15" s="1247"/>
      <c r="Y15" s="1223" t="s">
        <v>654</v>
      </c>
      <c r="Z15" s="1224"/>
      <c r="AA15" s="1225"/>
      <c r="AB15" s="1227"/>
      <c r="AC15" s="1240"/>
      <c r="AD15" s="1157"/>
    </row>
    <row r="16" spans="1:41" ht="33.75" customHeight="1">
      <c r="J16" s="997"/>
      <c r="K16" s="997"/>
      <c r="L16" s="1242"/>
      <c r="M16" s="1242"/>
      <c r="N16" s="665"/>
      <c r="O16" s="1249"/>
      <c r="P16" s="758" t="s">
        <v>606</v>
      </c>
      <c r="Q16" s="758" t="s">
        <v>6</v>
      </c>
      <c r="R16" s="1030" t="s">
        <v>274</v>
      </c>
      <c r="S16" s="1237" t="s">
        <v>273</v>
      </c>
      <c r="T16" s="1238"/>
      <c r="U16" s="1228"/>
      <c r="V16" s="1249"/>
      <c r="W16" s="758" t="s">
        <v>606</v>
      </c>
      <c r="X16" s="758" t="s">
        <v>6</v>
      </c>
      <c r="Y16" s="1112" t="s">
        <v>274</v>
      </c>
      <c r="Z16" s="1237" t="s">
        <v>273</v>
      </c>
      <c r="AA16" s="1238"/>
      <c r="AB16" s="1228"/>
      <c r="AC16" s="1241"/>
      <c r="AD16" s="1157"/>
    </row>
    <row r="17" spans="1:43">
      <c r="J17" s="997"/>
      <c r="K17" s="571">
        <v>1</v>
      </c>
      <c r="L17" s="649" t="s">
        <v>93</v>
      </c>
      <c r="M17" s="649" t="s">
        <v>49</v>
      </c>
      <c r="N17" s="651" t="str">
        <f ca="1">OFFSET(N17,0,-1)</f>
        <v>2</v>
      </c>
      <c r="O17" s="1027">
        <f ca="1">OFFSET(O17,0,-1)+1</f>
        <v>3</v>
      </c>
      <c r="P17" s="1027">
        <f ca="1">OFFSET(P17,0,-1)+1</f>
        <v>4</v>
      </c>
      <c r="Q17" s="1027">
        <f ca="1">OFFSET(Q17,0,-1)+1</f>
        <v>5</v>
      </c>
      <c r="R17" s="1027">
        <f ca="1">OFFSET(R17,0,-1)+1</f>
        <v>6</v>
      </c>
      <c r="S17" s="1231">
        <f ca="1">OFFSET(S17,0,-1)+1</f>
        <v>7</v>
      </c>
      <c r="T17" s="1231"/>
      <c r="U17" s="1027">
        <f ca="1">OFFSET(U17,0,-2)+1</f>
        <v>8</v>
      </c>
      <c r="V17" s="1110">
        <f ca="1">OFFSET(V17,0,-1)+1</f>
        <v>9</v>
      </c>
      <c r="W17" s="1110">
        <f ca="1">OFFSET(W17,0,-1)+1</f>
        <v>10</v>
      </c>
      <c r="X17" s="1110">
        <f ca="1">OFFSET(X17,0,-1)+1</f>
        <v>11</v>
      </c>
      <c r="Y17" s="1110">
        <f ca="1">OFFSET(Y17,0,-1)+1</f>
        <v>12</v>
      </c>
      <c r="Z17" s="1231">
        <f ca="1">OFFSET(Z17,0,-1)+1</f>
        <v>13</v>
      </c>
      <c r="AA17" s="1231"/>
      <c r="AB17" s="1110">
        <f ca="1">OFFSET(AB17,0,-2)+1</f>
        <v>14</v>
      </c>
      <c r="AC17" s="651">
        <f ca="1">OFFSET(AC17,0,-1)</f>
        <v>14</v>
      </c>
      <c r="AD17" s="1027">
        <f ca="1">OFFSET(AD17,0,-1)+1</f>
        <v>15</v>
      </c>
    </row>
    <row r="18" spans="1:43" ht="39" customHeight="1">
      <c r="A18" s="1215">
        <v>1</v>
      </c>
      <c r="B18" s="1017"/>
      <c r="C18" s="1017"/>
      <c r="D18" s="1017"/>
      <c r="E18" s="983"/>
      <c r="F18" s="1028"/>
      <c r="G18" s="1028"/>
      <c r="H18" s="1028"/>
      <c r="I18" s="985"/>
      <c r="J18" s="981"/>
      <c r="K18" s="965"/>
      <c r="L18" s="1032">
        <f>mergeValue(A18)</f>
        <v>1</v>
      </c>
      <c r="M18" s="643" t="s">
        <v>20</v>
      </c>
      <c r="N18" s="648"/>
      <c r="O18" s="1216" t="str">
        <f>IF('Перечень тарифов'!J21="","","" &amp; 'Перечень тарифов'!J21 &amp; "")</f>
        <v>Льготные тарифы на тепловую энергию, поставляемую единой теплоснабжающей организацией АО "УСТЭК-Челябинск" населению Челябинского городского округа (кроме потребителей, получающих тепловую энергию от котельной ООО "АЛВИТ И К.")</v>
      </c>
      <c r="P18" s="1216"/>
      <c r="Q18" s="1216"/>
      <c r="R18" s="1216"/>
      <c r="S18" s="1216"/>
      <c r="T18" s="1216"/>
      <c r="U18" s="1216"/>
      <c r="V18" s="1216"/>
      <c r="W18" s="1216"/>
      <c r="X18" s="1216"/>
      <c r="Y18" s="1216"/>
      <c r="Z18" s="1216"/>
      <c r="AA18" s="1216"/>
      <c r="AB18" s="1216"/>
      <c r="AC18" s="1216"/>
      <c r="AD18" s="632" t="s">
        <v>476</v>
      </c>
      <c r="AF18" s="831"/>
      <c r="AG18" s="831" t="str">
        <f t="shared" ref="AG18:AG39" si="0">IF(M18="","",M18 )</f>
        <v>Наименование тарифа</v>
      </c>
      <c r="AH18" s="831"/>
      <c r="AI18" s="831"/>
      <c r="AJ18" s="831"/>
      <c r="AP18" s="1010"/>
      <c r="AQ18" s="1010"/>
    </row>
    <row r="19" spans="1:43" hidden="1">
      <c r="A19" s="1215"/>
      <c r="B19" s="1215">
        <v>1</v>
      </c>
      <c r="C19" s="1017"/>
      <c r="D19" s="1017"/>
      <c r="E19" s="1028"/>
      <c r="F19" s="1028"/>
      <c r="G19" s="1028"/>
      <c r="H19" s="1028"/>
      <c r="I19" s="1023"/>
      <c r="J19" s="956"/>
      <c r="K19" s="959"/>
      <c r="L19" s="1032" t="str">
        <f>mergeValue(A19) &amp;"."&amp; mergeValue(B19)</f>
        <v>1.1</v>
      </c>
      <c r="M19" s="694"/>
      <c r="N19" s="648"/>
      <c r="O19" s="1216"/>
      <c r="P19" s="1216"/>
      <c r="Q19" s="1216"/>
      <c r="R19" s="1216"/>
      <c r="S19" s="1216"/>
      <c r="T19" s="1216"/>
      <c r="U19" s="1216"/>
      <c r="V19" s="1216"/>
      <c r="W19" s="1216"/>
      <c r="X19" s="1216"/>
      <c r="Y19" s="1216"/>
      <c r="Z19" s="1216"/>
      <c r="AA19" s="1216"/>
      <c r="AB19" s="1216"/>
      <c r="AC19" s="1216"/>
      <c r="AD19" s="632"/>
      <c r="AF19" s="831"/>
      <c r="AG19" s="831" t="str">
        <f t="shared" si="0"/>
        <v/>
      </c>
      <c r="AH19" s="831"/>
      <c r="AI19" s="831"/>
      <c r="AJ19" s="831"/>
      <c r="AP19" s="1010"/>
      <c r="AQ19" s="1010"/>
    </row>
    <row r="20" spans="1:43" ht="22.5">
      <c r="A20" s="1215"/>
      <c r="B20" s="1215"/>
      <c r="C20" s="1215">
        <v>1</v>
      </c>
      <c r="D20" s="1017"/>
      <c r="E20" s="1028"/>
      <c r="F20" s="1028"/>
      <c r="G20" s="1028"/>
      <c r="H20" s="1028"/>
      <c r="I20" s="964"/>
      <c r="J20" s="956"/>
      <c r="K20" s="959"/>
      <c r="L20" s="1032" t="str">
        <f>mergeValue(A20) &amp;"."&amp; mergeValue(B20)&amp;"."&amp; mergeValue(C20)</f>
        <v>1.1.1</v>
      </c>
      <c r="M20" s="695" t="s">
        <v>7</v>
      </c>
      <c r="N20" s="648"/>
      <c r="O20" s="1216" t="str">
        <f>IF('Перечень тарифов'!R21="","","" &amp; 'Перечень тарифов'!R21 &amp; "")</f>
        <v>Зона теплоснабжения №01</v>
      </c>
      <c r="P20" s="1216"/>
      <c r="Q20" s="1216"/>
      <c r="R20" s="1216"/>
      <c r="S20" s="1216"/>
      <c r="T20" s="1216"/>
      <c r="U20" s="1216"/>
      <c r="V20" s="1216"/>
      <c r="W20" s="1216"/>
      <c r="X20" s="1216"/>
      <c r="Y20" s="1216"/>
      <c r="Z20" s="1216"/>
      <c r="AA20" s="1216"/>
      <c r="AB20" s="1216"/>
      <c r="AC20" s="1216"/>
      <c r="AD20" s="632" t="s">
        <v>633</v>
      </c>
      <c r="AF20" s="831"/>
      <c r="AG20" s="831" t="str">
        <f t="shared" si="0"/>
        <v xml:space="preserve">Наименование системы теплоснабжения </v>
      </c>
      <c r="AH20" s="831"/>
      <c r="AI20" s="831"/>
      <c r="AJ20" s="831"/>
      <c r="AP20" s="1010"/>
      <c r="AQ20" s="1010"/>
    </row>
    <row r="21" spans="1:43" hidden="1">
      <c r="A21" s="1215"/>
      <c r="B21" s="1215"/>
      <c r="C21" s="1215"/>
      <c r="D21" s="1215">
        <v>1</v>
      </c>
      <c r="E21" s="1028"/>
      <c r="F21" s="1028"/>
      <c r="G21" s="1028"/>
      <c r="H21" s="1028"/>
      <c r="I21" s="964"/>
      <c r="J21" s="956"/>
      <c r="K21" s="959"/>
      <c r="L21" s="1032" t="str">
        <f>mergeValue(A21) &amp;"."&amp; mergeValue(B21)&amp;"."&amp; mergeValue(C21)&amp;"."&amp; mergeValue(D21)</f>
        <v>1.1.1.1</v>
      </c>
      <c r="M21" s="696"/>
      <c r="N21" s="648"/>
      <c r="O21" s="1216"/>
      <c r="P21" s="1216"/>
      <c r="Q21" s="1216"/>
      <c r="R21" s="1216"/>
      <c r="S21" s="1216"/>
      <c r="T21" s="1216"/>
      <c r="U21" s="1216"/>
      <c r="V21" s="1216"/>
      <c r="W21" s="1216"/>
      <c r="X21" s="1216"/>
      <c r="Y21" s="1216"/>
      <c r="Z21" s="1216"/>
      <c r="AA21" s="1216"/>
      <c r="AB21" s="1216"/>
      <c r="AC21" s="1216"/>
      <c r="AD21" s="632"/>
      <c r="AF21" s="831"/>
      <c r="AG21" s="831" t="str">
        <f t="shared" si="0"/>
        <v/>
      </c>
      <c r="AH21" s="831"/>
      <c r="AI21" s="831"/>
      <c r="AJ21" s="831"/>
      <c r="AP21" s="1010"/>
      <c r="AQ21" s="1010"/>
    </row>
    <row r="22" spans="1:43" ht="101.25">
      <c r="A22" s="1215"/>
      <c r="B22" s="1215"/>
      <c r="C22" s="1215"/>
      <c r="D22" s="1215"/>
      <c r="E22" s="1215">
        <v>1</v>
      </c>
      <c r="F22" s="1028"/>
      <c r="G22" s="1028"/>
      <c r="H22" s="1017">
        <v>1</v>
      </c>
      <c r="I22" s="1215">
        <v>1</v>
      </c>
      <c r="J22" s="1028"/>
      <c r="K22" s="967"/>
      <c r="L22" s="1032" t="str">
        <f>mergeValue(A22) &amp;"."&amp; mergeValue(B22)&amp;"."&amp; mergeValue(C22)&amp;"."&amp; mergeValue(D22)&amp;"."&amp; mergeValue(E22)</f>
        <v>1.1.1.1.1</v>
      </c>
      <c r="M22" s="556" t="s">
        <v>9</v>
      </c>
      <c r="N22" s="648"/>
      <c r="O22" s="1218" t="s">
        <v>3</v>
      </c>
      <c r="P22" s="1219"/>
      <c r="Q22" s="1219"/>
      <c r="R22" s="1219"/>
      <c r="S22" s="1219"/>
      <c r="T22" s="1219"/>
      <c r="U22" s="1219"/>
      <c r="V22" s="1219"/>
      <c r="W22" s="1219"/>
      <c r="X22" s="1219"/>
      <c r="Y22" s="1219"/>
      <c r="Z22" s="1219"/>
      <c r="AA22" s="1219"/>
      <c r="AB22" s="1219"/>
      <c r="AC22" s="1220"/>
      <c r="AD22" s="632" t="s">
        <v>638</v>
      </c>
      <c r="AF22" s="831"/>
      <c r="AG22" s="831" t="str">
        <f t="shared" si="0"/>
        <v>Схема подключения теплопотребляющей установки к коллектору источника тепловой энергии</v>
      </c>
      <c r="AH22" s="831"/>
      <c r="AI22" s="831"/>
      <c r="AJ22" s="831"/>
      <c r="AP22" s="1010"/>
      <c r="AQ22" s="1010"/>
    </row>
    <row r="23" spans="1:43" ht="90">
      <c r="A23" s="1215"/>
      <c r="B23" s="1215"/>
      <c r="C23" s="1215"/>
      <c r="D23" s="1215"/>
      <c r="E23" s="1215"/>
      <c r="F23" s="1215">
        <v>1</v>
      </c>
      <c r="G23" s="1017"/>
      <c r="H23" s="1017"/>
      <c r="I23" s="1215"/>
      <c r="J23" s="1215">
        <v>1</v>
      </c>
      <c r="K23" s="968"/>
      <c r="L23" s="1032" t="str">
        <f>mergeValue(A23) &amp;"."&amp; mergeValue(B23)&amp;"."&amp; mergeValue(C23)&amp;"."&amp; mergeValue(D23)&amp;"."&amp; mergeValue(E23)&amp;"."&amp; mergeValue(F23)</f>
        <v>1.1.1.1.1.1</v>
      </c>
      <c r="M23" s="557" t="s">
        <v>10</v>
      </c>
      <c r="N23" s="648"/>
      <c r="O23" s="1218" t="s">
        <v>773</v>
      </c>
      <c r="P23" s="1219"/>
      <c r="Q23" s="1219"/>
      <c r="R23" s="1219"/>
      <c r="S23" s="1219"/>
      <c r="T23" s="1219"/>
      <c r="U23" s="1219"/>
      <c r="V23" s="1219"/>
      <c r="W23" s="1219"/>
      <c r="X23" s="1219"/>
      <c r="Y23" s="1219"/>
      <c r="Z23" s="1219"/>
      <c r="AA23" s="1219"/>
      <c r="AB23" s="1219"/>
      <c r="AC23" s="1220"/>
      <c r="AD23" s="632" t="s">
        <v>636</v>
      </c>
      <c r="AF23" s="831"/>
      <c r="AG23" s="831" t="str">
        <f t="shared" si="0"/>
        <v>Группа потребителей</v>
      </c>
      <c r="AH23" s="831"/>
      <c r="AI23" s="831"/>
      <c r="AJ23" s="831"/>
      <c r="AP23" s="1010"/>
      <c r="AQ23" s="1010"/>
    </row>
    <row r="24" spans="1:43" ht="17.100000000000001" customHeight="1">
      <c r="A24" s="1215"/>
      <c r="B24" s="1215"/>
      <c r="C24" s="1215"/>
      <c r="D24" s="1215"/>
      <c r="E24" s="1215"/>
      <c r="F24" s="1215"/>
      <c r="G24" s="1017">
        <v>1</v>
      </c>
      <c r="H24" s="1017"/>
      <c r="I24" s="1215"/>
      <c r="J24" s="1215"/>
      <c r="K24" s="968">
        <v>1</v>
      </c>
      <c r="L24" s="1032" t="str">
        <f>mergeValue(A24) &amp;"."&amp; mergeValue(B24)&amp;"."&amp; mergeValue(C24)&amp;"."&amp; mergeValue(D24)&amp;"."&amp; mergeValue(E24)&amp;"."&amp; mergeValue(F24)&amp;"."&amp; mergeValue(G24)</f>
        <v>1.1.1.1.1.1.1</v>
      </c>
      <c r="M24" s="1071" t="s">
        <v>642</v>
      </c>
      <c r="N24" s="648"/>
      <c r="O24" s="685">
        <v>1559.6</v>
      </c>
      <c r="P24" s="765"/>
      <c r="Q24" s="1096"/>
      <c r="R24" s="1250" t="s">
        <v>1429</v>
      </c>
      <c r="S24" s="1222" t="s">
        <v>84</v>
      </c>
      <c r="T24" s="1250" t="s">
        <v>2925</v>
      </c>
      <c r="U24" s="1222" t="s">
        <v>84</v>
      </c>
      <c r="V24" s="685">
        <v>1559.6</v>
      </c>
      <c r="W24" s="765"/>
      <c r="X24" s="1096"/>
      <c r="Y24" s="1250" t="s">
        <v>2926</v>
      </c>
      <c r="Z24" s="1222" t="s">
        <v>84</v>
      </c>
      <c r="AA24" s="1250" t="s">
        <v>1430</v>
      </c>
      <c r="AB24" s="1222" t="s">
        <v>85</v>
      </c>
      <c r="AC24" s="765"/>
      <c r="AD24" s="1232" t="s">
        <v>655</v>
      </c>
      <c r="AE24" s="1010" t="str">
        <f>strCheckDate(O25:AC25)</f>
        <v/>
      </c>
      <c r="AF24" s="831"/>
      <c r="AG24" s="831" t="str">
        <f t="shared" si="0"/>
        <v>вода</v>
      </c>
      <c r="AH24" s="831"/>
      <c r="AI24" s="831"/>
      <c r="AJ24" s="831"/>
      <c r="AP24" s="1010"/>
      <c r="AQ24" s="1010"/>
    </row>
    <row r="25" spans="1:43" ht="11.25" hidden="1" customHeight="1">
      <c r="A25" s="1215"/>
      <c r="B25" s="1215"/>
      <c r="C25" s="1215"/>
      <c r="D25" s="1215"/>
      <c r="E25" s="1215"/>
      <c r="F25" s="1215"/>
      <c r="G25" s="1017"/>
      <c r="H25" s="1017"/>
      <c r="I25" s="1215"/>
      <c r="J25" s="1215"/>
      <c r="K25" s="968"/>
      <c r="L25" s="802"/>
      <c r="M25" s="648"/>
      <c r="N25" s="648"/>
      <c r="O25" s="765"/>
      <c r="P25" s="765"/>
      <c r="Q25" s="771" t="str">
        <f>R24 &amp; "-" &amp; T24</f>
        <v>01.12.2022-31.12.2022</v>
      </c>
      <c r="R25" s="1221"/>
      <c r="S25" s="1222"/>
      <c r="T25" s="1221"/>
      <c r="U25" s="1222"/>
      <c r="V25" s="765"/>
      <c r="W25" s="765"/>
      <c r="X25" s="771" t="str">
        <f>Y24 &amp; "-" &amp; AA24</f>
        <v>01.01.2023-31.12.2023</v>
      </c>
      <c r="Y25" s="1221"/>
      <c r="Z25" s="1222"/>
      <c r="AA25" s="1221"/>
      <c r="AB25" s="1222"/>
      <c r="AC25" s="765"/>
      <c r="AD25" s="1233"/>
      <c r="AF25" s="831"/>
      <c r="AG25" s="831" t="str">
        <f t="shared" si="0"/>
        <v/>
      </c>
      <c r="AH25" s="831"/>
      <c r="AI25" s="831"/>
      <c r="AJ25" s="831"/>
      <c r="AP25" s="1010"/>
      <c r="AQ25" s="1010"/>
    </row>
    <row r="26" spans="1:43" ht="15" customHeight="1">
      <c r="A26" s="1215"/>
      <c r="B26" s="1215"/>
      <c r="C26" s="1215"/>
      <c r="D26" s="1215"/>
      <c r="E26" s="1215"/>
      <c r="F26" s="1215"/>
      <c r="G26" s="1028"/>
      <c r="H26" s="1017"/>
      <c r="I26" s="1215"/>
      <c r="J26" s="1215"/>
      <c r="K26" s="967"/>
      <c r="L26" s="690"/>
      <c r="M26" s="559" t="s">
        <v>25</v>
      </c>
      <c r="N26" s="1008"/>
      <c r="O26" s="1008"/>
      <c r="P26" s="1008"/>
      <c r="Q26" s="1008"/>
      <c r="R26" s="1008"/>
      <c r="S26" s="1008"/>
      <c r="T26" s="1008"/>
      <c r="U26" s="1008"/>
      <c r="V26" s="1008"/>
      <c r="W26" s="1008"/>
      <c r="X26" s="1008"/>
      <c r="Y26" s="1008"/>
      <c r="Z26" s="1008"/>
      <c r="AA26" s="1008"/>
      <c r="AB26" s="1008"/>
      <c r="AC26" s="764"/>
      <c r="AD26" s="1234"/>
      <c r="AF26" s="831"/>
      <c r="AG26" s="831" t="str">
        <f t="shared" si="0"/>
        <v>Добавить вид теплоносителя (параметры теплоносителя)</v>
      </c>
      <c r="AH26" s="831"/>
      <c r="AI26" s="831"/>
      <c r="AJ26" s="831"/>
      <c r="AP26" s="1010"/>
      <c r="AQ26" s="1010"/>
    </row>
    <row r="27" spans="1:43" ht="15" customHeight="1">
      <c r="A27" s="1215"/>
      <c r="B27" s="1215"/>
      <c r="C27" s="1215"/>
      <c r="D27" s="1215"/>
      <c r="E27" s="1215"/>
      <c r="F27" s="1028"/>
      <c r="G27" s="1028"/>
      <c r="H27" s="1017"/>
      <c r="I27" s="1215"/>
      <c r="J27" s="1028"/>
      <c r="K27" s="967"/>
      <c r="L27" s="690"/>
      <c r="M27" s="558" t="s">
        <v>11</v>
      </c>
      <c r="N27" s="1008"/>
      <c r="O27" s="1008"/>
      <c r="P27" s="1008"/>
      <c r="Q27" s="1008"/>
      <c r="R27" s="1008"/>
      <c r="S27" s="1008"/>
      <c r="T27" s="1008"/>
      <c r="U27" s="1007"/>
      <c r="V27" s="1008"/>
      <c r="W27" s="1008"/>
      <c r="X27" s="1008"/>
      <c r="Y27" s="1008"/>
      <c r="Z27" s="1008"/>
      <c r="AA27" s="1008"/>
      <c r="AB27" s="1007"/>
      <c r="AC27" s="1008"/>
      <c r="AD27" s="667"/>
      <c r="AF27" s="831"/>
      <c r="AG27" s="831" t="str">
        <f t="shared" si="0"/>
        <v>Добавить группу потребителей</v>
      </c>
      <c r="AH27" s="831"/>
      <c r="AI27" s="831"/>
      <c r="AJ27" s="831"/>
      <c r="AP27" s="1010"/>
      <c r="AQ27" s="1010"/>
    </row>
    <row r="28" spans="1:43" ht="15" customHeight="1">
      <c r="A28" s="1215"/>
      <c r="B28" s="1215"/>
      <c r="C28" s="1215"/>
      <c r="D28" s="1215"/>
      <c r="E28" s="966"/>
      <c r="F28" s="1028"/>
      <c r="G28" s="1028"/>
      <c r="H28" s="1028"/>
      <c r="I28" s="981"/>
      <c r="J28" s="996"/>
      <c r="K28" s="965"/>
      <c r="L28" s="690"/>
      <c r="M28" s="1003" t="s">
        <v>12</v>
      </c>
      <c r="N28" s="1008"/>
      <c r="O28" s="1008"/>
      <c r="P28" s="1008"/>
      <c r="Q28" s="1008"/>
      <c r="R28" s="1008"/>
      <c r="S28" s="1008"/>
      <c r="T28" s="1008"/>
      <c r="U28" s="1007"/>
      <c r="V28" s="1008"/>
      <c r="W28" s="1008"/>
      <c r="X28" s="1008"/>
      <c r="Y28" s="1008"/>
      <c r="Z28" s="1008"/>
      <c r="AA28" s="1008"/>
      <c r="AB28" s="1007"/>
      <c r="AC28" s="1008"/>
      <c r="AD28" s="667"/>
      <c r="AF28" s="831"/>
      <c r="AG28" s="831" t="str">
        <f t="shared" si="0"/>
        <v>Добавить схему подключения</v>
      </c>
      <c r="AH28" s="831"/>
      <c r="AI28" s="831"/>
      <c r="AJ28" s="831"/>
      <c r="AP28" s="1010"/>
      <c r="AQ28" s="1010"/>
    </row>
    <row r="29" spans="1:43" s="1063" customFormat="1" ht="22.5">
      <c r="A29" s="1215">
        <v>2</v>
      </c>
      <c r="B29" s="1081"/>
      <c r="C29" s="1081"/>
      <c r="D29" s="1081"/>
      <c r="E29" s="1082" t="s">
        <v>253</v>
      </c>
      <c r="F29" s="1109"/>
      <c r="G29" s="1109"/>
      <c r="H29" s="1109"/>
      <c r="I29" s="985"/>
      <c r="J29" s="981"/>
      <c r="K29" s="965"/>
      <c r="L29" s="1114">
        <f>mergeValue(A29)</f>
        <v>2</v>
      </c>
      <c r="M29" s="643" t="s">
        <v>20</v>
      </c>
      <c r="N29" s="648"/>
      <c r="O29" s="1251" t="str">
        <f>IF('Перечень тарифов'!J25="","","" &amp; 'Перечень тарифов'!J25 &amp; "")</f>
        <v>Льготные тарифы на тепловую энергию, поставляемую единой теплоснабжающей организацией АО "УСТЭК-Челябинск" населению Челябинского городского округа (потребители, получающие тепловую энергию от котельной ООО "АЛВИТ И К.")</v>
      </c>
      <c r="P29" s="1252"/>
      <c r="Q29" s="1252"/>
      <c r="R29" s="1252"/>
      <c r="S29" s="1252"/>
      <c r="T29" s="1252"/>
      <c r="U29" s="1252"/>
      <c r="V29" s="1252"/>
      <c r="W29" s="1252"/>
      <c r="X29" s="1252"/>
      <c r="Y29" s="1252"/>
      <c r="Z29" s="1252"/>
      <c r="AA29" s="1252"/>
      <c r="AB29" s="1252"/>
      <c r="AC29" s="1253"/>
      <c r="AD29" s="632" t="s">
        <v>476</v>
      </c>
      <c r="AE29" s="1010"/>
      <c r="AF29" s="831"/>
      <c r="AG29" s="831" t="str">
        <f t="shared" si="0"/>
        <v>Наименование тарифа</v>
      </c>
      <c r="AH29" s="831"/>
      <c r="AI29" s="831"/>
      <c r="AJ29" s="831"/>
      <c r="AK29" s="1010"/>
      <c r="AL29" s="1010"/>
      <c r="AM29" s="1010"/>
      <c r="AN29" s="1010"/>
      <c r="AO29" s="1010"/>
      <c r="AP29" s="1010"/>
      <c r="AQ29" s="1010"/>
    </row>
    <row r="30" spans="1:43" s="1063" customFormat="1" hidden="1">
      <c r="A30" s="1215"/>
      <c r="B30" s="1215">
        <v>1</v>
      </c>
      <c r="C30" s="1081"/>
      <c r="D30" s="1081"/>
      <c r="E30" s="1109"/>
      <c r="F30" s="1109"/>
      <c r="G30" s="1109"/>
      <c r="H30" s="1109"/>
      <c r="I30" s="1104"/>
      <c r="J30" s="956"/>
      <c r="K30" s="959"/>
      <c r="L30" s="1114" t="str">
        <f>mergeValue(A30) &amp;"."&amp; mergeValue(B30)</f>
        <v>2.1</v>
      </c>
      <c r="M30" s="694"/>
      <c r="N30" s="648"/>
      <c r="O30" s="1251"/>
      <c r="P30" s="1252"/>
      <c r="Q30" s="1252"/>
      <c r="R30" s="1252"/>
      <c r="S30" s="1252"/>
      <c r="T30" s="1252"/>
      <c r="U30" s="1252"/>
      <c r="V30" s="1252"/>
      <c r="W30" s="1252"/>
      <c r="X30" s="1252"/>
      <c r="Y30" s="1252"/>
      <c r="Z30" s="1252"/>
      <c r="AA30" s="1252"/>
      <c r="AB30" s="1252"/>
      <c r="AC30" s="1253"/>
      <c r="AD30" s="632"/>
      <c r="AE30" s="1010"/>
      <c r="AF30" s="831"/>
      <c r="AG30" s="831" t="str">
        <f t="shared" si="0"/>
        <v/>
      </c>
      <c r="AH30" s="831"/>
      <c r="AI30" s="831"/>
      <c r="AJ30" s="831"/>
      <c r="AK30" s="1010"/>
      <c r="AL30" s="1010"/>
      <c r="AM30" s="1010"/>
      <c r="AN30" s="1010"/>
      <c r="AO30" s="1010"/>
      <c r="AP30" s="1010"/>
      <c r="AQ30" s="1010"/>
    </row>
    <row r="31" spans="1:43" s="1063" customFormat="1" ht="22.5">
      <c r="A31" s="1215"/>
      <c r="B31" s="1215"/>
      <c r="C31" s="1215">
        <v>1</v>
      </c>
      <c r="D31" s="1081"/>
      <c r="E31" s="1109"/>
      <c r="F31" s="1109"/>
      <c r="G31" s="1109"/>
      <c r="H31" s="1109"/>
      <c r="I31" s="964"/>
      <c r="J31" s="956"/>
      <c r="K31" s="959"/>
      <c r="L31" s="1114" t="str">
        <f>mergeValue(A31) &amp;"."&amp; mergeValue(B31)&amp;"."&amp; mergeValue(C31)</f>
        <v>2.1.1</v>
      </c>
      <c r="M31" s="695" t="s">
        <v>7</v>
      </c>
      <c r="N31" s="648"/>
      <c r="O31" s="1251" t="str">
        <f>IF('Перечень тарифов'!R25="","","" &amp; 'Перечень тарифов'!R25 &amp; "")</f>
        <v>Зона теплоснабжения №01</v>
      </c>
      <c r="P31" s="1252"/>
      <c r="Q31" s="1252"/>
      <c r="R31" s="1252"/>
      <c r="S31" s="1252"/>
      <c r="T31" s="1252"/>
      <c r="U31" s="1252"/>
      <c r="V31" s="1252"/>
      <c r="W31" s="1252"/>
      <c r="X31" s="1252"/>
      <c r="Y31" s="1252"/>
      <c r="Z31" s="1252"/>
      <c r="AA31" s="1252"/>
      <c r="AB31" s="1252"/>
      <c r="AC31" s="1253"/>
      <c r="AD31" s="632" t="s">
        <v>633</v>
      </c>
      <c r="AE31" s="1010"/>
      <c r="AF31" s="831"/>
      <c r="AG31" s="831" t="str">
        <f t="shared" si="0"/>
        <v xml:space="preserve">Наименование системы теплоснабжения </v>
      </c>
      <c r="AH31" s="831"/>
      <c r="AI31" s="831"/>
      <c r="AJ31" s="831"/>
      <c r="AK31" s="1010"/>
      <c r="AL31" s="1010"/>
      <c r="AM31" s="1010"/>
      <c r="AN31" s="1010"/>
      <c r="AO31" s="1010"/>
      <c r="AP31" s="1010"/>
      <c r="AQ31" s="1010"/>
    </row>
    <row r="32" spans="1:43" s="1063" customFormat="1" hidden="1">
      <c r="A32" s="1215"/>
      <c r="B32" s="1215"/>
      <c r="C32" s="1215"/>
      <c r="D32" s="1215">
        <v>1</v>
      </c>
      <c r="E32" s="1109"/>
      <c r="F32" s="1109"/>
      <c r="G32" s="1109"/>
      <c r="H32" s="1109"/>
      <c r="I32" s="964"/>
      <c r="J32" s="956"/>
      <c r="K32" s="959"/>
      <c r="L32" s="1114" t="str">
        <f>mergeValue(A32) &amp;"."&amp; mergeValue(B32)&amp;"."&amp; mergeValue(C32)&amp;"."&amp; mergeValue(D32)</f>
        <v>2.1.1.1</v>
      </c>
      <c r="M32" s="696"/>
      <c r="N32" s="648"/>
      <c r="O32" s="1251"/>
      <c r="P32" s="1252"/>
      <c r="Q32" s="1252"/>
      <c r="R32" s="1252"/>
      <c r="S32" s="1252"/>
      <c r="T32" s="1252"/>
      <c r="U32" s="1252"/>
      <c r="V32" s="1252"/>
      <c r="W32" s="1252"/>
      <c r="X32" s="1252"/>
      <c r="Y32" s="1252"/>
      <c r="Z32" s="1252"/>
      <c r="AA32" s="1252"/>
      <c r="AB32" s="1252"/>
      <c r="AC32" s="1253"/>
      <c r="AD32" s="632"/>
      <c r="AE32" s="1010"/>
      <c r="AF32" s="831"/>
      <c r="AG32" s="831" t="str">
        <f t="shared" si="0"/>
        <v/>
      </c>
      <c r="AH32" s="831"/>
      <c r="AI32" s="831"/>
      <c r="AJ32" s="831"/>
      <c r="AK32" s="1010"/>
      <c r="AL32" s="1010"/>
      <c r="AM32" s="1010"/>
      <c r="AN32" s="1010"/>
      <c r="AO32" s="1010"/>
      <c r="AP32" s="1010"/>
      <c r="AQ32" s="1010"/>
    </row>
    <row r="33" spans="1:43" s="1063" customFormat="1" ht="101.25">
      <c r="A33" s="1215"/>
      <c r="B33" s="1215"/>
      <c r="C33" s="1215"/>
      <c r="D33" s="1215"/>
      <c r="E33" s="1215">
        <v>1</v>
      </c>
      <c r="F33" s="1109"/>
      <c r="G33" s="1109"/>
      <c r="H33" s="1081">
        <v>1</v>
      </c>
      <c r="I33" s="1215">
        <v>1</v>
      </c>
      <c r="J33" s="1109"/>
      <c r="K33" s="967"/>
      <c r="L33" s="1114" t="str">
        <f>mergeValue(A33) &amp;"."&amp; mergeValue(B33)&amp;"."&amp; mergeValue(C33)&amp;"."&amp; mergeValue(D33)&amp;"."&amp; mergeValue(E33)</f>
        <v>2.1.1.1.1</v>
      </c>
      <c r="M33" s="556" t="s">
        <v>9</v>
      </c>
      <c r="N33" s="648"/>
      <c r="O33" s="1218" t="s">
        <v>3</v>
      </c>
      <c r="P33" s="1219"/>
      <c r="Q33" s="1219"/>
      <c r="R33" s="1219"/>
      <c r="S33" s="1219"/>
      <c r="T33" s="1219"/>
      <c r="U33" s="1219"/>
      <c r="V33" s="1219"/>
      <c r="W33" s="1219"/>
      <c r="X33" s="1219"/>
      <c r="Y33" s="1219"/>
      <c r="Z33" s="1219"/>
      <c r="AA33" s="1219"/>
      <c r="AB33" s="1219"/>
      <c r="AC33" s="1220"/>
      <c r="AD33" s="632" t="s">
        <v>638</v>
      </c>
      <c r="AE33" s="1010"/>
      <c r="AF33" s="831"/>
      <c r="AG33" s="831" t="str">
        <f t="shared" si="0"/>
        <v>Схема подключения теплопотребляющей установки к коллектору источника тепловой энергии</v>
      </c>
      <c r="AH33" s="831"/>
      <c r="AI33" s="831"/>
      <c r="AJ33" s="831"/>
      <c r="AK33" s="1010"/>
      <c r="AL33" s="1010"/>
      <c r="AM33" s="1010"/>
      <c r="AN33" s="1010"/>
      <c r="AO33" s="1010"/>
      <c r="AP33" s="1010"/>
      <c r="AQ33" s="1010"/>
    </row>
    <row r="34" spans="1:43" s="1063" customFormat="1" ht="90">
      <c r="A34" s="1215"/>
      <c r="B34" s="1215"/>
      <c r="C34" s="1215"/>
      <c r="D34" s="1215"/>
      <c r="E34" s="1215"/>
      <c r="F34" s="1215">
        <v>1</v>
      </c>
      <c r="G34" s="1081"/>
      <c r="H34" s="1081"/>
      <c r="I34" s="1215"/>
      <c r="J34" s="1215">
        <v>1</v>
      </c>
      <c r="K34" s="968"/>
      <c r="L34" s="1114" t="str">
        <f>mergeValue(A34) &amp;"."&amp; mergeValue(B34)&amp;"."&amp; mergeValue(C34)&amp;"."&amp; mergeValue(D34)&amp;"."&amp; mergeValue(E34)&amp;"."&amp; mergeValue(F34)</f>
        <v>2.1.1.1.1.1</v>
      </c>
      <c r="M34" s="557" t="s">
        <v>10</v>
      </c>
      <c r="N34" s="648"/>
      <c r="O34" s="1218" t="s">
        <v>773</v>
      </c>
      <c r="P34" s="1219"/>
      <c r="Q34" s="1219"/>
      <c r="R34" s="1219"/>
      <c r="S34" s="1219"/>
      <c r="T34" s="1219"/>
      <c r="U34" s="1219"/>
      <c r="V34" s="1219"/>
      <c r="W34" s="1219"/>
      <c r="X34" s="1219"/>
      <c r="Y34" s="1219"/>
      <c r="Z34" s="1219"/>
      <c r="AA34" s="1219"/>
      <c r="AB34" s="1219"/>
      <c r="AC34" s="1220"/>
      <c r="AD34" s="632" t="s">
        <v>636</v>
      </c>
      <c r="AE34" s="1010"/>
      <c r="AF34" s="831"/>
      <c r="AG34" s="831" t="str">
        <f t="shared" si="0"/>
        <v>Группа потребителей</v>
      </c>
      <c r="AH34" s="831"/>
      <c r="AI34" s="831"/>
      <c r="AJ34" s="831"/>
      <c r="AK34" s="1010"/>
      <c r="AL34" s="1010"/>
      <c r="AM34" s="1010"/>
      <c r="AN34" s="1010"/>
      <c r="AO34" s="1010"/>
      <c r="AP34" s="1010"/>
      <c r="AQ34" s="1010"/>
    </row>
    <row r="35" spans="1:43" s="1063" customFormat="1" ht="17.100000000000001" customHeight="1">
      <c r="A35" s="1215"/>
      <c r="B35" s="1215"/>
      <c r="C35" s="1215"/>
      <c r="D35" s="1215"/>
      <c r="E35" s="1215"/>
      <c r="F35" s="1215"/>
      <c r="G35" s="1081">
        <v>1</v>
      </c>
      <c r="H35" s="1081"/>
      <c r="I35" s="1215"/>
      <c r="J35" s="1215"/>
      <c r="K35" s="968">
        <v>1</v>
      </c>
      <c r="L35" s="1114" t="str">
        <f>mergeValue(A35) &amp;"."&amp; mergeValue(B35)&amp;"."&amp; mergeValue(C35)&amp;"."&amp; mergeValue(D35)&amp;"."&amp; mergeValue(E35)&amp;"."&amp; mergeValue(F35)&amp;"."&amp; mergeValue(G35)</f>
        <v>2.1.1.1.1.1.1</v>
      </c>
      <c r="M35" s="1071" t="s">
        <v>642</v>
      </c>
      <c r="N35" s="648"/>
      <c r="O35" s="685">
        <v>1363.54</v>
      </c>
      <c r="P35" s="765"/>
      <c r="Q35" s="1096"/>
      <c r="R35" s="1250" t="s">
        <v>1429</v>
      </c>
      <c r="S35" s="1222" t="s">
        <v>84</v>
      </c>
      <c r="T35" s="1250" t="s">
        <v>2925</v>
      </c>
      <c r="U35" s="1222" t="s">
        <v>84</v>
      </c>
      <c r="V35" s="685">
        <v>1363.54</v>
      </c>
      <c r="W35" s="765"/>
      <c r="X35" s="1096"/>
      <c r="Y35" s="1250" t="s">
        <v>2926</v>
      </c>
      <c r="Z35" s="1222" t="s">
        <v>84</v>
      </c>
      <c r="AA35" s="1250" t="s">
        <v>1430</v>
      </c>
      <c r="AB35" s="1222" t="s">
        <v>85</v>
      </c>
      <c r="AC35" s="765"/>
      <c r="AD35" s="1232" t="s">
        <v>655</v>
      </c>
      <c r="AE35" s="1010" t="str">
        <f>strCheckDate(O36:AC36)</f>
        <v/>
      </c>
      <c r="AF35" s="831"/>
      <c r="AG35" s="831" t="str">
        <f t="shared" si="0"/>
        <v>вода</v>
      </c>
      <c r="AH35" s="831"/>
      <c r="AI35" s="831"/>
      <c r="AJ35" s="831"/>
      <c r="AK35" s="1010"/>
      <c r="AL35" s="1010"/>
      <c r="AM35" s="1010"/>
      <c r="AN35" s="1010"/>
      <c r="AO35" s="1010"/>
      <c r="AP35" s="1010"/>
      <c r="AQ35" s="1010"/>
    </row>
    <row r="36" spans="1:43" s="1063" customFormat="1" ht="11.25" hidden="1" customHeight="1">
      <c r="A36" s="1215"/>
      <c r="B36" s="1215"/>
      <c r="C36" s="1215"/>
      <c r="D36" s="1215"/>
      <c r="E36" s="1215"/>
      <c r="F36" s="1215"/>
      <c r="G36" s="1081"/>
      <c r="H36" s="1081"/>
      <c r="I36" s="1215"/>
      <c r="J36" s="1215"/>
      <c r="K36" s="968"/>
      <c r="L36" s="802"/>
      <c r="M36" s="648"/>
      <c r="N36" s="648"/>
      <c r="O36" s="765"/>
      <c r="P36" s="765"/>
      <c r="Q36" s="771" t="str">
        <f>R35 &amp; "-" &amp; T35</f>
        <v>01.12.2022-31.12.2022</v>
      </c>
      <c r="R36" s="1221"/>
      <c r="S36" s="1222"/>
      <c r="T36" s="1221"/>
      <c r="U36" s="1222"/>
      <c r="V36" s="765"/>
      <c r="W36" s="765"/>
      <c r="X36" s="771" t="str">
        <f>Y35 &amp; "-" &amp; AA35</f>
        <v>01.01.2023-31.12.2023</v>
      </c>
      <c r="Y36" s="1221"/>
      <c r="Z36" s="1222"/>
      <c r="AA36" s="1221"/>
      <c r="AB36" s="1222"/>
      <c r="AC36" s="765"/>
      <c r="AD36" s="1233"/>
      <c r="AE36" s="1010"/>
      <c r="AF36" s="831"/>
      <c r="AG36" s="831" t="str">
        <f t="shared" si="0"/>
        <v/>
      </c>
      <c r="AH36" s="831"/>
      <c r="AI36" s="831"/>
      <c r="AJ36" s="831"/>
      <c r="AK36" s="1010"/>
      <c r="AL36" s="1010"/>
      <c r="AM36" s="1010"/>
      <c r="AN36" s="1010"/>
      <c r="AO36" s="1010"/>
      <c r="AP36" s="1010"/>
      <c r="AQ36" s="1010"/>
    </row>
    <row r="37" spans="1:43" s="1063" customFormat="1" ht="15" customHeight="1">
      <c r="A37" s="1215"/>
      <c r="B37" s="1215"/>
      <c r="C37" s="1215"/>
      <c r="D37" s="1215"/>
      <c r="E37" s="1215"/>
      <c r="F37" s="1215"/>
      <c r="G37" s="1109"/>
      <c r="H37" s="1081"/>
      <c r="I37" s="1215"/>
      <c r="J37" s="1215"/>
      <c r="K37" s="967"/>
      <c r="L37" s="690"/>
      <c r="M37" s="559" t="s">
        <v>25</v>
      </c>
      <c r="N37" s="1008"/>
      <c r="O37" s="1008"/>
      <c r="P37" s="1008"/>
      <c r="Q37" s="1008"/>
      <c r="R37" s="1008"/>
      <c r="S37" s="1008"/>
      <c r="T37" s="1008"/>
      <c r="U37" s="1008"/>
      <c r="V37" s="1008"/>
      <c r="W37" s="1008"/>
      <c r="X37" s="1008"/>
      <c r="Y37" s="1008"/>
      <c r="Z37" s="1008"/>
      <c r="AA37" s="1008"/>
      <c r="AB37" s="1008"/>
      <c r="AC37" s="764"/>
      <c r="AD37" s="1234"/>
      <c r="AE37" s="1010"/>
      <c r="AF37" s="831"/>
      <c r="AG37" s="831" t="str">
        <f t="shared" si="0"/>
        <v>Добавить вид теплоносителя (параметры теплоносителя)</v>
      </c>
      <c r="AH37" s="831"/>
      <c r="AI37" s="831"/>
      <c r="AJ37" s="831"/>
      <c r="AK37" s="1010"/>
      <c r="AL37" s="1010"/>
      <c r="AM37" s="1010"/>
      <c r="AN37" s="1010"/>
      <c r="AO37" s="1010"/>
      <c r="AP37" s="1010"/>
      <c r="AQ37" s="1010"/>
    </row>
    <row r="38" spans="1:43" s="1063" customFormat="1" ht="15" customHeight="1">
      <c r="A38" s="1215"/>
      <c r="B38" s="1215"/>
      <c r="C38" s="1215"/>
      <c r="D38" s="1215"/>
      <c r="E38" s="1215"/>
      <c r="F38" s="1109"/>
      <c r="G38" s="1109"/>
      <c r="H38" s="1081"/>
      <c r="I38" s="1215"/>
      <c r="J38" s="1109"/>
      <c r="K38" s="967"/>
      <c r="L38" s="690"/>
      <c r="M38" s="558" t="s">
        <v>11</v>
      </c>
      <c r="N38" s="1008"/>
      <c r="O38" s="1008"/>
      <c r="P38" s="1008"/>
      <c r="Q38" s="1008"/>
      <c r="R38" s="1008"/>
      <c r="S38" s="1008"/>
      <c r="T38" s="1008"/>
      <c r="U38" s="1007"/>
      <c r="V38" s="1008"/>
      <c r="W38" s="1008"/>
      <c r="X38" s="1008"/>
      <c r="Y38" s="1008"/>
      <c r="Z38" s="1008"/>
      <c r="AA38" s="1008"/>
      <c r="AB38" s="1007"/>
      <c r="AC38" s="1008"/>
      <c r="AD38" s="667"/>
      <c r="AE38" s="1010"/>
      <c r="AF38" s="831"/>
      <c r="AG38" s="831" t="str">
        <f t="shared" si="0"/>
        <v>Добавить группу потребителей</v>
      </c>
      <c r="AH38" s="831"/>
      <c r="AI38" s="831"/>
      <c r="AJ38" s="831"/>
      <c r="AK38" s="1010"/>
      <c r="AL38" s="1010"/>
      <c r="AM38" s="1010"/>
      <c r="AN38" s="1010"/>
      <c r="AO38" s="1010"/>
      <c r="AP38" s="1010"/>
      <c r="AQ38" s="1010"/>
    </row>
    <row r="39" spans="1:43" s="1063" customFormat="1" ht="15" customHeight="1">
      <c r="A39" s="1215"/>
      <c r="B39" s="1215"/>
      <c r="C39" s="1215"/>
      <c r="D39" s="1215"/>
      <c r="E39" s="1084" t="s">
        <v>253</v>
      </c>
      <c r="F39" s="1109"/>
      <c r="G39" s="1109"/>
      <c r="H39" s="1109"/>
      <c r="I39" s="981"/>
      <c r="J39" s="1066"/>
      <c r="K39" s="965"/>
      <c r="L39" s="690"/>
      <c r="M39" s="1003" t="s">
        <v>12</v>
      </c>
      <c r="N39" s="1008"/>
      <c r="O39" s="1008"/>
      <c r="P39" s="1008"/>
      <c r="Q39" s="1008"/>
      <c r="R39" s="1008"/>
      <c r="S39" s="1008"/>
      <c r="T39" s="1008"/>
      <c r="U39" s="1007"/>
      <c r="V39" s="1008"/>
      <c r="W39" s="1008"/>
      <c r="X39" s="1008"/>
      <c r="Y39" s="1008"/>
      <c r="Z39" s="1008"/>
      <c r="AA39" s="1008"/>
      <c r="AB39" s="1007"/>
      <c r="AC39" s="1008"/>
      <c r="AD39" s="667"/>
      <c r="AE39" s="1010"/>
      <c r="AF39" s="831"/>
      <c r="AG39" s="831" t="str">
        <f t="shared" si="0"/>
        <v>Добавить схему подключения</v>
      </c>
      <c r="AH39" s="831"/>
      <c r="AI39" s="831"/>
      <c r="AJ39" s="831"/>
      <c r="AK39" s="1010"/>
      <c r="AL39" s="1010"/>
      <c r="AM39" s="1010"/>
      <c r="AN39" s="1010"/>
      <c r="AO39" s="1010"/>
      <c r="AP39" s="1010"/>
      <c r="AQ39" s="1010"/>
    </row>
    <row r="40" spans="1:43" ht="11.25">
      <c r="A40" s="992"/>
      <c r="B40" s="992"/>
      <c r="C40" s="992"/>
      <c r="D40" s="992"/>
      <c r="E40" s="992"/>
      <c r="F40" s="992"/>
      <c r="G40" s="992"/>
      <c r="H40" s="992"/>
      <c r="I40" s="992"/>
      <c r="J40" s="992"/>
      <c r="K40" s="992"/>
      <c r="AE40" s="992"/>
      <c r="AF40" s="992"/>
      <c r="AG40" s="992"/>
      <c r="AH40" s="992"/>
      <c r="AI40" s="992"/>
      <c r="AJ40" s="992"/>
      <c r="AK40" s="992"/>
      <c r="AL40" s="992"/>
      <c r="AM40" s="992"/>
      <c r="AN40" s="992"/>
      <c r="AO40" s="992"/>
    </row>
    <row r="41" spans="1:43" ht="90" customHeight="1">
      <c r="L41" s="1">
        <v>1</v>
      </c>
      <c r="M41" s="1208" t="s">
        <v>632</v>
      </c>
      <c r="N41" s="1208"/>
      <c r="O41" s="1208"/>
      <c r="P41" s="1208"/>
      <c r="Q41" s="1208"/>
      <c r="R41" s="1208"/>
      <c r="S41" s="1208"/>
      <c r="T41" s="1208"/>
      <c r="U41" s="1208"/>
      <c r="V41" s="1208"/>
      <c r="W41" s="1208"/>
      <c r="X41" s="1208"/>
      <c r="Y41" s="1208"/>
      <c r="Z41" s="1208"/>
      <c r="AA41" s="1208"/>
      <c r="AB41" s="1208"/>
      <c r="AC41" s="1208"/>
      <c r="AD41" s="1208"/>
    </row>
  </sheetData>
  <sheetProtection password="FA9C" sheet="1" objects="1" scenarios="1" formatColumns="0" formatRows="0"/>
  <dataConsolidate leftLabels="1"/>
  <mergeCells count="74">
    <mergeCell ref="AD24:AD26"/>
    <mergeCell ref="M41:AD41"/>
    <mergeCell ref="O21:AC21"/>
    <mergeCell ref="E22:E27"/>
    <mergeCell ref="I22:I27"/>
    <mergeCell ref="O22:AC22"/>
    <mergeCell ref="F23:F26"/>
    <mergeCell ref="J23:J26"/>
    <mergeCell ref="O23:AC23"/>
    <mergeCell ref="R24:R25"/>
    <mergeCell ref="S24:S25"/>
    <mergeCell ref="T24:T25"/>
    <mergeCell ref="T35:T36"/>
    <mergeCell ref="U35:U36"/>
    <mergeCell ref="AD35:AD37"/>
    <mergeCell ref="Y35:Y36"/>
    <mergeCell ref="A18:A28"/>
    <mergeCell ref="O18:AC18"/>
    <mergeCell ref="B19:B28"/>
    <mergeCell ref="O19:AC19"/>
    <mergeCell ref="C20:C28"/>
    <mergeCell ref="O20:AC20"/>
    <mergeCell ref="D21:D28"/>
    <mergeCell ref="U24:U25"/>
    <mergeCell ref="AB24:AB25"/>
    <mergeCell ref="AD13:AD16"/>
    <mergeCell ref="L14:L16"/>
    <mergeCell ref="M14:M16"/>
    <mergeCell ref="O14:T14"/>
    <mergeCell ref="U14:U16"/>
    <mergeCell ref="AC14:AC16"/>
    <mergeCell ref="O15:O16"/>
    <mergeCell ref="P15:Q15"/>
    <mergeCell ref="R15:T15"/>
    <mergeCell ref="S16:T16"/>
    <mergeCell ref="V14:AA14"/>
    <mergeCell ref="AB14:AB16"/>
    <mergeCell ref="V15:V16"/>
    <mergeCell ref="W15:X15"/>
    <mergeCell ref="S35:S36"/>
    <mergeCell ref="L11:M11"/>
    <mergeCell ref="L5:T5"/>
    <mergeCell ref="O7:T7"/>
    <mergeCell ref="O8:T8"/>
    <mergeCell ref="O9:T9"/>
    <mergeCell ref="O10:T10"/>
    <mergeCell ref="O12:U12"/>
    <mergeCell ref="L13:AC13"/>
    <mergeCell ref="S17:T17"/>
    <mergeCell ref="V12:AB12"/>
    <mergeCell ref="A29:A39"/>
    <mergeCell ref="O29:AC29"/>
    <mergeCell ref="B30:B39"/>
    <mergeCell ref="O30:AC30"/>
    <mergeCell ref="C31:C39"/>
    <mergeCell ref="O31:AC31"/>
    <mergeCell ref="D32:D39"/>
    <mergeCell ref="O32:AC32"/>
    <mergeCell ref="E33:E38"/>
    <mergeCell ref="I33:I38"/>
    <mergeCell ref="O33:AC33"/>
    <mergeCell ref="F34:F37"/>
    <mergeCell ref="J34:J37"/>
    <mergeCell ref="O34:AC34"/>
    <mergeCell ref="R35:R36"/>
    <mergeCell ref="Z35:Z36"/>
    <mergeCell ref="AA35:AA36"/>
    <mergeCell ref="AB35:AB36"/>
    <mergeCell ref="Y15:AA15"/>
    <mergeCell ref="Z16:AA16"/>
    <mergeCell ref="Z17:AA17"/>
    <mergeCell ref="Y24:Y25"/>
    <mergeCell ref="Z24:Z25"/>
    <mergeCell ref="AA24:AA25"/>
  </mergeCells>
  <dataValidations count="11">
    <dataValidation allowBlank="1" sqref="WWA983073:WWL983079 JO65569:JZ65575 TK65569:TV65575 ADG65569:ADR65575 ANC65569:ANN65575 AWY65569:AXJ65575 BGU65569:BHF65575 BQQ65569:BRB65575 CAM65569:CAX65575 CKI65569:CKT65575 CUE65569:CUP65575 DEA65569:DEL65575 DNW65569:DOH65575 DXS65569:DYD65575 EHO65569:EHZ65575 ERK65569:ERV65575 FBG65569:FBR65575 FLC65569:FLN65575 FUY65569:FVJ65575 GEU65569:GFF65575 GOQ65569:GPB65575 GYM65569:GYX65575 HII65569:HIT65575 HSE65569:HSP65575 ICA65569:ICL65575 ILW65569:IMH65575 IVS65569:IWD65575 JFO65569:JFZ65575 JPK65569:JPV65575 JZG65569:JZR65575 KJC65569:KJN65575 KSY65569:KTJ65575 LCU65569:LDF65575 LMQ65569:LNB65575 LWM65569:LWX65575 MGI65569:MGT65575 MQE65569:MQP65575 NAA65569:NAL65575 NJW65569:NKH65575 NTS65569:NUD65575 ODO65569:ODZ65575 ONK65569:ONV65575 OXG65569:OXR65575 PHC65569:PHN65575 PQY65569:PRJ65575 QAU65569:QBF65575 QKQ65569:QLB65575 QUM65569:QUX65575 REI65569:RET65575 ROE65569:ROP65575 RYA65569:RYL65575 SHW65569:SIH65575 SRS65569:SSD65575 TBO65569:TBZ65575 TLK65569:TLV65575 TVG65569:TVR65575 UFC65569:UFN65575 UOY65569:UPJ65575 UYU65569:UZF65575 VIQ65569:VJB65575 VSM65569:VSX65575 WCI65569:WCT65575 WME65569:WMP65575 WWA65569:WWL65575 JO131105:JZ131111 TK131105:TV131111 ADG131105:ADR131111 ANC131105:ANN131111 AWY131105:AXJ131111 BGU131105:BHF131111 BQQ131105:BRB131111 CAM131105:CAX131111 CKI131105:CKT131111 CUE131105:CUP131111 DEA131105:DEL131111 DNW131105:DOH131111 DXS131105:DYD131111 EHO131105:EHZ131111 ERK131105:ERV131111 FBG131105:FBR131111 FLC131105:FLN131111 FUY131105:FVJ131111 GEU131105:GFF131111 GOQ131105:GPB131111 GYM131105:GYX131111 HII131105:HIT131111 HSE131105:HSP131111 ICA131105:ICL131111 ILW131105:IMH131111 IVS131105:IWD131111 JFO131105:JFZ131111 JPK131105:JPV131111 JZG131105:JZR131111 KJC131105:KJN131111 KSY131105:KTJ131111 LCU131105:LDF131111 LMQ131105:LNB131111 LWM131105:LWX131111 MGI131105:MGT131111 MQE131105:MQP131111 NAA131105:NAL131111 NJW131105:NKH131111 NTS131105:NUD131111 ODO131105:ODZ131111 ONK131105:ONV131111 OXG131105:OXR131111 PHC131105:PHN131111 PQY131105:PRJ131111 QAU131105:QBF131111 QKQ131105:QLB131111 QUM131105:QUX131111 REI131105:RET131111 ROE131105:ROP131111 RYA131105:RYL131111 SHW131105:SIH131111 SRS131105:SSD131111 TBO131105:TBZ131111 TLK131105:TLV131111 TVG131105:TVR131111 UFC131105:UFN131111 UOY131105:UPJ131111 UYU131105:UZF131111 VIQ131105:VJB131111 VSM131105:VSX131111 WCI131105:WCT131111 WME131105:WMP131111 WWA131105:WWL131111 JO196641:JZ196647 TK196641:TV196647 ADG196641:ADR196647 ANC196641:ANN196647 AWY196641:AXJ196647 BGU196641:BHF196647 BQQ196641:BRB196647 CAM196641:CAX196647 CKI196641:CKT196647 CUE196641:CUP196647 DEA196641:DEL196647 DNW196641:DOH196647 DXS196641:DYD196647 EHO196641:EHZ196647 ERK196641:ERV196647 FBG196641:FBR196647 FLC196641:FLN196647 FUY196641:FVJ196647 GEU196641:GFF196647 GOQ196641:GPB196647 GYM196641:GYX196647 HII196641:HIT196647 HSE196641:HSP196647 ICA196641:ICL196647 ILW196641:IMH196647 IVS196641:IWD196647 JFO196641:JFZ196647 JPK196641:JPV196647 JZG196641:JZR196647 KJC196641:KJN196647 KSY196641:KTJ196647 LCU196641:LDF196647 LMQ196641:LNB196647 LWM196641:LWX196647 MGI196641:MGT196647 MQE196641:MQP196647 NAA196641:NAL196647 NJW196641:NKH196647 NTS196641:NUD196647 ODO196641:ODZ196647 ONK196641:ONV196647 OXG196641:OXR196647 PHC196641:PHN196647 PQY196641:PRJ196647 QAU196641:QBF196647 QKQ196641:QLB196647 QUM196641:QUX196647 REI196641:RET196647 ROE196641:ROP196647 RYA196641:RYL196647 SHW196641:SIH196647 SRS196641:SSD196647 TBO196641:TBZ196647 TLK196641:TLV196647 TVG196641:TVR196647 UFC196641:UFN196647 UOY196641:UPJ196647 UYU196641:UZF196647 VIQ196641:VJB196647 VSM196641:VSX196647 WCI196641:WCT196647 WME196641:WMP196647 WWA196641:WWL196647 JO262177:JZ262183 TK262177:TV262183 ADG262177:ADR262183 ANC262177:ANN262183 AWY262177:AXJ262183 BGU262177:BHF262183 BQQ262177:BRB262183 CAM262177:CAX262183 CKI262177:CKT262183 CUE262177:CUP262183 DEA262177:DEL262183 DNW262177:DOH262183 DXS262177:DYD262183 EHO262177:EHZ262183 ERK262177:ERV262183 FBG262177:FBR262183 FLC262177:FLN262183 FUY262177:FVJ262183 GEU262177:GFF262183 GOQ262177:GPB262183 GYM262177:GYX262183 HII262177:HIT262183 HSE262177:HSP262183 ICA262177:ICL262183 ILW262177:IMH262183 IVS262177:IWD262183 JFO262177:JFZ262183 JPK262177:JPV262183 JZG262177:JZR262183 KJC262177:KJN262183 KSY262177:KTJ262183 LCU262177:LDF262183 LMQ262177:LNB262183 LWM262177:LWX262183 MGI262177:MGT262183 MQE262177:MQP262183 NAA262177:NAL262183 NJW262177:NKH262183 NTS262177:NUD262183 ODO262177:ODZ262183 ONK262177:ONV262183 OXG262177:OXR262183 PHC262177:PHN262183 PQY262177:PRJ262183 QAU262177:QBF262183 QKQ262177:QLB262183 QUM262177:QUX262183 REI262177:RET262183 ROE262177:ROP262183 RYA262177:RYL262183 SHW262177:SIH262183 SRS262177:SSD262183 TBO262177:TBZ262183 TLK262177:TLV262183 TVG262177:TVR262183 UFC262177:UFN262183 UOY262177:UPJ262183 UYU262177:UZF262183 VIQ262177:VJB262183 VSM262177:VSX262183 WCI262177:WCT262183 WME262177:WMP262183 WWA262177:WWL262183 JO327713:JZ327719 TK327713:TV327719 ADG327713:ADR327719 ANC327713:ANN327719 AWY327713:AXJ327719 BGU327713:BHF327719 BQQ327713:BRB327719 CAM327713:CAX327719 CKI327713:CKT327719 CUE327713:CUP327719 DEA327713:DEL327719 DNW327713:DOH327719 DXS327713:DYD327719 EHO327713:EHZ327719 ERK327713:ERV327719 FBG327713:FBR327719 FLC327713:FLN327719 FUY327713:FVJ327719 GEU327713:GFF327719 GOQ327713:GPB327719 GYM327713:GYX327719 HII327713:HIT327719 HSE327713:HSP327719 ICA327713:ICL327719 ILW327713:IMH327719 IVS327713:IWD327719 JFO327713:JFZ327719 JPK327713:JPV327719 JZG327713:JZR327719 KJC327713:KJN327719 KSY327713:KTJ327719 LCU327713:LDF327719 LMQ327713:LNB327719 LWM327713:LWX327719 MGI327713:MGT327719 MQE327713:MQP327719 NAA327713:NAL327719 NJW327713:NKH327719 NTS327713:NUD327719 ODO327713:ODZ327719 ONK327713:ONV327719 OXG327713:OXR327719 PHC327713:PHN327719 PQY327713:PRJ327719 QAU327713:QBF327719 QKQ327713:QLB327719 QUM327713:QUX327719 REI327713:RET327719 ROE327713:ROP327719 RYA327713:RYL327719 SHW327713:SIH327719 SRS327713:SSD327719 TBO327713:TBZ327719 TLK327713:TLV327719 TVG327713:TVR327719 UFC327713:UFN327719 UOY327713:UPJ327719 UYU327713:UZF327719 VIQ327713:VJB327719 VSM327713:VSX327719 WCI327713:WCT327719 WME327713:WMP327719 WWA327713:WWL327719 JO393249:JZ393255 TK393249:TV393255 ADG393249:ADR393255 ANC393249:ANN393255 AWY393249:AXJ393255 BGU393249:BHF393255 BQQ393249:BRB393255 CAM393249:CAX393255 CKI393249:CKT393255 CUE393249:CUP393255 DEA393249:DEL393255 DNW393249:DOH393255 DXS393249:DYD393255 EHO393249:EHZ393255 ERK393249:ERV393255 FBG393249:FBR393255 FLC393249:FLN393255 FUY393249:FVJ393255 GEU393249:GFF393255 GOQ393249:GPB393255 GYM393249:GYX393255 HII393249:HIT393255 HSE393249:HSP393255 ICA393249:ICL393255 ILW393249:IMH393255 IVS393249:IWD393255 JFO393249:JFZ393255 JPK393249:JPV393255 JZG393249:JZR393255 KJC393249:KJN393255 KSY393249:KTJ393255 LCU393249:LDF393255 LMQ393249:LNB393255 LWM393249:LWX393255 MGI393249:MGT393255 MQE393249:MQP393255 NAA393249:NAL393255 NJW393249:NKH393255 NTS393249:NUD393255 ODO393249:ODZ393255 ONK393249:ONV393255 OXG393249:OXR393255 PHC393249:PHN393255 PQY393249:PRJ393255 QAU393249:QBF393255 QKQ393249:QLB393255 QUM393249:QUX393255 REI393249:RET393255 ROE393249:ROP393255 RYA393249:RYL393255 SHW393249:SIH393255 SRS393249:SSD393255 TBO393249:TBZ393255 TLK393249:TLV393255 TVG393249:TVR393255 UFC393249:UFN393255 UOY393249:UPJ393255 UYU393249:UZF393255 VIQ393249:VJB393255 VSM393249:VSX393255 WCI393249:WCT393255 WME393249:WMP393255 WWA393249:WWL393255 JO458785:JZ458791 TK458785:TV458791 ADG458785:ADR458791 ANC458785:ANN458791 AWY458785:AXJ458791 BGU458785:BHF458791 BQQ458785:BRB458791 CAM458785:CAX458791 CKI458785:CKT458791 CUE458785:CUP458791 DEA458785:DEL458791 DNW458785:DOH458791 DXS458785:DYD458791 EHO458785:EHZ458791 ERK458785:ERV458791 FBG458785:FBR458791 FLC458785:FLN458791 FUY458785:FVJ458791 GEU458785:GFF458791 GOQ458785:GPB458791 GYM458785:GYX458791 HII458785:HIT458791 HSE458785:HSP458791 ICA458785:ICL458791 ILW458785:IMH458791 IVS458785:IWD458791 JFO458785:JFZ458791 JPK458785:JPV458791 JZG458785:JZR458791 KJC458785:KJN458791 KSY458785:KTJ458791 LCU458785:LDF458791 LMQ458785:LNB458791 LWM458785:LWX458791 MGI458785:MGT458791 MQE458785:MQP458791 NAA458785:NAL458791 NJW458785:NKH458791 NTS458785:NUD458791 ODO458785:ODZ458791 ONK458785:ONV458791 OXG458785:OXR458791 PHC458785:PHN458791 PQY458785:PRJ458791 QAU458785:QBF458791 QKQ458785:QLB458791 QUM458785:QUX458791 REI458785:RET458791 ROE458785:ROP458791 RYA458785:RYL458791 SHW458785:SIH458791 SRS458785:SSD458791 TBO458785:TBZ458791 TLK458785:TLV458791 TVG458785:TVR458791 UFC458785:UFN458791 UOY458785:UPJ458791 UYU458785:UZF458791 VIQ458785:VJB458791 VSM458785:VSX458791 WCI458785:WCT458791 WME458785:WMP458791 WWA458785:WWL458791 JO524321:JZ524327 TK524321:TV524327 ADG524321:ADR524327 ANC524321:ANN524327 AWY524321:AXJ524327 BGU524321:BHF524327 BQQ524321:BRB524327 CAM524321:CAX524327 CKI524321:CKT524327 CUE524321:CUP524327 DEA524321:DEL524327 DNW524321:DOH524327 DXS524321:DYD524327 EHO524321:EHZ524327 ERK524321:ERV524327 FBG524321:FBR524327 FLC524321:FLN524327 FUY524321:FVJ524327 GEU524321:GFF524327 GOQ524321:GPB524327 GYM524321:GYX524327 HII524321:HIT524327 HSE524321:HSP524327 ICA524321:ICL524327 ILW524321:IMH524327 IVS524321:IWD524327 JFO524321:JFZ524327 JPK524321:JPV524327 JZG524321:JZR524327 KJC524321:KJN524327 KSY524321:KTJ524327 LCU524321:LDF524327 LMQ524321:LNB524327 LWM524321:LWX524327 MGI524321:MGT524327 MQE524321:MQP524327 NAA524321:NAL524327 NJW524321:NKH524327 NTS524321:NUD524327 ODO524321:ODZ524327 ONK524321:ONV524327 OXG524321:OXR524327 PHC524321:PHN524327 PQY524321:PRJ524327 QAU524321:QBF524327 QKQ524321:QLB524327 QUM524321:QUX524327 REI524321:RET524327 ROE524321:ROP524327 RYA524321:RYL524327 SHW524321:SIH524327 SRS524321:SSD524327 TBO524321:TBZ524327 TLK524321:TLV524327 TVG524321:TVR524327 UFC524321:UFN524327 UOY524321:UPJ524327 UYU524321:UZF524327 VIQ524321:VJB524327 VSM524321:VSX524327 WCI524321:WCT524327 WME524321:WMP524327 WWA524321:WWL524327 JO589857:JZ589863 TK589857:TV589863 ADG589857:ADR589863 ANC589857:ANN589863 AWY589857:AXJ589863 BGU589857:BHF589863 BQQ589857:BRB589863 CAM589857:CAX589863 CKI589857:CKT589863 CUE589857:CUP589863 DEA589857:DEL589863 DNW589857:DOH589863 DXS589857:DYD589863 EHO589857:EHZ589863 ERK589857:ERV589863 FBG589857:FBR589863 FLC589857:FLN589863 FUY589857:FVJ589863 GEU589857:GFF589863 GOQ589857:GPB589863 GYM589857:GYX589863 HII589857:HIT589863 HSE589857:HSP589863 ICA589857:ICL589863 ILW589857:IMH589863 IVS589857:IWD589863 JFO589857:JFZ589863 JPK589857:JPV589863 JZG589857:JZR589863 KJC589857:KJN589863 KSY589857:KTJ589863 LCU589857:LDF589863 LMQ589857:LNB589863 LWM589857:LWX589863 MGI589857:MGT589863 MQE589857:MQP589863 NAA589857:NAL589863 NJW589857:NKH589863 NTS589857:NUD589863 ODO589857:ODZ589863 ONK589857:ONV589863 OXG589857:OXR589863 PHC589857:PHN589863 PQY589857:PRJ589863 QAU589857:QBF589863 QKQ589857:QLB589863 QUM589857:QUX589863 REI589857:RET589863 ROE589857:ROP589863 RYA589857:RYL589863 SHW589857:SIH589863 SRS589857:SSD589863 TBO589857:TBZ589863 TLK589857:TLV589863 TVG589857:TVR589863 UFC589857:UFN589863 UOY589857:UPJ589863 UYU589857:UZF589863 VIQ589857:VJB589863 VSM589857:VSX589863 WCI589857:WCT589863 WME589857:WMP589863 WWA589857:WWL589863 JO655393:JZ655399 TK655393:TV655399 ADG655393:ADR655399 ANC655393:ANN655399 AWY655393:AXJ655399 BGU655393:BHF655399 BQQ655393:BRB655399 CAM655393:CAX655399 CKI655393:CKT655399 CUE655393:CUP655399 DEA655393:DEL655399 DNW655393:DOH655399 DXS655393:DYD655399 EHO655393:EHZ655399 ERK655393:ERV655399 FBG655393:FBR655399 FLC655393:FLN655399 FUY655393:FVJ655399 GEU655393:GFF655399 GOQ655393:GPB655399 GYM655393:GYX655399 HII655393:HIT655399 HSE655393:HSP655399 ICA655393:ICL655399 ILW655393:IMH655399 IVS655393:IWD655399 JFO655393:JFZ655399 JPK655393:JPV655399 JZG655393:JZR655399 KJC655393:KJN655399 KSY655393:KTJ655399 LCU655393:LDF655399 LMQ655393:LNB655399 LWM655393:LWX655399 MGI655393:MGT655399 MQE655393:MQP655399 NAA655393:NAL655399 NJW655393:NKH655399 NTS655393:NUD655399 ODO655393:ODZ655399 ONK655393:ONV655399 OXG655393:OXR655399 PHC655393:PHN655399 PQY655393:PRJ655399 QAU655393:QBF655399 QKQ655393:QLB655399 QUM655393:QUX655399 REI655393:RET655399 ROE655393:ROP655399 RYA655393:RYL655399 SHW655393:SIH655399 SRS655393:SSD655399 TBO655393:TBZ655399 TLK655393:TLV655399 TVG655393:TVR655399 UFC655393:UFN655399 UOY655393:UPJ655399 UYU655393:UZF655399 VIQ655393:VJB655399 VSM655393:VSX655399 WCI655393:WCT655399 WME655393:WMP655399 WWA655393:WWL655399 JO720929:JZ720935 TK720929:TV720935 ADG720929:ADR720935 ANC720929:ANN720935 AWY720929:AXJ720935 BGU720929:BHF720935 BQQ720929:BRB720935 CAM720929:CAX720935 CKI720929:CKT720935 CUE720929:CUP720935 DEA720929:DEL720935 DNW720929:DOH720935 DXS720929:DYD720935 EHO720929:EHZ720935 ERK720929:ERV720935 FBG720929:FBR720935 FLC720929:FLN720935 FUY720929:FVJ720935 GEU720929:GFF720935 GOQ720929:GPB720935 GYM720929:GYX720935 HII720929:HIT720935 HSE720929:HSP720935 ICA720929:ICL720935 ILW720929:IMH720935 IVS720929:IWD720935 JFO720929:JFZ720935 JPK720929:JPV720935 JZG720929:JZR720935 KJC720929:KJN720935 KSY720929:KTJ720935 LCU720929:LDF720935 LMQ720929:LNB720935 LWM720929:LWX720935 MGI720929:MGT720935 MQE720929:MQP720935 NAA720929:NAL720935 NJW720929:NKH720935 NTS720929:NUD720935 ODO720929:ODZ720935 ONK720929:ONV720935 OXG720929:OXR720935 PHC720929:PHN720935 PQY720929:PRJ720935 QAU720929:QBF720935 QKQ720929:QLB720935 QUM720929:QUX720935 REI720929:RET720935 ROE720929:ROP720935 RYA720929:RYL720935 SHW720929:SIH720935 SRS720929:SSD720935 TBO720929:TBZ720935 TLK720929:TLV720935 TVG720929:TVR720935 UFC720929:UFN720935 UOY720929:UPJ720935 UYU720929:UZF720935 VIQ720929:VJB720935 VSM720929:VSX720935 WCI720929:WCT720935 WME720929:WMP720935 WWA720929:WWL720935 JO786465:JZ786471 TK786465:TV786471 ADG786465:ADR786471 ANC786465:ANN786471 AWY786465:AXJ786471 BGU786465:BHF786471 BQQ786465:BRB786471 CAM786465:CAX786471 CKI786465:CKT786471 CUE786465:CUP786471 DEA786465:DEL786471 DNW786465:DOH786471 DXS786465:DYD786471 EHO786465:EHZ786471 ERK786465:ERV786471 FBG786465:FBR786471 FLC786465:FLN786471 FUY786465:FVJ786471 GEU786465:GFF786471 GOQ786465:GPB786471 GYM786465:GYX786471 HII786465:HIT786471 HSE786465:HSP786471 ICA786465:ICL786471 ILW786465:IMH786471 IVS786465:IWD786471 JFO786465:JFZ786471 JPK786465:JPV786471 JZG786465:JZR786471 KJC786465:KJN786471 KSY786465:KTJ786471 LCU786465:LDF786471 LMQ786465:LNB786471 LWM786465:LWX786471 MGI786465:MGT786471 MQE786465:MQP786471 NAA786465:NAL786471 NJW786465:NKH786471 NTS786465:NUD786471 ODO786465:ODZ786471 ONK786465:ONV786471 OXG786465:OXR786471 PHC786465:PHN786471 PQY786465:PRJ786471 QAU786465:QBF786471 QKQ786465:QLB786471 QUM786465:QUX786471 REI786465:RET786471 ROE786465:ROP786471 RYA786465:RYL786471 SHW786465:SIH786471 SRS786465:SSD786471 TBO786465:TBZ786471 TLK786465:TLV786471 TVG786465:TVR786471 UFC786465:UFN786471 UOY786465:UPJ786471 UYU786465:UZF786471 VIQ786465:VJB786471 VSM786465:VSX786471 WCI786465:WCT786471 WME786465:WMP786471 WWA786465:WWL786471 JO852001:JZ852007 TK852001:TV852007 ADG852001:ADR852007 ANC852001:ANN852007 AWY852001:AXJ852007 BGU852001:BHF852007 BQQ852001:BRB852007 CAM852001:CAX852007 CKI852001:CKT852007 CUE852001:CUP852007 DEA852001:DEL852007 DNW852001:DOH852007 DXS852001:DYD852007 EHO852001:EHZ852007 ERK852001:ERV852007 FBG852001:FBR852007 FLC852001:FLN852007 FUY852001:FVJ852007 GEU852001:GFF852007 GOQ852001:GPB852007 GYM852001:GYX852007 HII852001:HIT852007 HSE852001:HSP852007 ICA852001:ICL852007 ILW852001:IMH852007 IVS852001:IWD852007 JFO852001:JFZ852007 JPK852001:JPV852007 JZG852001:JZR852007 KJC852001:KJN852007 KSY852001:KTJ852007 LCU852001:LDF852007 LMQ852001:LNB852007 LWM852001:LWX852007 MGI852001:MGT852007 MQE852001:MQP852007 NAA852001:NAL852007 NJW852001:NKH852007 NTS852001:NUD852007 ODO852001:ODZ852007 ONK852001:ONV852007 OXG852001:OXR852007 PHC852001:PHN852007 PQY852001:PRJ852007 QAU852001:QBF852007 QKQ852001:QLB852007 QUM852001:QUX852007 REI852001:RET852007 ROE852001:ROP852007 RYA852001:RYL852007 SHW852001:SIH852007 SRS852001:SSD852007 TBO852001:TBZ852007 TLK852001:TLV852007 TVG852001:TVR852007 UFC852001:UFN852007 UOY852001:UPJ852007 UYU852001:UZF852007 VIQ852001:VJB852007 VSM852001:VSX852007 WCI852001:WCT852007 WME852001:WMP852007 WWA852001:WWL852007 JO917537:JZ917543 TK917537:TV917543 ADG917537:ADR917543 ANC917537:ANN917543 AWY917537:AXJ917543 BGU917537:BHF917543 BQQ917537:BRB917543 CAM917537:CAX917543 CKI917537:CKT917543 CUE917537:CUP917543 DEA917537:DEL917543 DNW917537:DOH917543 DXS917537:DYD917543 EHO917537:EHZ917543 ERK917537:ERV917543 FBG917537:FBR917543 FLC917537:FLN917543 FUY917537:FVJ917543 GEU917537:GFF917543 GOQ917537:GPB917543 GYM917537:GYX917543 HII917537:HIT917543 HSE917537:HSP917543 ICA917537:ICL917543 ILW917537:IMH917543 IVS917537:IWD917543 JFO917537:JFZ917543 JPK917537:JPV917543 JZG917537:JZR917543 KJC917537:KJN917543 KSY917537:KTJ917543 LCU917537:LDF917543 LMQ917537:LNB917543 LWM917537:LWX917543 MGI917537:MGT917543 MQE917537:MQP917543 NAA917537:NAL917543 NJW917537:NKH917543 NTS917537:NUD917543 ODO917537:ODZ917543 ONK917537:ONV917543 OXG917537:OXR917543 PHC917537:PHN917543 PQY917537:PRJ917543 QAU917537:QBF917543 QKQ917537:QLB917543 QUM917537:QUX917543 REI917537:RET917543 ROE917537:ROP917543 RYA917537:RYL917543 SHW917537:SIH917543 SRS917537:SSD917543 TBO917537:TBZ917543 TLK917537:TLV917543 TVG917537:TVR917543 UFC917537:UFN917543 UOY917537:UPJ917543 UYU917537:UZF917543 VIQ917537:VJB917543 VSM917537:VSX917543 WCI917537:WCT917543 WME917537:WMP917543 WWA917537:WWL917543 JO983073:JZ983079 TK983073:TV983079 ADG983073:ADR983079 ANC983073:ANN983079 AWY983073:AXJ983079 BGU983073:BHF983079 BQQ983073:BRB983079 CAM983073:CAX983079 CKI983073:CKT983079 CUE983073:CUP983079 DEA983073:DEL983079 DNW983073:DOH983079 DXS983073:DYD983079 EHO983073:EHZ983079 ERK983073:ERV983079 FBG983073:FBR983079 FLC983073:FLN983079 FUY983073:FVJ983079 GEU983073:GFF983079 GOQ983073:GPB983079 GYM983073:GYX983079 HII983073:HIT983079 HSE983073:HSP983079 ICA983073:ICL983079 ILW983073:IMH983079 IVS983073:IWD983079 JFO983073:JFZ983079 JPK983073:JPV983079 JZG983073:JZR983079 KJC983073:KJN983079 KSY983073:KTJ983079 LCU983073:LDF983079 LMQ983073:LNB983079 LWM983073:LWX983079 MGI983073:MGT983079 MQE983073:MQP983079 NAA983073:NAL983079 NJW983073:NKH983079 NTS983073:NUD983079 ODO983073:ODZ983079 ONK983073:ONV983079 OXG983073:OXR983079 PHC983073:PHN983079 PQY983073:PRJ983079 QAU983073:QBF983079 QKQ983073:QLB983079 QUM983073:QUX983079 REI983073:RET983079 ROE983073:ROP983079 RYA983073:RYL983079 SHW983073:SIH983079 SRS983073:SSD983079 TBO983073:TBZ983079 TLK983073:TLV983079 TVG983073:TVR983079 UFC983073:UFN983079 UOY983073:UPJ983079 UYU983073:UZF983079 VIQ983073:VJB983079 VSM983073:VSX983079 WCI983073:WCT983079 WME983073:WMP983079 ADG37:ADR39 V26:AC26 V27:AD28 TK37:TV39 JO37:JZ39 WWA37:WWL39 WME37:WMP39 WCI37:WCT39 VSM37:VSX39 VIQ37:VJB39 UYU37:UZF39 UOY37:UPJ39 UFC37:UFN39 TVG37:TVR39 TLK37:TLV39 TBO37:TBZ39 SRS37:SSD39 SHW37:SIH39 RYA37:RYL39 ROE37:ROP39 REI37:RET39 QUM37:QUX39 QKQ37:QLB39 QAU37:QBF39 PQY37:PRJ39 PHC37:PHN39 OXG37:OXR39 ONK37:ONV39 ODO37:ODZ39 NTS37:NUD39 NJW37:NKH39 NAA37:NAL39 MQE37:MQP39 MGI37:MGT39 LWM37:LWX39 LMQ37:LNB39 LCU37:LDF39 KSY37:KTJ39 KJC37:KJN39 JZG37:JZR39 JPK37:JPV39 JFO37:JFZ39 IVS37:IWD39 ILW37:IMH39 ICA37:ICL39 HSE37:HSP39 HII37:HIT39 GYM37:GYX39 GOQ37:GPB39 GEU37:GFF39 FUY37:FVJ39 FLC37:FLN39 FBG37:FBR39 ERK37:ERV39 EHO37:EHZ39 DXS37:DYD39 DNW37:DOH39 DEA37:DEL39 CUE37:CUP39 CKI37:CKT39 CAM37:CAX39 BQQ37:BRB39 BGU37:BHF39 AWY37:AXJ39 ANC37:ANN39 ANC26:ANN28 AWY26:AXJ28 BGU26:BHF28 BQQ26:BRB28 CAM26:CAX28 CKI26:CKT28 CUE26:CUP28 DEA26:DEL28 DNW26:DOH28 DXS26:DYD28 EHO26:EHZ28 ERK26:ERV28 FBG26:FBR28 FLC26:FLN28 FUY26:FVJ28 GEU26:GFF28 GOQ26:GPB28 GYM26:GYX28 HII26:HIT28 HSE26:HSP28 ICA26:ICL28 ILW26:IMH28 IVS26:IWD28 JFO26:JFZ28 JPK26:JPV28 JZG26:JZR28 KJC26:KJN28 KSY26:KTJ28 LCU26:LDF28 LMQ26:LNB28 LWM26:LWX28 MGI26:MGT28 MQE26:MQP28 NAA26:NAL28 NJW26:NKH28 NTS26:NUD28 ODO26:ODZ28 ONK26:ONV28 OXG26:OXR28 PHC26:PHN28 PQY26:PRJ28 QAU26:QBF28 QKQ26:QLB28 QUM26:QUX28 REI26:RET28 ROE26:ROP28 RYA26:RYL28 SHW26:SIH28 SRS26:SSD28 TBO26:TBZ28 TLK26:TLV28 TVG26:TVR28 UFC26:UFN28 UOY26:UPJ28 UYU26:UZF28 VIQ26:VJB28 VSM26:VSX28 WCI26:WCT28 WME26:WMP28 WWA26:WWL28 JO26:JZ28 TK26:TV28 ADG26:ADR28 V38:AD39 V37:AC37 L37:U39 L26:U28 L65569:AD65575 L983073:AD983079 L917537:AD917543 L852001:AD852007 L786465:AD786471 L720929:AD720935 L655393:AD655399 L589857:AD589863 L524321:AD524327 L458785:AD458791 L393249:AD393255 L327713:AD327719 L262177:AD262183 L196641:AD196647 L131105:AD131111"/>
    <dataValidation allowBlank="1" promptTitle="checkPeriodRange" sqref="Q25 JT25 TP25 ADL25 ANH25 AXD25 BGZ25 BQV25 CAR25 CKN25 CUJ25 DEF25 DOB25 DXX25 EHT25 ERP25 FBL25 FLH25 FVD25 GEZ25 GOV25 GYR25 HIN25 HSJ25 ICF25 IMB25 IVX25 JFT25 JPP25 JZL25 KJH25 KTD25 LCZ25 LMV25 LWR25 MGN25 MQJ25 NAF25 NKB25 NTX25 ODT25 ONP25 OXL25 PHH25 PRD25 QAZ25 QKV25 QUR25 REN25 ROJ25 RYF25 SIB25 SRX25 TBT25 TLP25 TVL25 UFH25 UPD25 UYZ25 VIV25 VSR25 WCN25 WMJ25 WWF25 Q65568 JT65568 TP65568 ADL65568 ANH65568 AXD65568 BGZ65568 BQV65568 CAR65568 CKN65568 CUJ65568 DEF65568 DOB65568 DXX65568 EHT65568 ERP65568 FBL65568 FLH65568 FVD65568 GEZ65568 GOV65568 GYR65568 HIN65568 HSJ65568 ICF65568 IMB65568 IVX65568 JFT65568 JPP65568 JZL65568 KJH65568 KTD65568 LCZ65568 LMV65568 LWR65568 MGN65568 MQJ65568 NAF65568 NKB65568 NTX65568 ODT65568 ONP65568 OXL65568 PHH65568 PRD65568 QAZ65568 QKV65568 QUR65568 REN65568 ROJ65568 RYF65568 SIB65568 SRX65568 TBT65568 TLP65568 TVL65568 UFH65568 UPD65568 UYZ65568 VIV65568 VSR65568 WCN65568 WMJ65568 WWF65568 Q131104 JT131104 TP131104 ADL131104 ANH131104 AXD131104 BGZ131104 BQV131104 CAR131104 CKN131104 CUJ131104 DEF131104 DOB131104 DXX131104 EHT131104 ERP131104 FBL131104 FLH131104 FVD131104 GEZ131104 GOV131104 GYR131104 HIN131104 HSJ131104 ICF131104 IMB131104 IVX131104 JFT131104 JPP131104 JZL131104 KJH131104 KTD131104 LCZ131104 LMV131104 LWR131104 MGN131104 MQJ131104 NAF131104 NKB131104 NTX131104 ODT131104 ONP131104 OXL131104 PHH131104 PRD131104 QAZ131104 QKV131104 QUR131104 REN131104 ROJ131104 RYF131104 SIB131104 SRX131104 TBT131104 TLP131104 TVL131104 UFH131104 UPD131104 UYZ131104 VIV131104 VSR131104 WCN131104 WMJ131104 WWF131104 Q196640 JT196640 TP196640 ADL196640 ANH196640 AXD196640 BGZ196640 BQV196640 CAR196640 CKN196640 CUJ196640 DEF196640 DOB196640 DXX196640 EHT196640 ERP196640 FBL196640 FLH196640 FVD196640 GEZ196640 GOV196640 GYR196640 HIN196640 HSJ196640 ICF196640 IMB196640 IVX196640 JFT196640 JPP196640 JZL196640 KJH196640 KTD196640 LCZ196640 LMV196640 LWR196640 MGN196640 MQJ196640 NAF196640 NKB196640 NTX196640 ODT196640 ONP196640 OXL196640 PHH196640 PRD196640 QAZ196640 QKV196640 QUR196640 REN196640 ROJ196640 RYF196640 SIB196640 SRX196640 TBT196640 TLP196640 TVL196640 UFH196640 UPD196640 UYZ196640 VIV196640 VSR196640 WCN196640 WMJ196640 WWF196640 Q262176 JT262176 TP262176 ADL262176 ANH262176 AXD262176 BGZ262176 BQV262176 CAR262176 CKN262176 CUJ262176 DEF262176 DOB262176 DXX262176 EHT262176 ERP262176 FBL262176 FLH262176 FVD262176 GEZ262176 GOV262176 GYR262176 HIN262176 HSJ262176 ICF262176 IMB262176 IVX262176 JFT262176 JPP262176 JZL262176 KJH262176 KTD262176 LCZ262176 LMV262176 LWR262176 MGN262176 MQJ262176 NAF262176 NKB262176 NTX262176 ODT262176 ONP262176 OXL262176 PHH262176 PRD262176 QAZ262176 QKV262176 QUR262176 REN262176 ROJ262176 RYF262176 SIB262176 SRX262176 TBT262176 TLP262176 TVL262176 UFH262176 UPD262176 UYZ262176 VIV262176 VSR262176 WCN262176 WMJ262176 WWF262176 Q327712 JT327712 TP327712 ADL327712 ANH327712 AXD327712 BGZ327712 BQV327712 CAR327712 CKN327712 CUJ327712 DEF327712 DOB327712 DXX327712 EHT327712 ERP327712 FBL327712 FLH327712 FVD327712 GEZ327712 GOV327712 GYR327712 HIN327712 HSJ327712 ICF327712 IMB327712 IVX327712 JFT327712 JPP327712 JZL327712 KJH327712 KTD327712 LCZ327712 LMV327712 LWR327712 MGN327712 MQJ327712 NAF327712 NKB327712 NTX327712 ODT327712 ONP327712 OXL327712 PHH327712 PRD327712 QAZ327712 QKV327712 QUR327712 REN327712 ROJ327712 RYF327712 SIB327712 SRX327712 TBT327712 TLP327712 TVL327712 UFH327712 UPD327712 UYZ327712 VIV327712 VSR327712 WCN327712 WMJ327712 WWF327712 Q393248 JT393248 TP393248 ADL393248 ANH393248 AXD393248 BGZ393248 BQV393248 CAR393248 CKN393248 CUJ393248 DEF393248 DOB393248 DXX393248 EHT393248 ERP393248 FBL393248 FLH393248 FVD393248 GEZ393248 GOV393248 GYR393248 HIN393248 HSJ393248 ICF393248 IMB393248 IVX393248 JFT393248 JPP393248 JZL393248 KJH393248 KTD393248 LCZ393248 LMV393248 LWR393248 MGN393248 MQJ393248 NAF393248 NKB393248 NTX393248 ODT393248 ONP393248 OXL393248 PHH393248 PRD393248 QAZ393248 QKV393248 QUR393248 REN393248 ROJ393248 RYF393248 SIB393248 SRX393248 TBT393248 TLP393248 TVL393248 UFH393248 UPD393248 UYZ393248 VIV393248 VSR393248 WCN393248 WMJ393248 WWF393248 Q458784 JT458784 TP458784 ADL458784 ANH458784 AXD458784 BGZ458784 BQV458784 CAR458784 CKN458784 CUJ458784 DEF458784 DOB458784 DXX458784 EHT458784 ERP458784 FBL458784 FLH458784 FVD458784 GEZ458784 GOV458784 GYR458784 HIN458784 HSJ458784 ICF458784 IMB458784 IVX458784 JFT458784 JPP458784 JZL458784 KJH458784 KTD458784 LCZ458784 LMV458784 LWR458784 MGN458784 MQJ458784 NAF458784 NKB458784 NTX458784 ODT458784 ONP458784 OXL458784 PHH458784 PRD458784 QAZ458784 QKV458784 QUR458784 REN458784 ROJ458784 RYF458784 SIB458784 SRX458784 TBT458784 TLP458784 TVL458784 UFH458784 UPD458784 UYZ458784 VIV458784 VSR458784 WCN458784 WMJ458784 WWF458784 Q524320 JT524320 TP524320 ADL524320 ANH524320 AXD524320 BGZ524320 BQV524320 CAR524320 CKN524320 CUJ524320 DEF524320 DOB524320 DXX524320 EHT524320 ERP524320 FBL524320 FLH524320 FVD524320 GEZ524320 GOV524320 GYR524320 HIN524320 HSJ524320 ICF524320 IMB524320 IVX524320 JFT524320 JPP524320 JZL524320 KJH524320 KTD524320 LCZ524320 LMV524320 LWR524320 MGN524320 MQJ524320 NAF524320 NKB524320 NTX524320 ODT524320 ONP524320 OXL524320 PHH524320 PRD524320 QAZ524320 QKV524320 QUR524320 REN524320 ROJ524320 RYF524320 SIB524320 SRX524320 TBT524320 TLP524320 TVL524320 UFH524320 UPD524320 UYZ524320 VIV524320 VSR524320 WCN524320 WMJ524320 WWF524320 Q589856 JT589856 TP589856 ADL589856 ANH589856 AXD589856 BGZ589856 BQV589856 CAR589856 CKN589856 CUJ589856 DEF589856 DOB589856 DXX589856 EHT589856 ERP589856 FBL589856 FLH589856 FVD589856 GEZ589856 GOV589856 GYR589856 HIN589856 HSJ589856 ICF589856 IMB589856 IVX589856 JFT589856 JPP589856 JZL589856 KJH589856 KTD589856 LCZ589856 LMV589856 LWR589856 MGN589856 MQJ589856 NAF589856 NKB589856 NTX589856 ODT589856 ONP589856 OXL589856 PHH589856 PRD589856 QAZ589856 QKV589856 QUR589856 REN589856 ROJ589856 RYF589856 SIB589856 SRX589856 TBT589856 TLP589856 TVL589856 UFH589856 UPD589856 UYZ589856 VIV589856 VSR589856 WCN589856 WMJ589856 WWF589856 Q655392 JT655392 TP655392 ADL655392 ANH655392 AXD655392 BGZ655392 BQV655392 CAR655392 CKN655392 CUJ655392 DEF655392 DOB655392 DXX655392 EHT655392 ERP655392 FBL655392 FLH655392 FVD655392 GEZ655392 GOV655392 GYR655392 HIN655392 HSJ655392 ICF655392 IMB655392 IVX655392 JFT655392 JPP655392 JZL655392 KJH655392 KTD655392 LCZ655392 LMV655392 LWR655392 MGN655392 MQJ655392 NAF655392 NKB655392 NTX655392 ODT655392 ONP655392 OXL655392 PHH655392 PRD655392 QAZ655392 QKV655392 QUR655392 REN655392 ROJ655392 RYF655392 SIB655392 SRX655392 TBT655392 TLP655392 TVL655392 UFH655392 UPD655392 UYZ655392 VIV655392 VSR655392 WCN655392 WMJ655392 WWF655392 Q720928 JT720928 TP720928 ADL720928 ANH720928 AXD720928 BGZ720928 BQV720928 CAR720928 CKN720928 CUJ720928 DEF720928 DOB720928 DXX720928 EHT720928 ERP720928 FBL720928 FLH720928 FVD720928 GEZ720928 GOV720928 GYR720928 HIN720928 HSJ720928 ICF720928 IMB720928 IVX720928 JFT720928 JPP720928 JZL720928 KJH720928 KTD720928 LCZ720928 LMV720928 LWR720928 MGN720928 MQJ720928 NAF720928 NKB720928 NTX720928 ODT720928 ONP720928 OXL720928 PHH720928 PRD720928 QAZ720928 QKV720928 QUR720928 REN720928 ROJ720928 RYF720928 SIB720928 SRX720928 TBT720928 TLP720928 TVL720928 UFH720928 UPD720928 UYZ720928 VIV720928 VSR720928 WCN720928 WMJ720928 WWF720928 Q786464 JT786464 TP786464 ADL786464 ANH786464 AXD786464 BGZ786464 BQV786464 CAR786464 CKN786464 CUJ786464 DEF786464 DOB786464 DXX786464 EHT786464 ERP786464 FBL786464 FLH786464 FVD786464 GEZ786464 GOV786464 GYR786464 HIN786464 HSJ786464 ICF786464 IMB786464 IVX786464 JFT786464 JPP786464 JZL786464 KJH786464 KTD786464 LCZ786464 LMV786464 LWR786464 MGN786464 MQJ786464 NAF786464 NKB786464 NTX786464 ODT786464 ONP786464 OXL786464 PHH786464 PRD786464 QAZ786464 QKV786464 QUR786464 REN786464 ROJ786464 RYF786464 SIB786464 SRX786464 TBT786464 TLP786464 TVL786464 UFH786464 UPD786464 UYZ786464 VIV786464 VSR786464 WCN786464 WMJ786464 WWF786464 Q852000 JT852000 TP852000 ADL852000 ANH852000 AXD852000 BGZ852000 BQV852000 CAR852000 CKN852000 CUJ852000 DEF852000 DOB852000 DXX852000 EHT852000 ERP852000 FBL852000 FLH852000 FVD852000 GEZ852000 GOV852000 GYR852000 HIN852000 HSJ852000 ICF852000 IMB852000 IVX852000 JFT852000 JPP852000 JZL852000 KJH852000 KTD852000 LCZ852000 LMV852000 LWR852000 MGN852000 MQJ852000 NAF852000 NKB852000 NTX852000 ODT852000 ONP852000 OXL852000 PHH852000 PRD852000 QAZ852000 QKV852000 QUR852000 REN852000 ROJ852000 RYF852000 SIB852000 SRX852000 TBT852000 TLP852000 TVL852000 UFH852000 UPD852000 UYZ852000 VIV852000 VSR852000 WCN852000 WMJ852000 WWF852000 Q917536 JT917536 TP917536 ADL917536 ANH917536 AXD917536 BGZ917536 BQV917536 CAR917536 CKN917536 CUJ917536 DEF917536 DOB917536 DXX917536 EHT917536 ERP917536 FBL917536 FLH917536 FVD917536 GEZ917536 GOV917536 GYR917536 HIN917536 HSJ917536 ICF917536 IMB917536 IVX917536 JFT917536 JPP917536 JZL917536 KJH917536 KTD917536 LCZ917536 LMV917536 LWR917536 MGN917536 MQJ917536 NAF917536 NKB917536 NTX917536 ODT917536 ONP917536 OXL917536 PHH917536 PRD917536 QAZ917536 QKV917536 QUR917536 REN917536 ROJ917536 RYF917536 SIB917536 SRX917536 TBT917536 TLP917536 TVL917536 UFH917536 UPD917536 UYZ917536 VIV917536 VSR917536 WCN917536 WMJ917536 WWF917536 Q983072 JT983072 TP983072 ADL983072 ANH983072 AXD983072 BGZ983072 BQV983072 CAR983072 CKN983072 CUJ983072 DEF983072 DOB983072 DXX983072 EHT983072 ERP983072 FBL983072 FLH983072 FVD983072 GEZ983072 GOV983072 GYR983072 HIN983072 HSJ983072 ICF983072 IMB983072 IVX983072 JFT983072 JPP983072 JZL983072 KJH983072 KTD983072 LCZ983072 LMV983072 LWR983072 MGN983072 MQJ983072 NAF983072 NKB983072 NTX983072 ODT983072 ONP983072 OXL983072 PHH983072 PRD983072 QAZ983072 QKV983072 QUR983072 REN983072 ROJ983072 RYF983072 SIB983072 SRX983072 TBT983072 TLP983072 TVL983072 UFH983072 UPD983072 UYZ983072 VIV983072 VSR983072 WCN983072 WMJ983072 WWF983072 Q36 JT36 TP36 ADL36 ANH36 AXD36 BGZ36 BQV36 CAR36 CKN36 CUJ36 DEF36 DOB36 DXX36 EHT36 ERP36 FBL36 FLH36 FVD36 GEZ36 GOV36 GYR36 HIN36 HSJ36 ICF36 IMB36 IVX36 JFT36 JPP36 JZL36 KJH36 KTD36 LCZ36 LMV36 LWR36 MGN36 MQJ36 NAF36 NKB36 NTX36 ODT36 ONP36 OXL36 PHH36 PRD36 QAZ36 QKV36 QUR36 REN36 ROJ36 RYF36 SIB36 SRX36 TBT36 TLP36 TVL36 UFH36 UPD36 UYZ36 VIV36 VSR36 WCN36 WMJ36 WWF36 X25 X65568 X131104 X196640 X262176 X327712 X393248 X458784 X524320 X589856 X655392 X720928 X786464 X852000 X917536 X983072 X36"/>
    <dataValidation allowBlank="1" showInputMessage="1" showErrorMessage="1" prompt="Для выбора выполните двойной щелчок левой клавиши мыши по соответствующей ячейке." sqref="S65567 JV65567 TR65567 ADN65567 ANJ65567 AXF65567 BHB65567 BQX65567 CAT65567 CKP65567 CUL65567 DEH65567 DOD65567 DXZ65567 EHV65567 ERR65567 FBN65567 FLJ65567 FVF65567 GFB65567 GOX65567 GYT65567 HIP65567 HSL65567 ICH65567 IMD65567 IVZ65567 JFV65567 JPR65567 JZN65567 KJJ65567 KTF65567 LDB65567 LMX65567 LWT65567 MGP65567 MQL65567 NAH65567 NKD65567 NTZ65567 ODV65567 ONR65567 OXN65567 PHJ65567 PRF65567 QBB65567 QKX65567 QUT65567 REP65567 ROL65567 RYH65567 SID65567 SRZ65567 TBV65567 TLR65567 TVN65567 UFJ65567 UPF65567 UZB65567 VIX65567 VST65567 WCP65567 WML65567 WWH65567 S131103 JV131103 TR131103 ADN131103 ANJ131103 AXF131103 BHB131103 BQX131103 CAT131103 CKP131103 CUL131103 DEH131103 DOD131103 DXZ131103 EHV131103 ERR131103 FBN131103 FLJ131103 FVF131103 GFB131103 GOX131103 GYT131103 HIP131103 HSL131103 ICH131103 IMD131103 IVZ131103 JFV131103 JPR131103 JZN131103 KJJ131103 KTF131103 LDB131103 LMX131103 LWT131103 MGP131103 MQL131103 NAH131103 NKD131103 NTZ131103 ODV131103 ONR131103 OXN131103 PHJ131103 PRF131103 QBB131103 QKX131103 QUT131103 REP131103 ROL131103 RYH131103 SID131103 SRZ131103 TBV131103 TLR131103 TVN131103 UFJ131103 UPF131103 UZB131103 VIX131103 VST131103 WCP131103 WML131103 WWH131103 S196639 JV196639 TR196639 ADN196639 ANJ196639 AXF196639 BHB196639 BQX196639 CAT196639 CKP196639 CUL196639 DEH196639 DOD196639 DXZ196639 EHV196639 ERR196639 FBN196639 FLJ196639 FVF196639 GFB196639 GOX196639 GYT196639 HIP196639 HSL196639 ICH196639 IMD196639 IVZ196639 JFV196639 JPR196639 JZN196639 KJJ196639 KTF196639 LDB196639 LMX196639 LWT196639 MGP196639 MQL196639 NAH196639 NKD196639 NTZ196639 ODV196639 ONR196639 OXN196639 PHJ196639 PRF196639 QBB196639 QKX196639 QUT196639 REP196639 ROL196639 RYH196639 SID196639 SRZ196639 TBV196639 TLR196639 TVN196639 UFJ196639 UPF196639 UZB196639 VIX196639 VST196639 WCP196639 WML196639 WWH196639 S262175 JV262175 TR262175 ADN262175 ANJ262175 AXF262175 BHB262175 BQX262175 CAT262175 CKP262175 CUL262175 DEH262175 DOD262175 DXZ262175 EHV262175 ERR262175 FBN262175 FLJ262175 FVF262175 GFB262175 GOX262175 GYT262175 HIP262175 HSL262175 ICH262175 IMD262175 IVZ262175 JFV262175 JPR262175 JZN262175 KJJ262175 KTF262175 LDB262175 LMX262175 LWT262175 MGP262175 MQL262175 NAH262175 NKD262175 NTZ262175 ODV262175 ONR262175 OXN262175 PHJ262175 PRF262175 QBB262175 QKX262175 QUT262175 REP262175 ROL262175 RYH262175 SID262175 SRZ262175 TBV262175 TLR262175 TVN262175 UFJ262175 UPF262175 UZB262175 VIX262175 VST262175 WCP262175 WML262175 WWH262175 S327711 JV327711 TR327711 ADN327711 ANJ327711 AXF327711 BHB327711 BQX327711 CAT327711 CKP327711 CUL327711 DEH327711 DOD327711 DXZ327711 EHV327711 ERR327711 FBN327711 FLJ327711 FVF327711 GFB327711 GOX327711 GYT327711 HIP327711 HSL327711 ICH327711 IMD327711 IVZ327711 JFV327711 JPR327711 JZN327711 KJJ327711 KTF327711 LDB327711 LMX327711 LWT327711 MGP327711 MQL327711 NAH327711 NKD327711 NTZ327711 ODV327711 ONR327711 OXN327711 PHJ327711 PRF327711 QBB327711 QKX327711 QUT327711 REP327711 ROL327711 RYH327711 SID327711 SRZ327711 TBV327711 TLR327711 TVN327711 UFJ327711 UPF327711 UZB327711 VIX327711 VST327711 WCP327711 WML327711 WWH327711 S393247 JV393247 TR393247 ADN393247 ANJ393247 AXF393247 BHB393247 BQX393247 CAT393247 CKP393247 CUL393247 DEH393247 DOD393247 DXZ393247 EHV393247 ERR393247 FBN393247 FLJ393247 FVF393247 GFB393247 GOX393247 GYT393247 HIP393247 HSL393247 ICH393247 IMD393247 IVZ393247 JFV393247 JPR393247 JZN393247 KJJ393247 KTF393247 LDB393247 LMX393247 LWT393247 MGP393247 MQL393247 NAH393247 NKD393247 NTZ393247 ODV393247 ONR393247 OXN393247 PHJ393247 PRF393247 QBB393247 QKX393247 QUT393247 REP393247 ROL393247 RYH393247 SID393247 SRZ393247 TBV393247 TLR393247 TVN393247 UFJ393247 UPF393247 UZB393247 VIX393247 VST393247 WCP393247 WML393247 WWH393247 S458783 JV458783 TR458783 ADN458783 ANJ458783 AXF458783 BHB458783 BQX458783 CAT458783 CKP458783 CUL458783 DEH458783 DOD458783 DXZ458783 EHV458783 ERR458783 FBN458783 FLJ458783 FVF458783 GFB458783 GOX458783 GYT458783 HIP458783 HSL458783 ICH458783 IMD458783 IVZ458783 JFV458783 JPR458783 JZN458783 KJJ458783 KTF458783 LDB458783 LMX458783 LWT458783 MGP458783 MQL458783 NAH458783 NKD458783 NTZ458783 ODV458783 ONR458783 OXN458783 PHJ458783 PRF458783 QBB458783 QKX458783 QUT458783 REP458783 ROL458783 RYH458783 SID458783 SRZ458783 TBV458783 TLR458783 TVN458783 UFJ458783 UPF458783 UZB458783 VIX458783 VST458783 WCP458783 WML458783 WWH458783 S524319 JV524319 TR524319 ADN524319 ANJ524319 AXF524319 BHB524319 BQX524319 CAT524319 CKP524319 CUL524319 DEH524319 DOD524319 DXZ524319 EHV524319 ERR524319 FBN524319 FLJ524319 FVF524319 GFB524319 GOX524319 GYT524319 HIP524319 HSL524319 ICH524319 IMD524319 IVZ524319 JFV524319 JPR524319 JZN524319 KJJ524319 KTF524319 LDB524319 LMX524319 LWT524319 MGP524319 MQL524319 NAH524319 NKD524319 NTZ524319 ODV524319 ONR524319 OXN524319 PHJ524319 PRF524319 QBB524319 QKX524319 QUT524319 REP524319 ROL524319 RYH524319 SID524319 SRZ524319 TBV524319 TLR524319 TVN524319 UFJ524319 UPF524319 UZB524319 VIX524319 VST524319 WCP524319 WML524319 WWH524319 S589855 JV589855 TR589855 ADN589855 ANJ589855 AXF589855 BHB589855 BQX589855 CAT589855 CKP589855 CUL589855 DEH589855 DOD589855 DXZ589855 EHV589855 ERR589855 FBN589855 FLJ589855 FVF589855 GFB589855 GOX589855 GYT589855 HIP589855 HSL589855 ICH589855 IMD589855 IVZ589855 JFV589855 JPR589855 JZN589855 KJJ589855 KTF589855 LDB589855 LMX589855 LWT589855 MGP589855 MQL589855 NAH589855 NKD589855 NTZ589855 ODV589855 ONR589855 OXN589855 PHJ589855 PRF589855 QBB589855 QKX589855 QUT589855 REP589855 ROL589855 RYH589855 SID589855 SRZ589855 TBV589855 TLR589855 TVN589855 UFJ589855 UPF589855 UZB589855 VIX589855 VST589855 WCP589855 WML589855 WWH589855 S655391 JV655391 TR655391 ADN655391 ANJ655391 AXF655391 BHB655391 BQX655391 CAT655391 CKP655391 CUL655391 DEH655391 DOD655391 DXZ655391 EHV655391 ERR655391 FBN655391 FLJ655391 FVF655391 GFB655391 GOX655391 GYT655391 HIP655391 HSL655391 ICH655391 IMD655391 IVZ655391 JFV655391 JPR655391 JZN655391 KJJ655391 KTF655391 LDB655391 LMX655391 LWT655391 MGP655391 MQL655391 NAH655391 NKD655391 NTZ655391 ODV655391 ONR655391 OXN655391 PHJ655391 PRF655391 QBB655391 QKX655391 QUT655391 REP655391 ROL655391 RYH655391 SID655391 SRZ655391 TBV655391 TLR655391 TVN655391 UFJ655391 UPF655391 UZB655391 VIX655391 VST655391 WCP655391 WML655391 WWH655391 S720927 JV720927 TR720927 ADN720927 ANJ720927 AXF720927 BHB720927 BQX720927 CAT720927 CKP720927 CUL720927 DEH720927 DOD720927 DXZ720927 EHV720927 ERR720927 FBN720927 FLJ720927 FVF720927 GFB720927 GOX720927 GYT720927 HIP720927 HSL720927 ICH720927 IMD720927 IVZ720927 JFV720927 JPR720927 JZN720927 KJJ720927 KTF720927 LDB720927 LMX720927 LWT720927 MGP720927 MQL720927 NAH720927 NKD720927 NTZ720927 ODV720927 ONR720927 OXN720927 PHJ720927 PRF720927 QBB720927 QKX720927 QUT720927 REP720927 ROL720927 RYH720927 SID720927 SRZ720927 TBV720927 TLR720927 TVN720927 UFJ720927 UPF720927 UZB720927 VIX720927 VST720927 WCP720927 WML720927 WWH720927 S786463 JV786463 TR786463 ADN786463 ANJ786463 AXF786463 BHB786463 BQX786463 CAT786463 CKP786463 CUL786463 DEH786463 DOD786463 DXZ786463 EHV786463 ERR786463 FBN786463 FLJ786463 FVF786463 GFB786463 GOX786463 GYT786463 HIP786463 HSL786463 ICH786463 IMD786463 IVZ786463 JFV786463 JPR786463 JZN786463 KJJ786463 KTF786463 LDB786463 LMX786463 LWT786463 MGP786463 MQL786463 NAH786463 NKD786463 NTZ786463 ODV786463 ONR786463 OXN786463 PHJ786463 PRF786463 QBB786463 QKX786463 QUT786463 REP786463 ROL786463 RYH786463 SID786463 SRZ786463 TBV786463 TLR786463 TVN786463 UFJ786463 UPF786463 UZB786463 VIX786463 VST786463 WCP786463 WML786463 WWH786463 S851999 JV851999 TR851999 ADN851999 ANJ851999 AXF851999 BHB851999 BQX851999 CAT851999 CKP851999 CUL851999 DEH851999 DOD851999 DXZ851999 EHV851999 ERR851999 FBN851999 FLJ851999 FVF851999 GFB851999 GOX851999 GYT851999 HIP851999 HSL851999 ICH851999 IMD851999 IVZ851999 JFV851999 JPR851999 JZN851999 KJJ851999 KTF851999 LDB851999 LMX851999 LWT851999 MGP851999 MQL851999 NAH851999 NKD851999 NTZ851999 ODV851999 ONR851999 OXN851999 PHJ851999 PRF851999 QBB851999 QKX851999 QUT851999 REP851999 ROL851999 RYH851999 SID851999 SRZ851999 TBV851999 TLR851999 TVN851999 UFJ851999 UPF851999 UZB851999 VIX851999 VST851999 WCP851999 WML851999 WWH851999 S917535 JV917535 TR917535 ADN917535 ANJ917535 AXF917535 BHB917535 BQX917535 CAT917535 CKP917535 CUL917535 DEH917535 DOD917535 DXZ917535 EHV917535 ERR917535 FBN917535 FLJ917535 FVF917535 GFB917535 GOX917535 GYT917535 HIP917535 HSL917535 ICH917535 IMD917535 IVZ917535 JFV917535 JPR917535 JZN917535 KJJ917535 KTF917535 LDB917535 LMX917535 LWT917535 MGP917535 MQL917535 NAH917535 NKD917535 NTZ917535 ODV917535 ONR917535 OXN917535 PHJ917535 PRF917535 QBB917535 QKX917535 QUT917535 REP917535 ROL917535 RYH917535 SID917535 SRZ917535 TBV917535 TLR917535 TVN917535 UFJ917535 UPF917535 UZB917535 VIX917535 VST917535 WCP917535 WML917535 WWH917535 S983071 JV983071 TR983071 ADN983071 ANJ983071 AXF983071 BHB983071 BQX983071 CAT983071 CKP983071 CUL983071 DEH983071 DOD983071 DXZ983071 EHV983071 ERR983071 FBN983071 FLJ983071 FVF983071 GFB983071 GOX983071 GYT983071 HIP983071 HSL983071 ICH983071 IMD983071 IVZ983071 JFV983071 JPR983071 JZN983071 KJJ983071 KTF983071 LDB983071 LMX983071 LWT983071 MGP983071 MQL983071 NAH983071 NKD983071 NTZ983071 ODV983071 ONR983071 OXN983071 PHJ983071 PRF983071 QBB983071 QKX983071 QUT983071 REP983071 ROL983071 RYH983071 SID983071 SRZ983071 TBV983071 TLR983071 TVN983071 UFJ983071 UPF983071 UZB983071 VIX983071 VST983071 WCP983071 WML983071 WWH983071 U524319 U589855 JX65567 TT65567 ADP65567 ANL65567 AXH65567 BHD65567 BQZ65567 CAV65567 CKR65567 CUN65567 DEJ65567 DOF65567 DYB65567 EHX65567 ERT65567 FBP65567 FLL65567 FVH65567 GFD65567 GOZ65567 GYV65567 HIR65567 HSN65567 ICJ65567 IMF65567 IWB65567 JFX65567 JPT65567 JZP65567 KJL65567 KTH65567 LDD65567 LMZ65567 LWV65567 MGR65567 MQN65567 NAJ65567 NKF65567 NUB65567 ODX65567 ONT65567 OXP65567 PHL65567 PRH65567 QBD65567 QKZ65567 QUV65567 RER65567 RON65567 RYJ65567 SIF65567 SSB65567 TBX65567 TLT65567 TVP65567 UFL65567 UPH65567 UZD65567 VIZ65567 VSV65567 WCR65567 WMN65567 WWJ65567 U655391 JX131103 TT131103 ADP131103 ANL131103 AXH131103 BHD131103 BQZ131103 CAV131103 CKR131103 CUN131103 DEJ131103 DOF131103 DYB131103 EHX131103 ERT131103 FBP131103 FLL131103 FVH131103 GFD131103 GOZ131103 GYV131103 HIR131103 HSN131103 ICJ131103 IMF131103 IWB131103 JFX131103 JPT131103 JZP131103 KJL131103 KTH131103 LDD131103 LMZ131103 LWV131103 MGR131103 MQN131103 NAJ131103 NKF131103 NUB131103 ODX131103 ONT131103 OXP131103 PHL131103 PRH131103 QBD131103 QKZ131103 QUV131103 RER131103 RON131103 RYJ131103 SIF131103 SSB131103 TBX131103 TLT131103 TVP131103 UFL131103 UPH131103 UZD131103 VIZ131103 VSV131103 WCR131103 WMN131103 WWJ131103 U720927 JX196639 TT196639 ADP196639 ANL196639 AXH196639 BHD196639 BQZ196639 CAV196639 CKR196639 CUN196639 DEJ196639 DOF196639 DYB196639 EHX196639 ERT196639 FBP196639 FLL196639 FVH196639 GFD196639 GOZ196639 GYV196639 HIR196639 HSN196639 ICJ196639 IMF196639 IWB196639 JFX196639 JPT196639 JZP196639 KJL196639 KTH196639 LDD196639 LMZ196639 LWV196639 MGR196639 MQN196639 NAJ196639 NKF196639 NUB196639 ODX196639 ONT196639 OXP196639 PHL196639 PRH196639 QBD196639 QKZ196639 QUV196639 RER196639 RON196639 RYJ196639 SIF196639 SSB196639 TBX196639 TLT196639 TVP196639 UFL196639 UPH196639 UZD196639 VIZ196639 VSV196639 WCR196639 WMN196639 WWJ196639 U786463 JX262175 TT262175 ADP262175 ANL262175 AXH262175 BHD262175 BQZ262175 CAV262175 CKR262175 CUN262175 DEJ262175 DOF262175 DYB262175 EHX262175 ERT262175 FBP262175 FLL262175 FVH262175 GFD262175 GOZ262175 GYV262175 HIR262175 HSN262175 ICJ262175 IMF262175 IWB262175 JFX262175 JPT262175 JZP262175 KJL262175 KTH262175 LDD262175 LMZ262175 LWV262175 MGR262175 MQN262175 NAJ262175 NKF262175 NUB262175 ODX262175 ONT262175 OXP262175 PHL262175 PRH262175 QBD262175 QKZ262175 QUV262175 RER262175 RON262175 RYJ262175 SIF262175 SSB262175 TBX262175 TLT262175 TVP262175 UFL262175 UPH262175 UZD262175 VIZ262175 VSV262175 WCR262175 WMN262175 WWJ262175 U851999 JX327711 TT327711 ADP327711 ANL327711 AXH327711 BHD327711 BQZ327711 CAV327711 CKR327711 CUN327711 DEJ327711 DOF327711 DYB327711 EHX327711 ERT327711 FBP327711 FLL327711 FVH327711 GFD327711 GOZ327711 GYV327711 HIR327711 HSN327711 ICJ327711 IMF327711 IWB327711 JFX327711 JPT327711 JZP327711 KJL327711 KTH327711 LDD327711 LMZ327711 LWV327711 MGR327711 MQN327711 NAJ327711 NKF327711 NUB327711 ODX327711 ONT327711 OXP327711 PHL327711 PRH327711 QBD327711 QKZ327711 QUV327711 RER327711 RON327711 RYJ327711 SIF327711 SSB327711 TBX327711 TLT327711 TVP327711 UFL327711 UPH327711 UZD327711 VIZ327711 VSV327711 WCR327711 WMN327711 WWJ327711 U917535 JX393247 TT393247 ADP393247 ANL393247 AXH393247 BHD393247 BQZ393247 CAV393247 CKR393247 CUN393247 DEJ393247 DOF393247 DYB393247 EHX393247 ERT393247 FBP393247 FLL393247 FVH393247 GFD393247 GOZ393247 GYV393247 HIR393247 HSN393247 ICJ393247 IMF393247 IWB393247 JFX393247 JPT393247 JZP393247 KJL393247 KTH393247 LDD393247 LMZ393247 LWV393247 MGR393247 MQN393247 NAJ393247 NKF393247 NUB393247 ODX393247 ONT393247 OXP393247 PHL393247 PRH393247 QBD393247 QKZ393247 QUV393247 RER393247 RON393247 RYJ393247 SIF393247 SSB393247 TBX393247 TLT393247 TVP393247 UFL393247 UPH393247 UZD393247 VIZ393247 VSV393247 WCR393247 WMN393247 WWJ393247 U983071 JX458783 TT458783 ADP458783 ANL458783 AXH458783 BHD458783 BQZ458783 CAV458783 CKR458783 CUN458783 DEJ458783 DOF458783 DYB458783 EHX458783 ERT458783 FBP458783 FLL458783 FVH458783 GFD458783 GOZ458783 GYV458783 HIR458783 HSN458783 ICJ458783 IMF458783 IWB458783 JFX458783 JPT458783 JZP458783 KJL458783 KTH458783 LDD458783 LMZ458783 LWV458783 MGR458783 MQN458783 NAJ458783 NKF458783 NUB458783 ODX458783 ONT458783 OXP458783 PHL458783 PRH458783 QBD458783 QKZ458783 QUV458783 RER458783 RON458783 RYJ458783 SIF458783 SSB458783 TBX458783 TLT458783 TVP458783 UFL458783 UPH458783 UZD458783 VIZ458783 VSV458783 WCR458783 WMN458783 WWJ458783 U65567 JX524319 TT524319 ADP524319 ANL524319 AXH524319 BHD524319 BQZ524319 CAV524319 CKR524319 CUN524319 DEJ524319 DOF524319 DYB524319 EHX524319 ERT524319 FBP524319 FLL524319 FVH524319 GFD524319 GOZ524319 GYV524319 HIR524319 HSN524319 ICJ524319 IMF524319 IWB524319 JFX524319 JPT524319 JZP524319 KJL524319 KTH524319 LDD524319 LMZ524319 LWV524319 MGR524319 MQN524319 NAJ524319 NKF524319 NUB524319 ODX524319 ONT524319 OXP524319 PHL524319 PRH524319 QBD524319 QKZ524319 QUV524319 RER524319 RON524319 RYJ524319 SIF524319 SSB524319 TBX524319 TLT524319 TVP524319 UFL524319 UPH524319 UZD524319 VIZ524319 VSV524319 WCR524319 WMN524319 WWJ524319 U131103 JX589855 TT589855 ADP589855 ANL589855 AXH589855 BHD589855 BQZ589855 CAV589855 CKR589855 CUN589855 DEJ589855 DOF589855 DYB589855 EHX589855 ERT589855 FBP589855 FLL589855 FVH589855 GFD589855 GOZ589855 GYV589855 HIR589855 HSN589855 ICJ589855 IMF589855 IWB589855 JFX589855 JPT589855 JZP589855 KJL589855 KTH589855 LDD589855 LMZ589855 LWV589855 MGR589855 MQN589855 NAJ589855 NKF589855 NUB589855 ODX589855 ONT589855 OXP589855 PHL589855 PRH589855 QBD589855 QKZ589855 QUV589855 RER589855 RON589855 RYJ589855 SIF589855 SSB589855 TBX589855 TLT589855 TVP589855 UFL589855 UPH589855 UZD589855 VIZ589855 VSV589855 WCR589855 WMN589855 WWJ589855 U196639 JX655391 TT655391 ADP655391 ANL655391 AXH655391 BHD655391 BQZ655391 CAV655391 CKR655391 CUN655391 DEJ655391 DOF655391 DYB655391 EHX655391 ERT655391 FBP655391 FLL655391 FVH655391 GFD655391 GOZ655391 GYV655391 HIR655391 HSN655391 ICJ655391 IMF655391 IWB655391 JFX655391 JPT655391 JZP655391 KJL655391 KTH655391 LDD655391 LMZ655391 LWV655391 MGR655391 MQN655391 NAJ655391 NKF655391 NUB655391 ODX655391 ONT655391 OXP655391 PHL655391 PRH655391 QBD655391 QKZ655391 QUV655391 RER655391 RON655391 RYJ655391 SIF655391 SSB655391 TBX655391 TLT655391 TVP655391 UFL655391 UPH655391 UZD655391 VIZ655391 VSV655391 WCR655391 WMN655391 WWJ655391 U262175 JX720927 TT720927 ADP720927 ANL720927 AXH720927 BHD720927 BQZ720927 CAV720927 CKR720927 CUN720927 DEJ720927 DOF720927 DYB720927 EHX720927 ERT720927 FBP720927 FLL720927 FVH720927 GFD720927 GOZ720927 GYV720927 HIR720927 HSN720927 ICJ720927 IMF720927 IWB720927 JFX720927 JPT720927 JZP720927 KJL720927 KTH720927 LDD720927 LMZ720927 LWV720927 MGR720927 MQN720927 NAJ720927 NKF720927 NUB720927 ODX720927 ONT720927 OXP720927 PHL720927 PRH720927 QBD720927 QKZ720927 QUV720927 RER720927 RON720927 RYJ720927 SIF720927 SSB720927 TBX720927 TLT720927 TVP720927 UFL720927 UPH720927 UZD720927 VIZ720927 VSV720927 WCR720927 WMN720927 WWJ720927 WWJ24 JX786463 TT786463 ADP786463 ANL786463 AXH786463 BHD786463 BQZ786463 CAV786463 CKR786463 CUN786463 DEJ786463 DOF786463 DYB786463 EHX786463 ERT786463 FBP786463 FLL786463 FVH786463 GFD786463 GOZ786463 GYV786463 HIR786463 HSN786463 ICJ786463 IMF786463 IWB786463 JFX786463 JPT786463 JZP786463 KJL786463 KTH786463 LDD786463 LMZ786463 LWV786463 MGR786463 MQN786463 NAJ786463 NKF786463 NUB786463 ODX786463 ONT786463 OXP786463 PHL786463 PRH786463 QBD786463 QKZ786463 QUV786463 RER786463 RON786463 RYJ786463 SIF786463 SSB786463 TBX786463 TLT786463 TVP786463 UFL786463 UPH786463 UZD786463 VIZ786463 VSV786463 WCR786463 WMN786463 WWJ786463 U24 JX851999 TT851999 ADP851999 ANL851999 AXH851999 BHD851999 BQZ851999 CAV851999 CKR851999 CUN851999 DEJ851999 DOF851999 DYB851999 EHX851999 ERT851999 FBP851999 FLL851999 FVH851999 GFD851999 GOZ851999 GYV851999 HIR851999 HSN851999 ICJ851999 IMF851999 IWB851999 JFX851999 JPT851999 JZP851999 KJL851999 KTH851999 LDD851999 LMZ851999 LWV851999 MGR851999 MQN851999 NAJ851999 NKF851999 NUB851999 ODX851999 ONT851999 OXP851999 PHL851999 PRH851999 QBD851999 QKZ851999 QUV851999 RER851999 RON851999 RYJ851999 SIF851999 SSB851999 TBX851999 TLT851999 TVP851999 UFL851999 UPH851999 UZD851999 VIZ851999 VSV851999 WCR851999 WMN851999 WWJ851999 JX917535 TT917535 ADP917535 ANL917535 AXH917535 BHD917535 BQZ917535 CAV917535 CKR917535 CUN917535 DEJ917535 DOF917535 DYB917535 EHX917535 ERT917535 FBP917535 FLL917535 FVH917535 GFD917535 GOZ917535 GYV917535 HIR917535 HSN917535 ICJ917535 IMF917535 IWB917535 JFX917535 JPT917535 JZP917535 KJL917535 KTH917535 LDD917535 LMZ917535 LWV917535 MGR917535 MQN917535 NAJ917535 NKF917535 NUB917535 ODX917535 ONT917535 OXP917535 PHL917535 PRH917535 QBD917535 QKZ917535 QUV917535 RER917535 RON917535 RYJ917535 SIF917535 SSB917535 TBX917535 TLT917535 TVP917535 UFL917535 UPH917535 UZD917535 VIZ917535 VSV917535 WCR917535 WMN917535 WWJ917535 WWJ983071 JX983071 TT983071 ADP983071 ANL983071 AXH983071 BHD983071 BQZ983071 CAV983071 CKR983071 CUN983071 DEJ983071 DOF983071 DYB983071 EHX983071 ERT983071 FBP983071 FLL983071 FVH983071 GFD983071 GOZ983071 GYV983071 HIR983071 HSN983071 ICJ983071 IMF983071 IWB983071 JFX983071 JPT983071 JZP983071 KJL983071 KTH983071 LDD983071 LMZ983071 LWV983071 MGR983071 MQN983071 NAJ983071 NKF983071 NUB983071 ODX983071 ONT983071 OXP983071 PHL983071 PRH983071 QBD983071 QKZ983071 QUV983071 RER983071 RON983071 RYJ983071 SIF983071 SSB983071 TBX983071 TLT983071 TVP983071 UFL983071 UPH983071 UZD983071 VIZ983071 VSV983071 WCR983071 WMN983071 WMN24 WCR24 VSV24 VIZ24 UZD24 UPH24 UFL24 TVP24 TLT24 TBX24 SSB24 SIF24 RYJ24 RON24 RER24 QUV24 QKZ24 QBD24 PRH24 PHL24 OXP24 ONT24 ODX24 NUB24 NKF24 NAJ24 MQN24 MGR24 LWV24 LMZ24 LDD24 KTH24 KJL24 JZP24 JPT24 JFX24 IWB24 IMF24 ICJ24 HSN24 HIR24 GYV24 GOZ24 GFD24 FVH24 FLL24 FBP24 ERT24 EHX24 DYB24 DOF24 DEJ24 CUN24 CKR24 CAV24 BQZ24 BHD24 AXH24 ANL24 ADP24 TT24 TR24 JX24 WWH24 WML24 WCP24 VST24 VIX24 UZB24 UPF24 UFJ24 TVN24 TLR24 TBV24 SRZ24 SID24 RYH24 ROL24 REP24 QUT24 QKX24 QBB24 PRF24 PHJ24 OXN24 ONR24 ODV24 NTZ24 NKD24 NAH24 MQL24 MGP24 LWT24 LMX24 LDB24 KTF24 KJJ24 JZN24 JPR24 JFV24 IVZ24 IMD24 ICH24 HSL24 HIP24 GYT24 GOX24 GFB24 FVF24 FLJ24 FBN24 ERR24 EHV24 DXZ24 DOD24 DEH24 CUL24 CKP24 CAT24 BQX24 BHB24 AXF24 ANJ24 ADN24 JV24 U327711 U393247 U35 S24 JV35 S35 WWJ35 WMN35 WCR35 VSV35 VIZ35 UZD35 UPH35 UFL35 TVP35 TLT35 TBX35 SSB35 SIF35 RYJ35 RON35 RER35 QUV35 QKZ35 QBD35 PRH35 PHL35 OXP35 ONT35 ODX35 NUB35 NKF35 NAJ35 MQN35 MGR35 LWV35 LMZ35 LDD35 KTH35 KJL35 JZP35 JPT35 JFX35 IWB35 IMF35 ICJ35 HSN35 HIR35 GYV35 GOZ35 GFD35 FVH35 FLL35 FBP35 ERT35 EHX35 DYB35 DOF35 DEJ35 CUN35 CKR35 CAV35 BQZ35 BHD35 AXH35 ANL35 ADP35 TT35 TR35 JX35 WWH35 WML35 WCP35 VST35 VIX35 UZB35 UPF35 UFJ35 TVN35 TLR35 TBV35 SRZ35 SID35 RYH35 ROL35 REP35 QUT35 QKX35 QBB35 PRF35 PHJ35 OXN35 ONR35 ODV35 NTZ35 NKD35 NAH35 MQL35 MGP35 LWT35 LMX35 LDB35 KTF35 KJJ35 JZN35 JPR35 JFV35 IVZ35 IMD35 ICH35 HSL35 HIP35 GYT35 GOX35 GFB35 FVF35 FLJ35 FBN35 ERR35 EHV35 DXZ35 DOD35 DEH35 CUL35 CKP35 CAT35 BQX35 BHB35 AXF35 ANJ35 ADN35 U458783 Z65567 Z131103 Z196639 Z262175 Z327711 Z393247 Z458783 Z524319 Z589855 Z655391 Z720927 Z786463 Z851999 Z917535 Z983071 AB524319 AB589855 AB655391 AB720927 AB786463 AB851999 AB917535 AB983071 AB65567 AB131103 AB196639 AB262175 AB24 AB327711 AB393247 Z24 AB458783 AB35 Z3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7 JU65567 TQ65567 ADM65567 ANI65567 AXE65567 BHA65567 BQW65567 CAS65567 CKO65567 CUK65567 DEG65567 DOC65567 DXY65567 EHU65567 ERQ65567 FBM65567 FLI65567 FVE65567 GFA65567 GOW65567 GYS65567 HIO65567 HSK65567 ICG65567 IMC65567 IVY65567 JFU65567 JPQ65567 JZM65567 KJI65567 KTE65567 LDA65567 LMW65567 LWS65567 MGO65567 MQK65567 NAG65567 NKC65567 NTY65567 ODU65567 ONQ65567 OXM65567 PHI65567 PRE65567 QBA65567 QKW65567 QUS65567 REO65567 ROK65567 RYG65567 SIC65567 SRY65567 TBU65567 TLQ65567 TVM65567 UFI65567 UPE65567 UZA65567 VIW65567 VSS65567 WCO65567 WMK65567 WWG65567 R131103 JU131103 TQ131103 ADM131103 ANI131103 AXE131103 BHA131103 BQW131103 CAS131103 CKO131103 CUK131103 DEG131103 DOC131103 DXY131103 EHU131103 ERQ131103 FBM131103 FLI131103 FVE131103 GFA131103 GOW131103 GYS131103 HIO131103 HSK131103 ICG131103 IMC131103 IVY131103 JFU131103 JPQ131103 JZM131103 KJI131103 KTE131103 LDA131103 LMW131103 LWS131103 MGO131103 MQK131103 NAG131103 NKC131103 NTY131103 ODU131103 ONQ131103 OXM131103 PHI131103 PRE131103 QBA131103 QKW131103 QUS131103 REO131103 ROK131103 RYG131103 SIC131103 SRY131103 TBU131103 TLQ131103 TVM131103 UFI131103 UPE131103 UZA131103 VIW131103 VSS131103 WCO131103 WMK131103 WWG131103 R196639 JU196639 TQ196639 ADM196639 ANI196639 AXE196639 BHA196639 BQW196639 CAS196639 CKO196639 CUK196639 DEG196639 DOC196639 DXY196639 EHU196639 ERQ196639 FBM196639 FLI196639 FVE196639 GFA196639 GOW196639 GYS196639 HIO196639 HSK196639 ICG196639 IMC196639 IVY196639 JFU196639 JPQ196639 JZM196639 KJI196639 KTE196639 LDA196639 LMW196639 LWS196639 MGO196639 MQK196639 NAG196639 NKC196639 NTY196639 ODU196639 ONQ196639 OXM196639 PHI196639 PRE196639 QBA196639 QKW196639 QUS196639 REO196639 ROK196639 RYG196639 SIC196639 SRY196639 TBU196639 TLQ196639 TVM196639 UFI196639 UPE196639 UZA196639 VIW196639 VSS196639 WCO196639 WMK196639 WWG196639 R262175 JU262175 TQ262175 ADM262175 ANI262175 AXE262175 BHA262175 BQW262175 CAS262175 CKO262175 CUK262175 DEG262175 DOC262175 DXY262175 EHU262175 ERQ262175 FBM262175 FLI262175 FVE262175 GFA262175 GOW262175 GYS262175 HIO262175 HSK262175 ICG262175 IMC262175 IVY262175 JFU262175 JPQ262175 JZM262175 KJI262175 KTE262175 LDA262175 LMW262175 LWS262175 MGO262175 MQK262175 NAG262175 NKC262175 NTY262175 ODU262175 ONQ262175 OXM262175 PHI262175 PRE262175 QBA262175 QKW262175 QUS262175 REO262175 ROK262175 RYG262175 SIC262175 SRY262175 TBU262175 TLQ262175 TVM262175 UFI262175 UPE262175 UZA262175 VIW262175 VSS262175 WCO262175 WMK262175 WWG262175 R327711 JU327711 TQ327711 ADM327711 ANI327711 AXE327711 BHA327711 BQW327711 CAS327711 CKO327711 CUK327711 DEG327711 DOC327711 DXY327711 EHU327711 ERQ327711 FBM327711 FLI327711 FVE327711 GFA327711 GOW327711 GYS327711 HIO327711 HSK327711 ICG327711 IMC327711 IVY327711 JFU327711 JPQ327711 JZM327711 KJI327711 KTE327711 LDA327711 LMW327711 LWS327711 MGO327711 MQK327711 NAG327711 NKC327711 NTY327711 ODU327711 ONQ327711 OXM327711 PHI327711 PRE327711 QBA327711 QKW327711 QUS327711 REO327711 ROK327711 RYG327711 SIC327711 SRY327711 TBU327711 TLQ327711 TVM327711 UFI327711 UPE327711 UZA327711 VIW327711 VSS327711 WCO327711 WMK327711 WWG327711 R393247 JU393247 TQ393247 ADM393247 ANI393247 AXE393247 BHA393247 BQW393247 CAS393247 CKO393247 CUK393247 DEG393247 DOC393247 DXY393247 EHU393247 ERQ393247 FBM393247 FLI393247 FVE393247 GFA393247 GOW393247 GYS393247 HIO393247 HSK393247 ICG393247 IMC393247 IVY393247 JFU393247 JPQ393247 JZM393247 KJI393247 KTE393247 LDA393247 LMW393247 LWS393247 MGO393247 MQK393247 NAG393247 NKC393247 NTY393247 ODU393247 ONQ393247 OXM393247 PHI393247 PRE393247 QBA393247 QKW393247 QUS393247 REO393247 ROK393247 RYG393247 SIC393247 SRY393247 TBU393247 TLQ393247 TVM393247 UFI393247 UPE393247 UZA393247 VIW393247 VSS393247 WCO393247 WMK393247 WWG393247 R458783 JU458783 TQ458783 ADM458783 ANI458783 AXE458783 BHA458783 BQW458783 CAS458783 CKO458783 CUK458783 DEG458783 DOC458783 DXY458783 EHU458783 ERQ458783 FBM458783 FLI458783 FVE458783 GFA458783 GOW458783 GYS458783 HIO458783 HSK458783 ICG458783 IMC458783 IVY458783 JFU458783 JPQ458783 JZM458783 KJI458783 KTE458783 LDA458783 LMW458783 LWS458783 MGO458783 MQK458783 NAG458783 NKC458783 NTY458783 ODU458783 ONQ458783 OXM458783 PHI458783 PRE458783 QBA458783 QKW458783 QUS458783 REO458783 ROK458783 RYG458783 SIC458783 SRY458783 TBU458783 TLQ458783 TVM458783 UFI458783 UPE458783 UZA458783 VIW458783 VSS458783 WCO458783 WMK458783 WWG458783 R524319 JU524319 TQ524319 ADM524319 ANI524319 AXE524319 BHA524319 BQW524319 CAS524319 CKO524319 CUK524319 DEG524319 DOC524319 DXY524319 EHU524319 ERQ524319 FBM524319 FLI524319 FVE524319 GFA524319 GOW524319 GYS524319 HIO524319 HSK524319 ICG524319 IMC524319 IVY524319 JFU524319 JPQ524319 JZM524319 KJI524319 KTE524319 LDA524319 LMW524319 LWS524319 MGO524319 MQK524319 NAG524319 NKC524319 NTY524319 ODU524319 ONQ524319 OXM524319 PHI524319 PRE524319 QBA524319 QKW524319 QUS524319 REO524319 ROK524319 RYG524319 SIC524319 SRY524319 TBU524319 TLQ524319 TVM524319 UFI524319 UPE524319 UZA524319 VIW524319 VSS524319 WCO524319 WMK524319 WWG524319 R589855 JU589855 TQ589855 ADM589855 ANI589855 AXE589855 BHA589855 BQW589855 CAS589855 CKO589855 CUK589855 DEG589855 DOC589855 DXY589855 EHU589855 ERQ589855 FBM589855 FLI589855 FVE589855 GFA589855 GOW589855 GYS589855 HIO589855 HSK589855 ICG589855 IMC589855 IVY589855 JFU589855 JPQ589855 JZM589855 KJI589855 KTE589855 LDA589855 LMW589855 LWS589855 MGO589855 MQK589855 NAG589855 NKC589855 NTY589855 ODU589855 ONQ589855 OXM589855 PHI589855 PRE589855 QBA589855 QKW589855 QUS589855 REO589855 ROK589855 RYG589855 SIC589855 SRY589855 TBU589855 TLQ589855 TVM589855 UFI589855 UPE589855 UZA589855 VIW589855 VSS589855 WCO589855 WMK589855 WWG589855 R655391 JU655391 TQ655391 ADM655391 ANI655391 AXE655391 BHA655391 BQW655391 CAS655391 CKO655391 CUK655391 DEG655391 DOC655391 DXY655391 EHU655391 ERQ655391 FBM655391 FLI655391 FVE655391 GFA655391 GOW655391 GYS655391 HIO655391 HSK655391 ICG655391 IMC655391 IVY655391 JFU655391 JPQ655391 JZM655391 KJI655391 KTE655391 LDA655391 LMW655391 LWS655391 MGO655391 MQK655391 NAG655391 NKC655391 NTY655391 ODU655391 ONQ655391 OXM655391 PHI655391 PRE655391 QBA655391 QKW655391 QUS655391 REO655391 ROK655391 RYG655391 SIC655391 SRY655391 TBU655391 TLQ655391 TVM655391 UFI655391 UPE655391 UZA655391 VIW655391 VSS655391 WCO655391 WMK655391 WWG655391 R720927 JU720927 TQ720927 ADM720927 ANI720927 AXE720927 BHA720927 BQW720927 CAS720927 CKO720927 CUK720927 DEG720927 DOC720927 DXY720927 EHU720927 ERQ720927 FBM720927 FLI720927 FVE720927 GFA720927 GOW720927 GYS720927 HIO720927 HSK720927 ICG720927 IMC720927 IVY720927 JFU720927 JPQ720927 JZM720927 KJI720927 KTE720927 LDA720927 LMW720927 LWS720927 MGO720927 MQK720927 NAG720927 NKC720927 NTY720927 ODU720927 ONQ720927 OXM720927 PHI720927 PRE720927 QBA720927 QKW720927 QUS720927 REO720927 ROK720927 RYG720927 SIC720927 SRY720927 TBU720927 TLQ720927 TVM720927 UFI720927 UPE720927 UZA720927 VIW720927 VSS720927 WCO720927 WMK720927 WWG720927 R786463 JU786463 TQ786463 ADM786463 ANI786463 AXE786463 BHA786463 BQW786463 CAS786463 CKO786463 CUK786463 DEG786463 DOC786463 DXY786463 EHU786463 ERQ786463 FBM786463 FLI786463 FVE786463 GFA786463 GOW786463 GYS786463 HIO786463 HSK786463 ICG786463 IMC786463 IVY786463 JFU786463 JPQ786463 JZM786463 KJI786463 KTE786463 LDA786463 LMW786463 LWS786463 MGO786463 MQK786463 NAG786463 NKC786463 NTY786463 ODU786463 ONQ786463 OXM786463 PHI786463 PRE786463 QBA786463 QKW786463 QUS786463 REO786463 ROK786463 RYG786463 SIC786463 SRY786463 TBU786463 TLQ786463 TVM786463 UFI786463 UPE786463 UZA786463 VIW786463 VSS786463 WCO786463 WMK786463 WWG786463 R851999 JU851999 TQ851999 ADM851999 ANI851999 AXE851999 BHA851999 BQW851999 CAS851999 CKO851999 CUK851999 DEG851999 DOC851999 DXY851999 EHU851999 ERQ851999 FBM851999 FLI851999 FVE851999 GFA851999 GOW851999 GYS851999 HIO851999 HSK851999 ICG851999 IMC851999 IVY851999 JFU851999 JPQ851999 JZM851999 KJI851999 KTE851999 LDA851999 LMW851999 LWS851999 MGO851999 MQK851999 NAG851999 NKC851999 NTY851999 ODU851999 ONQ851999 OXM851999 PHI851999 PRE851999 QBA851999 QKW851999 QUS851999 REO851999 ROK851999 RYG851999 SIC851999 SRY851999 TBU851999 TLQ851999 TVM851999 UFI851999 UPE851999 UZA851999 VIW851999 VSS851999 WCO851999 WMK851999 WWG851999 R917535 JU917535 TQ917535 ADM917535 ANI917535 AXE917535 BHA917535 BQW917535 CAS917535 CKO917535 CUK917535 DEG917535 DOC917535 DXY917535 EHU917535 ERQ917535 FBM917535 FLI917535 FVE917535 GFA917535 GOW917535 GYS917535 HIO917535 HSK917535 ICG917535 IMC917535 IVY917535 JFU917535 JPQ917535 JZM917535 KJI917535 KTE917535 LDA917535 LMW917535 LWS917535 MGO917535 MQK917535 NAG917535 NKC917535 NTY917535 ODU917535 ONQ917535 OXM917535 PHI917535 PRE917535 QBA917535 QKW917535 QUS917535 REO917535 ROK917535 RYG917535 SIC917535 SRY917535 TBU917535 TLQ917535 TVM917535 UFI917535 UPE917535 UZA917535 VIW917535 VSS917535 WCO917535 WMK917535 WWG917535 R983071 JU983071 TQ983071 ADM983071 ANI983071 AXE983071 BHA983071 BQW983071 CAS983071 CKO983071 CUK983071 DEG983071 DOC983071 DXY983071 EHU983071 ERQ983071 FBM983071 FLI983071 FVE983071 GFA983071 GOW983071 GYS983071 HIO983071 HSK983071 ICG983071 IMC983071 IVY983071 JFU983071 JPQ983071 JZM983071 KJI983071 KTE983071 LDA983071 LMW983071 LWS983071 MGO983071 MQK983071 NAG983071 NKC983071 NTY983071 ODU983071 ONQ983071 OXM983071 PHI983071 PRE983071 QBA983071 QKW983071 QUS983071 REO983071 ROK983071 RYG983071 SIC983071 SRY983071 TBU983071 TLQ983071 TVM983071 UFI983071 UPE983071 UZA983071 VIW983071 VSS983071 WCO983071 WMK983071 WWG983071 WWI983071 T65567 JW65567 TS65567 ADO65567 ANK65567 AXG65567 BHC65567 BQY65567 CAU65567 CKQ65567 CUM65567 DEI65567 DOE65567 DYA65567 EHW65567 ERS65567 FBO65567 FLK65567 FVG65567 GFC65567 GOY65567 GYU65567 HIQ65567 HSM65567 ICI65567 IME65567 IWA65567 JFW65567 JPS65567 JZO65567 KJK65567 KTG65567 LDC65567 LMY65567 LWU65567 MGQ65567 MQM65567 NAI65567 NKE65567 NUA65567 ODW65567 ONS65567 OXO65567 PHK65567 PRG65567 QBC65567 QKY65567 QUU65567 REQ65567 ROM65567 RYI65567 SIE65567 SSA65567 TBW65567 TLS65567 TVO65567 UFK65567 UPG65567 UZC65567 VIY65567 VSU65567 WCQ65567 WMM65567 WWI65567 T131103 JW131103 TS131103 ADO131103 ANK131103 AXG131103 BHC131103 BQY131103 CAU131103 CKQ131103 CUM131103 DEI131103 DOE131103 DYA131103 EHW131103 ERS131103 FBO131103 FLK131103 FVG131103 GFC131103 GOY131103 GYU131103 HIQ131103 HSM131103 ICI131103 IME131103 IWA131103 JFW131103 JPS131103 JZO131103 KJK131103 KTG131103 LDC131103 LMY131103 LWU131103 MGQ131103 MQM131103 NAI131103 NKE131103 NUA131103 ODW131103 ONS131103 OXO131103 PHK131103 PRG131103 QBC131103 QKY131103 QUU131103 REQ131103 ROM131103 RYI131103 SIE131103 SSA131103 TBW131103 TLS131103 TVO131103 UFK131103 UPG131103 UZC131103 VIY131103 VSU131103 WCQ131103 WMM131103 WWI131103 T196639 JW196639 TS196639 ADO196639 ANK196639 AXG196639 BHC196639 BQY196639 CAU196639 CKQ196639 CUM196639 DEI196639 DOE196639 DYA196639 EHW196639 ERS196639 FBO196639 FLK196639 FVG196639 GFC196639 GOY196639 GYU196639 HIQ196639 HSM196639 ICI196639 IME196639 IWA196639 JFW196639 JPS196639 JZO196639 KJK196639 KTG196639 LDC196639 LMY196639 LWU196639 MGQ196639 MQM196639 NAI196639 NKE196639 NUA196639 ODW196639 ONS196639 OXO196639 PHK196639 PRG196639 QBC196639 QKY196639 QUU196639 REQ196639 ROM196639 RYI196639 SIE196639 SSA196639 TBW196639 TLS196639 TVO196639 UFK196639 UPG196639 UZC196639 VIY196639 VSU196639 WCQ196639 WMM196639 WWI196639 T262175 JW262175 TS262175 ADO262175 ANK262175 AXG262175 BHC262175 BQY262175 CAU262175 CKQ262175 CUM262175 DEI262175 DOE262175 DYA262175 EHW262175 ERS262175 FBO262175 FLK262175 FVG262175 GFC262175 GOY262175 GYU262175 HIQ262175 HSM262175 ICI262175 IME262175 IWA262175 JFW262175 JPS262175 JZO262175 KJK262175 KTG262175 LDC262175 LMY262175 LWU262175 MGQ262175 MQM262175 NAI262175 NKE262175 NUA262175 ODW262175 ONS262175 OXO262175 PHK262175 PRG262175 QBC262175 QKY262175 QUU262175 REQ262175 ROM262175 RYI262175 SIE262175 SSA262175 TBW262175 TLS262175 TVO262175 UFK262175 UPG262175 UZC262175 VIY262175 VSU262175 WCQ262175 WMM262175 WWI262175 T327711 JW327711 TS327711 ADO327711 ANK327711 AXG327711 BHC327711 BQY327711 CAU327711 CKQ327711 CUM327711 DEI327711 DOE327711 DYA327711 EHW327711 ERS327711 FBO327711 FLK327711 FVG327711 GFC327711 GOY327711 GYU327711 HIQ327711 HSM327711 ICI327711 IME327711 IWA327711 JFW327711 JPS327711 JZO327711 KJK327711 KTG327711 LDC327711 LMY327711 LWU327711 MGQ327711 MQM327711 NAI327711 NKE327711 NUA327711 ODW327711 ONS327711 OXO327711 PHK327711 PRG327711 QBC327711 QKY327711 QUU327711 REQ327711 ROM327711 RYI327711 SIE327711 SSA327711 TBW327711 TLS327711 TVO327711 UFK327711 UPG327711 UZC327711 VIY327711 VSU327711 WCQ327711 WMM327711 WWI327711 T393247 JW393247 TS393247 ADO393247 ANK393247 AXG393247 BHC393247 BQY393247 CAU393247 CKQ393247 CUM393247 DEI393247 DOE393247 DYA393247 EHW393247 ERS393247 FBO393247 FLK393247 FVG393247 GFC393247 GOY393247 GYU393247 HIQ393247 HSM393247 ICI393247 IME393247 IWA393247 JFW393247 JPS393247 JZO393247 KJK393247 KTG393247 LDC393247 LMY393247 LWU393247 MGQ393247 MQM393247 NAI393247 NKE393247 NUA393247 ODW393247 ONS393247 OXO393247 PHK393247 PRG393247 QBC393247 QKY393247 QUU393247 REQ393247 ROM393247 RYI393247 SIE393247 SSA393247 TBW393247 TLS393247 TVO393247 UFK393247 UPG393247 UZC393247 VIY393247 VSU393247 WCQ393247 WMM393247 WWI393247 T458783 JW458783 TS458783 ADO458783 ANK458783 AXG458783 BHC458783 BQY458783 CAU458783 CKQ458783 CUM458783 DEI458783 DOE458783 DYA458783 EHW458783 ERS458783 FBO458783 FLK458783 FVG458783 GFC458783 GOY458783 GYU458783 HIQ458783 HSM458783 ICI458783 IME458783 IWA458783 JFW458783 JPS458783 JZO458783 KJK458783 KTG458783 LDC458783 LMY458783 LWU458783 MGQ458783 MQM458783 NAI458783 NKE458783 NUA458783 ODW458783 ONS458783 OXO458783 PHK458783 PRG458783 QBC458783 QKY458783 QUU458783 REQ458783 ROM458783 RYI458783 SIE458783 SSA458783 TBW458783 TLS458783 TVO458783 UFK458783 UPG458783 UZC458783 VIY458783 VSU458783 WCQ458783 WMM458783 WWI458783 T524319 JW524319 TS524319 ADO524319 ANK524319 AXG524319 BHC524319 BQY524319 CAU524319 CKQ524319 CUM524319 DEI524319 DOE524319 DYA524319 EHW524319 ERS524319 FBO524319 FLK524319 FVG524319 GFC524319 GOY524319 GYU524319 HIQ524319 HSM524319 ICI524319 IME524319 IWA524319 JFW524319 JPS524319 JZO524319 KJK524319 KTG524319 LDC524319 LMY524319 LWU524319 MGQ524319 MQM524319 NAI524319 NKE524319 NUA524319 ODW524319 ONS524319 OXO524319 PHK524319 PRG524319 QBC524319 QKY524319 QUU524319 REQ524319 ROM524319 RYI524319 SIE524319 SSA524319 TBW524319 TLS524319 TVO524319 UFK524319 UPG524319 UZC524319 VIY524319 VSU524319 WCQ524319 WMM524319 WWI524319 T589855 JW589855 TS589855 ADO589855 ANK589855 AXG589855 BHC589855 BQY589855 CAU589855 CKQ589855 CUM589855 DEI589855 DOE589855 DYA589855 EHW589855 ERS589855 FBO589855 FLK589855 FVG589855 GFC589855 GOY589855 GYU589855 HIQ589855 HSM589855 ICI589855 IME589855 IWA589855 JFW589855 JPS589855 JZO589855 KJK589855 KTG589855 LDC589855 LMY589855 LWU589855 MGQ589855 MQM589855 NAI589855 NKE589855 NUA589855 ODW589855 ONS589855 OXO589855 PHK589855 PRG589855 QBC589855 QKY589855 QUU589855 REQ589855 ROM589855 RYI589855 SIE589855 SSA589855 TBW589855 TLS589855 TVO589855 UFK589855 UPG589855 UZC589855 VIY589855 VSU589855 WCQ589855 WMM589855 WWI589855 T655391 JW655391 TS655391 ADO655391 ANK655391 AXG655391 BHC655391 BQY655391 CAU655391 CKQ655391 CUM655391 DEI655391 DOE655391 DYA655391 EHW655391 ERS655391 FBO655391 FLK655391 FVG655391 GFC655391 GOY655391 GYU655391 HIQ655391 HSM655391 ICI655391 IME655391 IWA655391 JFW655391 JPS655391 JZO655391 KJK655391 KTG655391 LDC655391 LMY655391 LWU655391 MGQ655391 MQM655391 NAI655391 NKE655391 NUA655391 ODW655391 ONS655391 OXO655391 PHK655391 PRG655391 QBC655391 QKY655391 QUU655391 REQ655391 ROM655391 RYI655391 SIE655391 SSA655391 TBW655391 TLS655391 TVO655391 UFK655391 UPG655391 UZC655391 VIY655391 VSU655391 WCQ655391 WMM655391 WWI655391 T720927 JW720927 TS720927 ADO720927 ANK720927 AXG720927 BHC720927 BQY720927 CAU720927 CKQ720927 CUM720927 DEI720927 DOE720927 DYA720927 EHW720927 ERS720927 FBO720927 FLK720927 FVG720927 GFC720927 GOY720927 GYU720927 HIQ720927 HSM720927 ICI720927 IME720927 IWA720927 JFW720927 JPS720927 JZO720927 KJK720927 KTG720927 LDC720927 LMY720927 LWU720927 MGQ720927 MQM720927 NAI720927 NKE720927 NUA720927 ODW720927 ONS720927 OXO720927 PHK720927 PRG720927 QBC720927 QKY720927 QUU720927 REQ720927 ROM720927 RYI720927 SIE720927 SSA720927 TBW720927 TLS720927 TVO720927 UFK720927 UPG720927 UZC720927 VIY720927 VSU720927 WCQ720927 WMM720927 WWI720927 T786463 JW786463 TS786463 ADO786463 ANK786463 AXG786463 BHC786463 BQY786463 CAU786463 CKQ786463 CUM786463 DEI786463 DOE786463 DYA786463 EHW786463 ERS786463 FBO786463 FLK786463 FVG786463 GFC786463 GOY786463 GYU786463 HIQ786463 HSM786463 ICI786463 IME786463 IWA786463 JFW786463 JPS786463 JZO786463 KJK786463 KTG786463 LDC786463 LMY786463 LWU786463 MGQ786463 MQM786463 NAI786463 NKE786463 NUA786463 ODW786463 ONS786463 OXO786463 PHK786463 PRG786463 QBC786463 QKY786463 QUU786463 REQ786463 ROM786463 RYI786463 SIE786463 SSA786463 TBW786463 TLS786463 TVO786463 UFK786463 UPG786463 UZC786463 VIY786463 VSU786463 WCQ786463 WMM786463 WWI786463 T851999 JW851999 TS851999 ADO851999 ANK851999 AXG851999 BHC851999 BQY851999 CAU851999 CKQ851999 CUM851999 DEI851999 DOE851999 DYA851999 EHW851999 ERS851999 FBO851999 FLK851999 FVG851999 GFC851999 GOY851999 GYU851999 HIQ851999 HSM851999 ICI851999 IME851999 IWA851999 JFW851999 JPS851999 JZO851999 KJK851999 KTG851999 LDC851999 LMY851999 LWU851999 MGQ851999 MQM851999 NAI851999 NKE851999 NUA851999 ODW851999 ONS851999 OXO851999 PHK851999 PRG851999 QBC851999 QKY851999 QUU851999 REQ851999 ROM851999 RYI851999 SIE851999 SSA851999 TBW851999 TLS851999 TVO851999 UFK851999 UPG851999 UZC851999 VIY851999 VSU851999 WCQ851999 WMM851999 WWI851999 T917535 JW917535 TS917535 ADO917535 ANK917535 AXG917535 BHC917535 BQY917535 CAU917535 CKQ917535 CUM917535 DEI917535 DOE917535 DYA917535 EHW917535 ERS917535 FBO917535 FLK917535 FVG917535 GFC917535 GOY917535 GYU917535 HIQ917535 HSM917535 ICI917535 IME917535 IWA917535 JFW917535 JPS917535 JZO917535 KJK917535 KTG917535 LDC917535 LMY917535 LWU917535 MGQ917535 MQM917535 NAI917535 NKE917535 NUA917535 ODW917535 ONS917535 OXO917535 PHK917535 PRG917535 QBC917535 QKY917535 QUU917535 REQ917535 ROM917535 RYI917535 SIE917535 SSA917535 TBW917535 TLS917535 TVO917535 UFK917535 UPG917535 UZC917535 VIY917535 VSU917535 WCQ917535 WMM917535 WWI917535 T983071 JW983071 TS983071 ADO983071 ANK983071 AXG983071 BHC983071 BQY983071 CAU983071 CKQ983071 CUM983071 DEI983071 DOE983071 DYA983071 EHW983071 ERS983071 FBO983071 FLK983071 FVG983071 GFC983071 GOY983071 GYU983071 HIQ983071 HSM983071 ICI983071 IME983071 IWA983071 JFW983071 JPS983071 JZO983071 KJK983071 KTG983071 LDC983071 LMY983071 LWU983071 MGQ983071 MQM983071 NAI983071 NKE983071 NUA983071 ODW983071 ONS983071 OXO983071 PHK983071 PRG983071 QBC983071 QKY983071 QUU983071 REQ983071 ROM983071 RYI983071 SIE983071 SSA983071 TBW983071 TLS983071 TVO983071 UFK983071 UPG983071 UZC983071 VIY983071 VSU983071 WCQ983071 WMM983071 WCQ24 VSU24 VIY24 UZC24 UPG24 UFK24 TVO24 TLS24 TBW24 SSA24 SIE24 RYI24 ROM24 REQ24 QUU24 QKY24 QBC24 PRG24 PHK24 OXO24 ONS24 ODW24 NUA24 NKE24 NAI24 MQM24 MGQ24 LWU24 LMY24 LDC24 KTG24 KJK24 JZO24 JPS24 JFW24 IWA24 IME24 ICI24 HSM24 HIQ24 GYU24 GOY24 GFC24 FVG24 FLK24 FBO24 ERS24 EHW24 DYA24 DOE24 DEI24 CUM24 CKQ24 CAU24 BQY24 BHC24 AXG24 ANK24 ADO24 TS24 JW24 WWI24 WWG24 WMK24 WCO24 VSS24 VIW24 UZA24 UPE24 UFI24 TVM24 TLQ24 TBU24 SRY24 SIC24 RYG24 ROK24 REO24 QUS24 QKW24 QBA24 PRE24 PHI24 OXM24 ONQ24 ODU24 NTY24 NKC24 NAG24 MQK24 MGO24 LWS24 LMW24 LDA24 KTE24 KJI24 JZM24 JPQ24 JFU24 IVY24 IMC24 ICG24 HSK24 HIO24 GYS24 GOW24 GFA24 FVE24 FLI24 FBM24 ERQ24 EHU24 DXY24 DOC24 DEG24 CUK24 CKO24 CAS24 BQW24 BHA24 AXE24 ANI24 ADM24 TQ24 JU24 R24 WMM24 R35 WWI35 WMM35 WCQ35 VSU35 VIY35 UZC35 UPG35 UFK35 TVO35 TLS35 TBW35 SSA35 SIE35 RYI35 ROM35 REQ35 QUU35 QKY35 QBC35 PRG35 PHK35 OXO35 ONS35 ODW35 NUA35 NKE35 NAI35 MQM35 MGQ35 LWU35 LMY35 LDC35 KTG35 KJK35 JZO35 JPS35 JFW35 IWA35 IME35 ICI35 HSM35 HIQ35 GYU35 GOY35 GFC35 FVG35 FLK35 FBO35 ERS35 EHW35 DYA35 DOE35 DEI35 CUM35 CKQ35 CAU35 BQY35 BHC35 AXG35 ANK35 ADO35 TS35 JW35 T35 WWG35 WMK35 WCO35 VSS35 VIW35 UZA35 UPE35 UFI35 TVM35 TLQ35 TBU35 SRY35 SIC35 RYG35 ROK35 REO35 QUS35 QKW35 QBA35 PRE35 PHI35 OXM35 ONQ35 ODU35 NTY35 NKC35 NAG35 MQK35 MGO35 LWS35 LMW35 LDA35 KTE35 KJI35 JZM35 JPQ35 JFU35 IVY35 IMC35 ICG35 HSK35 HIO35 GYS35 GOW35 GFA35 FVE35 FLI35 FBM35 ERQ35 EHU35 DXY35 DOC35 DEG35 CUK35 CKO35 CAS35 BQW35 BHA35 AXE35 ANI35 ADM35 TQ35 JU35 Y65567 Y131103 Y196639 Y262175 Y327711 Y393247 Y458783 Y524319 Y589855 Y655391 Y720927 Y786463 Y851999 Y917535 Y983071 AA65567 AA131103 AA196639 AA262175 AA327711 AA393247 AA458783 AA524319 AA589855 AA655391 AA720927 AA786463 AA851999 AA917535 AA983071 Y24 Y35 AA35"/>
    <dataValidation type="list" allowBlank="1" showInputMessage="1" showErrorMessage="1" errorTitle="Ошибка" error="Выберите значение из списка" sqref="WWB983071 M65567 JP65567 TL65567 ADH65567 AND65567 AWZ65567 BGV65567 BQR65567 CAN65567 CKJ65567 CUF65567 DEB65567 DNX65567 DXT65567 EHP65567 ERL65567 FBH65567 FLD65567 FUZ65567 GEV65567 GOR65567 GYN65567 HIJ65567 HSF65567 ICB65567 ILX65567 IVT65567 JFP65567 JPL65567 JZH65567 KJD65567 KSZ65567 LCV65567 LMR65567 LWN65567 MGJ65567 MQF65567 NAB65567 NJX65567 NTT65567 ODP65567 ONL65567 OXH65567 PHD65567 PQZ65567 QAV65567 QKR65567 QUN65567 REJ65567 ROF65567 RYB65567 SHX65567 SRT65567 TBP65567 TLL65567 TVH65567 UFD65567 UOZ65567 UYV65567 VIR65567 VSN65567 WCJ65567 WMF65567 WWB65567 M131103 JP131103 TL131103 ADH131103 AND131103 AWZ131103 BGV131103 BQR131103 CAN131103 CKJ131103 CUF131103 DEB131103 DNX131103 DXT131103 EHP131103 ERL131103 FBH131103 FLD131103 FUZ131103 GEV131103 GOR131103 GYN131103 HIJ131103 HSF131103 ICB131103 ILX131103 IVT131103 JFP131103 JPL131103 JZH131103 KJD131103 KSZ131103 LCV131103 LMR131103 LWN131103 MGJ131103 MQF131103 NAB131103 NJX131103 NTT131103 ODP131103 ONL131103 OXH131103 PHD131103 PQZ131103 QAV131103 QKR131103 QUN131103 REJ131103 ROF131103 RYB131103 SHX131103 SRT131103 TBP131103 TLL131103 TVH131103 UFD131103 UOZ131103 UYV131103 VIR131103 VSN131103 WCJ131103 WMF131103 WWB131103 M196639 JP196639 TL196639 ADH196639 AND196639 AWZ196639 BGV196639 BQR196639 CAN196639 CKJ196639 CUF196639 DEB196639 DNX196639 DXT196639 EHP196639 ERL196639 FBH196639 FLD196639 FUZ196639 GEV196639 GOR196639 GYN196639 HIJ196639 HSF196639 ICB196639 ILX196639 IVT196639 JFP196639 JPL196639 JZH196639 KJD196639 KSZ196639 LCV196639 LMR196639 LWN196639 MGJ196639 MQF196639 NAB196639 NJX196639 NTT196639 ODP196639 ONL196639 OXH196639 PHD196639 PQZ196639 QAV196639 QKR196639 QUN196639 REJ196639 ROF196639 RYB196639 SHX196639 SRT196639 TBP196639 TLL196639 TVH196639 UFD196639 UOZ196639 UYV196639 VIR196639 VSN196639 WCJ196639 WMF196639 WWB196639 M262175 JP262175 TL262175 ADH262175 AND262175 AWZ262175 BGV262175 BQR262175 CAN262175 CKJ262175 CUF262175 DEB262175 DNX262175 DXT262175 EHP262175 ERL262175 FBH262175 FLD262175 FUZ262175 GEV262175 GOR262175 GYN262175 HIJ262175 HSF262175 ICB262175 ILX262175 IVT262175 JFP262175 JPL262175 JZH262175 KJD262175 KSZ262175 LCV262175 LMR262175 LWN262175 MGJ262175 MQF262175 NAB262175 NJX262175 NTT262175 ODP262175 ONL262175 OXH262175 PHD262175 PQZ262175 QAV262175 QKR262175 QUN262175 REJ262175 ROF262175 RYB262175 SHX262175 SRT262175 TBP262175 TLL262175 TVH262175 UFD262175 UOZ262175 UYV262175 VIR262175 VSN262175 WCJ262175 WMF262175 WWB262175 M327711 JP327711 TL327711 ADH327711 AND327711 AWZ327711 BGV327711 BQR327711 CAN327711 CKJ327711 CUF327711 DEB327711 DNX327711 DXT327711 EHP327711 ERL327711 FBH327711 FLD327711 FUZ327711 GEV327711 GOR327711 GYN327711 HIJ327711 HSF327711 ICB327711 ILX327711 IVT327711 JFP327711 JPL327711 JZH327711 KJD327711 KSZ327711 LCV327711 LMR327711 LWN327711 MGJ327711 MQF327711 NAB327711 NJX327711 NTT327711 ODP327711 ONL327711 OXH327711 PHD327711 PQZ327711 QAV327711 QKR327711 QUN327711 REJ327711 ROF327711 RYB327711 SHX327711 SRT327711 TBP327711 TLL327711 TVH327711 UFD327711 UOZ327711 UYV327711 VIR327711 VSN327711 WCJ327711 WMF327711 WWB327711 M393247 JP393247 TL393247 ADH393247 AND393247 AWZ393247 BGV393247 BQR393247 CAN393247 CKJ393247 CUF393247 DEB393247 DNX393247 DXT393247 EHP393247 ERL393247 FBH393247 FLD393247 FUZ393247 GEV393247 GOR393247 GYN393247 HIJ393247 HSF393247 ICB393247 ILX393247 IVT393247 JFP393247 JPL393247 JZH393247 KJD393247 KSZ393247 LCV393247 LMR393247 LWN393247 MGJ393247 MQF393247 NAB393247 NJX393247 NTT393247 ODP393247 ONL393247 OXH393247 PHD393247 PQZ393247 QAV393247 QKR393247 QUN393247 REJ393247 ROF393247 RYB393247 SHX393247 SRT393247 TBP393247 TLL393247 TVH393247 UFD393247 UOZ393247 UYV393247 VIR393247 VSN393247 WCJ393247 WMF393247 WWB393247 M458783 JP458783 TL458783 ADH458783 AND458783 AWZ458783 BGV458783 BQR458783 CAN458783 CKJ458783 CUF458783 DEB458783 DNX458783 DXT458783 EHP458783 ERL458783 FBH458783 FLD458783 FUZ458783 GEV458783 GOR458783 GYN458783 HIJ458783 HSF458783 ICB458783 ILX458783 IVT458783 JFP458783 JPL458783 JZH458783 KJD458783 KSZ458783 LCV458783 LMR458783 LWN458783 MGJ458783 MQF458783 NAB458783 NJX458783 NTT458783 ODP458783 ONL458783 OXH458783 PHD458783 PQZ458783 QAV458783 QKR458783 QUN458783 REJ458783 ROF458783 RYB458783 SHX458783 SRT458783 TBP458783 TLL458783 TVH458783 UFD458783 UOZ458783 UYV458783 VIR458783 VSN458783 WCJ458783 WMF458783 WWB458783 M524319 JP524319 TL524319 ADH524319 AND524319 AWZ524319 BGV524319 BQR524319 CAN524319 CKJ524319 CUF524319 DEB524319 DNX524319 DXT524319 EHP524319 ERL524319 FBH524319 FLD524319 FUZ524319 GEV524319 GOR524319 GYN524319 HIJ524319 HSF524319 ICB524319 ILX524319 IVT524319 JFP524319 JPL524319 JZH524319 KJD524319 KSZ524319 LCV524319 LMR524319 LWN524319 MGJ524319 MQF524319 NAB524319 NJX524319 NTT524319 ODP524319 ONL524319 OXH524319 PHD524319 PQZ524319 QAV524319 QKR524319 QUN524319 REJ524319 ROF524319 RYB524319 SHX524319 SRT524319 TBP524319 TLL524319 TVH524319 UFD524319 UOZ524319 UYV524319 VIR524319 VSN524319 WCJ524319 WMF524319 WWB524319 M589855 JP589855 TL589855 ADH589855 AND589855 AWZ589855 BGV589855 BQR589855 CAN589855 CKJ589855 CUF589855 DEB589855 DNX589855 DXT589855 EHP589855 ERL589855 FBH589855 FLD589855 FUZ589855 GEV589855 GOR589855 GYN589855 HIJ589855 HSF589855 ICB589855 ILX589855 IVT589855 JFP589855 JPL589855 JZH589855 KJD589855 KSZ589855 LCV589855 LMR589855 LWN589855 MGJ589855 MQF589855 NAB589855 NJX589855 NTT589855 ODP589855 ONL589855 OXH589855 PHD589855 PQZ589855 QAV589855 QKR589855 QUN589855 REJ589855 ROF589855 RYB589855 SHX589855 SRT589855 TBP589855 TLL589855 TVH589855 UFD589855 UOZ589855 UYV589855 VIR589855 VSN589855 WCJ589855 WMF589855 WWB589855 M655391 JP655391 TL655391 ADH655391 AND655391 AWZ655391 BGV655391 BQR655391 CAN655391 CKJ655391 CUF655391 DEB655391 DNX655391 DXT655391 EHP655391 ERL655391 FBH655391 FLD655391 FUZ655391 GEV655391 GOR655391 GYN655391 HIJ655391 HSF655391 ICB655391 ILX655391 IVT655391 JFP655391 JPL655391 JZH655391 KJD655391 KSZ655391 LCV655391 LMR655391 LWN655391 MGJ655391 MQF655391 NAB655391 NJX655391 NTT655391 ODP655391 ONL655391 OXH655391 PHD655391 PQZ655391 QAV655391 QKR655391 QUN655391 REJ655391 ROF655391 RYB655391 SHX655391 SRT655391 TBP655391 TLL655391 TVH655391 UFD655391 UOZ655391 UYV655391 VIR655391 VSN655391 WCJ655391 WMF655391 WWB655391 M720927 JP720927 TL720927 ADH720927 AND720927 AWZ720927 BGV720927 BQR720927 CAN720927 CKJ720927 CUF720927 DEB720927 DNX720927 DXT720927 EHP720927 ERL720927 FBH720927 FLD720927 FUZ720927 GEV720927 GOR720927 GYN720927 HIJ720927 HSF720927 ICB720927 ILX720927 IVT720927 JFP720927 JPL720927 JZH720927 KJD720927 KSZ720927 LCV720927 LMR720927 LWN720927 MGJ720927 MQF720927 NAB720927 NJX720927 NTT720927 ODP720927 ONL720927 OXH720927 PHD720927 PQZ720927 QAV720927 QKR720927 QUN720927 REJ720927 ROF720927 RYB720927 SHX720927 SRT720927 TBP720927 TLL720927 TVH720927 UFD720927 UOZ720927 UYV720927 VIR720927 VSN720927 WCJ720927 WMF720927 WWB720927 M786463 JP786463 TL786463 ADH786463 AND786463 AWZ786463 BGV786463 BQR786463 CAN786463 CKJ786463 CUF786463 DEB786463 DNX786463 DXT786463 EHP786463 ERL786463 FBH786463 FLD786463 FUZ786463 GEV786463 GOR786463 GYN786463 HIJ786463 HSF786463 ICB786463 ILX786463 IVT786463 JFP786463 JPL786463 JZH786463 KJD786463 KSZ786463 LCV786463 LMR786463 LWN786463 MGJ786463 MQF786463 NAB786463 NJX786463 NTT786463 ODP786463 ONL786463 OXH786463 PHD786463 PQZ786463 QAV786463 QKR786463 QUN786463 REJ786463 ROF786463 RYB786463 SHX786463 SRT786463 TBP786463 TLL786463 TVH786463 UFD786463 UOZ786463 UYV786463 VIR786463 VSN786463 WCJ786463 WMF786463 WWB786463 M851999 JP851999 TL851999 ADH851999 AND851999 AWZ851999 BGV851999 BQR851999 CAN851999 CKJ851999 CUF851999 DEB851999 DNX851999 DXT851999 EHP851999 ERL851999 FBH851999 FLD851999 FUZ851999 GEV851999 GOR851999 GYN851999 HIJ851999 HSF851999 ICB851999 ILX851999 IVT851999 JFP851999 JPL851999 JZH851999 KJD851999 KSZ851999 LCV851999 LMR851999 LWN851999 MGJ851999 MQF851999 NAB851999 NJX851999 NTT851999 ODP851999 ONL851999 OXH851999 PHD851999 PQZ851999 QAV851999 QKR851999 QUN851999 REJ851999 ROF851999 RYB851999 SHX851999 SRT851999 TBP851999 TLL851999 TVH851999 UFD851999 UOZ851999 UYV851999 VIR851999 VSN851999 WCJ851999 WMF851999 WWB851999 M917535 JP917535 TL917535 ADH917535 AND917535 AWZ917535 BGV917535 BQR917535 CAN917535 CKJ917535 CUF917535 DEB917535 DNX917535 DXT917535 EHP917535 ERL917535 FBH917535 FLD917535 FUZ917535 GEV917535 GOR917535 GYN917535 HIJ917535 HSF917535 ICB917535 ILX917535 IVT917535 JFP917535 JPL917535 JZH917535 KJD917535 KSZ917535 LCV917535 LMR917535 LWN917535 MGJ917535 MQF917535 NAB917535 NJX917535 NTT917535 ODP917535 ONL917535 OXH917535 PHD917535 PQZ917535 QAV917535 QKR917535 QUN917535 REJ917535 ROF917535 RYB917535 SHX917535 SRT917535 TBP917535 TLL917535 TVH917535 UFD917535 UOZ917535 UYV917535 VIR917535 VSN917535 WCJ917535 WMF917535 WWB917535 M983071 JP983071 TL983071 ADH983071 AND983071 AWZ983071 BGV983071 BQR983071 CAN983071 CKJ983071 CUF983071 DEB983071 DNX983071 DXT983071 EHP983071 ERL983071 FBH983071 FLD983071 FUZ983071 GEV983071 GOR983071 GYN983071 HIJ983071 HSF983071 ICB983071 ILX983071 IVT983071 JFP983071 JPL983071 JZH983071 KJD983071 KSZ983071 LCV983071 LMR983071 LWN983071 MGJ983071 MQF983071 NAB983071 NJX983071 NTT983071 ODP983071 ONL983071 OXH983071 PHD983071 PQZ983071 QAV983071 QKR983071 QUN983071 REJ983071 ROF983071 RYB983071 SHX983071 SRT983071 TBP983071 TLL983071 TVH983071 UFD983071 UOZ983071 UYV983071 VIR983071 VSN983071 WCJ983071 WMF983071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M24 WWB24 WMF24 JP35 TL35 ADH35 AND35 AWZ35 M35 WWB35 WMF35 WCJ35 VSN35 VIR35 UYV35 UOZ35 UFD35 TVH35 TLL35 TBP35 SRT35 SHX35 RYB35 ROF35 REJ35 QUN35 QKR35 QAV35 PQZ35 PHD35 OXH35 ONL35 ODP35 NTT35 NJX35 NAB35 MQF35 MGJ35 LWN35 LMR35 LCV35 KSZ35 KJD35 JZH35 JPL35 JFP35 IVT35 ILX35 ICB35 HSF35 HIJ35 GYN35 GOR35 GEV35 FUZ35 FLD35 FBH35 ERL35 EHP35 DXT35 DNX35 DEB35 CUF35 CKJ35 CAN35 BQR35 BGV35">
      <formula1>kind_of_heat_transfer</formula1>
    </dataValidation>
    <dataValidation type="list" allowBlank="1" showInputMessage="1" errorTitle="Ошибка" error="Выберите значение из списка" prompt="Выберите значение из списка" sqref="JR23:JY23 TN23:TU23 ADJ23:ADQ23 ANF23:ANM23 AXB23:AXI23 BGX23:BHE23 BQT23:BRA23 CAP23:CAW23 CKL23:CKS23 CUH23:CUO23 DED23:DEK23 DNZ23:DOG23 DXV23:DYC23 EHR23:EHY23 ERN23:ERU23 FBJ23:FBQ23 FLF23:FLM23 FVB23:FVI23 GEX23:GFE23 GOT23:GPA23 GYP23:GYW23 HIL23:HIS23 HSH23:HSO23 ICD23:ICK23 ILZ23:IMG23 IVV23:IWC23 JFR23:JFY23 JPN23:JPU23 JZJ23:JZQ23 KJF23:KJM23 KTB23:KTI23 LCX23:LDE23 LMT23:LNA23 LWP23:LWW23 MGL23:MGS23 MQH23:MQO23 NAD23:NAK23 NJZ23:NKG23 NTV23:NUC23 ODR23:ODY23 ONN23:ONU23 OXJ23:OXQ23 PHF23:PHM23 PRB23:PRI23 QAX23:QBE23 QKT23:QLA23 QUP23:QUW23 REL23:RES23 ROH23:ROO23 RYD23:RYK23 SHZ23:SIG23 SRV23:SSC23 TBR23:TBY23 TLN23:TLU23 TVJ23:TVQ23 UFF23:UFM23 UPB23:UPI23 UYX23:UZE23 VIT23:VJA23 VSP23:VSW23 WCL23:WCS23 WMH23:WMO23 WWD23:WWK23 JR65566:JY65566 TN65566:TU65566 ADJ65566:ADQ65566 ANF65566:ANM65566 AXB65566:AXI65566 BGX65566:BHE65566 BQT65566:BRA65566 CAP65566:CAW65566 CKL65566:CKS65566 CUH65566:CUO65566 DED65566:DEK65566 DNZ65566:DOG65566 DXV65566:DYC65566 EHR65566:EHY65566 ERN65566:ERU65566 FBJ65566:FBQ65566 FLF65566:FLM65566 FVB65566:FVI65566 GEX65566:GFE65566 GOT65566:GPA65566 GYP65566:GYW65566 HIL65566:HIS65566 HSH65566:HSO65566 ICD65566:ICK65566 ILZ65566:IMG65566 IVV65566:IWC65566 JFR65566:JFY65566 JPN65566:JPU65566 JZJ65566:JZQ65566 KJF65566:KJM65566 KTB65566:KTI65566 LCX65566:LDE65566 LMT65566:LNA65566 LWP65566:LWW65566 MGL65566:MGS65566 MQH65566:MQO65566 NAD65566:NAK65566 NJZ65566:NKG65566 NTV65566:NUC65566 ODR65566:ODY65566 ONN65566:ONU65566 OXJ65566:OXQ65566 PHF65566:PHM65566 PRB65566:PRI65566 QAX65566:QBE65566 QKT65566:QLA65566 QUP65566:QUW65566 REL65566:RES65566 ROH65566:ROO65566 RYD65566:RYK65566 SHZ65566:SIG65566 SRV65566:SSC65566 TBR65566:TBY65566 TLN65566:TLU65566 TVJ65566:TVQ65566 UFF65566:UFM65566 UPB65566:UPI65566 UYX65566:UZE65566 VIT65566:VJA65566 VSP65566:VSW65566 WCL65566:WCS65566 WMH65566:WMO65566 WWD65566:WWK65566 JR131102:JY131102 TN131102:TU131102 ADJ131102:ADQ131102 ANF131102:ANM131102 AXB131102:AXI131102 BGX131102:BHE131102 BQT131102:BRA131102 CAP131102:CAW131102 CKL131102:CKS131102 CUH131102:CUO131102 DED131102:DEK131102 DNZ131102:DOG131102 DXV131102:DYC131102 EHR131102:EHY131102 ERN131102:ERU131102 FBJ131102:FBQ131102 FLF131102:FLM131102 FVB131102:FVI131102 GEX131102:GFE131102 GOT131102:GPA131102 GYP131102:GYW131102 HIL131102:HIS131102 HSH131102:HSO131102 ICD131102:ICK131102 ILZ131102:IMG131102 IVV131102:IWC131102 JFR131102:JFY131102 JPN131102:JPU131102 JZJ131102:JZQ131102 KJF131102:KJM131102 KTB131102:KTI131102 LCX131102:LDE131102 LMT131102:LNA131102 LWP131102:LWW131102 MGL131102:MGS131102 MQH131102:MQO131102 NAD131102:NAK131102 NJZ131102:NKG131102 NTV131102:NUC131102 ODR131102:ODY131102 ONN131102:ONU131102 OXJ131102:OXQ131102 PHF131102:PHM131102 PRB131102:PRI131102 QAX131102:QBE131102 QKT131102:QLA131102 QUP131102:QUW131102 REL131102:RES131102 ROH131102:ROO131102 RYD131102:RYK131102 SHZ131102:SIG131102 SRV131102:SSC131102 TBR131102:TBY131102 TLN131102:TLU131102 TVJ131102:TVQ131102 UFF131102:UFM131102 UPB131102:UPI131102 UYX131102:UZE131102 VIT131102:VJA131102 VSP131102:VSW131102 WCL131102:WCS131102 WMH131102:WMO131102 WWD131102:WWK131102 JR196638:JY196638 TN196638:TU196638 ADJ196638:ADQ196638 ANF196638:ANM196638 AXB196638:AXI196638 BGX196638:BHE196638 BQT196638:BRA196638 CAP196638:CAW196638 CKL196638:CKS196638 CUH196638:CUO196638 DED196638:DEK196638 DNZ196638:DOG196638 DXV196638:DYC196638 EHR196638:EHY196638 ERN196638:ERU196638 FBJ196638:FBQ196638 FLF196638:FLM196638 FVB196638:FVI196638 GEX196638:GFE196638 GOT196638:GPA196638 GYP196638:GYW196638 HIL196638:HIS196638 HSH196638:HSO196638 ICD196638:ICK196638 ILZ196638:IMG196638 IVV196638:IWC196638 JFR196638:JFY196638 JPN196638:JPU196638 JZJ196638:JZQ196638 KJF196638:KJM196638 KTB196638:KTI196638 LCX196638:LDE196638 LMT196638:LNA196638 LWP196638:LWW196638 MGL196638:MGS196638 MQH196638:MQO196638 NAD196638:NAK196638 NJZ196638:NKG196638 NTV196638:NUC196638 ODR196638:ODY196638 ONN196638:ONU196638 OXJ196638:OXQ196638 PHF196638:PHM196638 PRB196638:PRI196638 QAX196638:QBE196638 QKT196638:QLA196638 QUP196638:QUW196638 REL196638:RES196638 ROH196638:ROO196638 RYD196638:RYK196638 SHZ196638:SIG196638 SRV196638:SSC196638 TBR196638:TBY196638 TLN196638:TLU196638 TVJ196638:TVQ196638 UFF196638:UFM196638 UPB196638:UPI196638 UYX196638:UZE196638 VIT196638:VJA196638 VSP196638:VSW196638 WCL196638:WCS196638 WMH196638:WMO196638 WWD196638:WWK196638 JR262174:JY262174 TN262174:TU262174 ADJ262174:ADQ262174 ANF262174:ANM262174 AXB262174:AXI262174 BGX262174:BHE262174 BQT262174:BRA262174 CAP262174:CAW262174 CKL262174:CKS262174 CUH262174:CUO262174 DED262174:DEK262174 DNZ262174:DOG262174 DXV262174:DYC262174 EHR262174:EHY262174 ERN262174:ERU262174 FBJ262174:FBQ262174 FLF262174:FLM262174 FVB262174:FVI262174 GEX262174:GFE262174 GOT262174:GPA262174 GYP262174:GYW262174 HIL262174:HIS262174 HSH262174:HSO262174 ICD262174:ICK262174 ILZ262174:IMG262174 IVV262174:IWC262174 JFR262174:JFY262174 JPN262174:JPU262174 JZJ262174:JZQ262174 KJF262174:KJM262174 KTB262174:KTI262174 LCX262174:LDE262174 LMT262174:LNA262174 LWP262174:LWW262174 MGL262174:MGS262174 MQH262174:MQO262174 NAD262174:NAK262174 NJZ262174:NKG262174 NTV262174:NUC262174 ODR262174:ODY262174 ONN262174:ONU262174 OXJ262174:OXQ262174 PHF262174:PHM262174 PRB262174:PRI262174 QAX262174:QBE262174 QKT262174:QLA262174 QUP262174:QUW262174 REL262174:RES262174 ROH262174:ROO262174 RYD262174:RYK262174 SHZ262174:SIG262174 SRV262174:SSC262174 TBR262174:TBY262174 TLN262174:TLU262174 TVJ262174:TVQ262174 UFF262174:UFM262174 UPB262174:UPI262174 UYX262174:UZE262174 VIT262174:VJA262174 VSP262174:VSW262174 WCL262174:WCS262174 WMH262174:WMO262174 WWD262174:WWK262174 JR327710:JY327710 TN327710:TU327710 ADJ327710:ADQ327710 ANF327710:ANM327710 AXB327710:AXI327710 BGX327710:BHE327710 BQT327710:BRA327710 CAP327710:CAW327710 CKL327710:CKS327710 CUH327710:CUO327710 DED327710:DEK327710 DNZ327710:DOG327710 DXV327710:DYC327710 EHR327710:EHY327710 ERN327710:ERU327710 FBJ327710:FBQ327710 FLF327710:FLM327710 FVB327710:FVI327710 GEX327710:GFE327710 GOT327710:GPA327710 GYP327710:GYW327710 HIL327710:HIS327710 HSH327710:HSO327710 ICD327710:ICK327710 ILZ327710:IMG327710 IVV327710:IWC327710 JFR327710:JFY327710 JPN327710:JPU327710 JZJ327710:JZQ327710 KJF327710:KJM327710 KTB327710:KTI327710 LCX327710:LDE327710 LMT327710:LNA327710 LWP327710:LWW327710 MGL327710:MGS327710 MQH327710:MQO327710 NAD327710:NAK327710 NJZ327710:NKG327710 NTV327710:NUC327710 ODR327710:ODY327710 ONN327710:ONU327710 OXJ327710:OXQ327710 PHF327710:PHM327710 PRB327710:PRI327710 QAX327710:QBE327710 QKT327710:QLA327710 QUP327710:QUW327710 REL327710:RES327710 ROH327710:ROO327710 RYD327710:RYK327710 SHZ327710:SIG327710 SRV327710:SSC327710 TBR327710:TBY327710 TLN327710:TLU327710 TVJ327710:TVQ327710 UFF327710:UFM327710 UPB327710:UPI327710 UYX327710:UZE327710 VIT327710:VJA327710 VSP327710:VSW327710 WCL327710:WCS327710 WMH327710:WMO327710 WWD327710:WWK327710 JR393246:JY393246 TN393246:TU393246 ADJ393246:ADQ393246 ANF393246:ANM393246 AXB393246:AXI393246 BGX393246:BHE393246 BQT393246:BRA393246 CAP393246:CAW393246 CKL393246:CKS393246 CUH393246:CUO393246 DED393246:DEK393246 DNZ393246:DOG393246 DXV393246:DYC393246 EHR393246:EHY393246 ERN393246:ERU393246 FBJ393246:FBQ393246 FLF393246:FLM393246 FVB393246:FVI393246 GEX393246:GFE393246 GOT393246:GPA393246 GYP393246:GYW393246 HIL393246:HIS393246 HSH393246:HSO393246 ICD393246:ICK393246 ILZ393246:IMG393246 IVV393246:IWC393246 JFR393246:JFY393246 JPN393246:JPU393246 JZJ393246:JZQ393246 KJF393246:KJM393246 KTB393246:KTI393246 LCX393246:LDE393246 LMT393246:LNA393246 LWP393246:LWW393246 MGL393246:MGS393246 MQH393246:MQO393246 NAD393246:NAK393246 NJZ393246:NKG393246 NTV393246:NUC393246 ODR393246:ODY393246 ONN393246:ONU393246 OXJ393246:OXQ393246 PHF393246:PHM393246 PRB393246:PRI393246 QAX393246:QBE393246 QKT393246:QLA393246 QUP393246:QUW393246 REL393246:RES393246 ROH393246:ROO393246 RYD393246:RYK393246 SHZ393246:SIG393246 SRV393246:SSC393246 TBR393246:TBY393246 TLN393246:TLU393246 TVJ393246:TVQ393246 UFF393246:UFM393246 UPB393246:UPI393246 UYX393246:UZE393246 VIT393246:VJA393246 VSP393246:VSW393246 WCL393246:WCS393246 WMH393246:WMO393246 WWD393246:WWK393246 JR458782:JY458782 TN458782:TU458782 ADJ458782:ADQ458782 ANF458782:ANM458782 AXB458782:AXI458782 BGX458782:BHE458782 BQT458782:BRA458782 CAP458782:CAW458782 CKL458782:CKS458782 CUH458782:CUO458782 DED458782:DEK458782 DNZ458782:DOG458782 DXV458782:DYC458782 EHR458782:EHY458782 ERN458782:ERU458782 FBJ458782:FBQ458782 FLF458782:FLM458782 FVB458782:FVI458782 GEX458782:GFE458782 GOT458782:GPA458782 GYP458782:GYW458782 HIL458782:HIS458782 HSH458782:HSO458782 ICD458782:ICK458782 ILZ458782:IMG458782 IVV458782:IWC458782 JFR458782:JFY458782 JPN458782:JPU458782 JZJ458782:JZQ458782 KJF458782:KJM458782 KTB458782:KTI458782 LCX458782:LDE458782 LMT458782:LNA458782 LWP458782:LWW458782 MGL458782:MGS458782 MQH458782:MQO458782 NAD458782:NAK458782 NJZ458782:NKG458782 NTV458782:NUC458782 ODR458782:ODY458782 ONN458782:ONU458782 OXJ458782:OXQ458782 PHF458782:PHM458782 PRB458782:PRI458782 QAX458782:QBE458782 QKT458782:QLA458782 QUP458782:QUW458782 REL458782:RES458782 ROH458782:ROO458782 RYD458782:RYK458782 SHZ458782:SIG458782 SRV458782:SSC458782 TBR458782:TBY458782 TLN458782:TLU458782 TVJ458782:TVQ458782 UFF458782:UFM458782 UPB458782:UPI458782 UYX458782:UZE458782 VIT458782:VJA458782 VSP458782:VSW458782 WCL458782:WCS458782 WMH458782:WMO458782 WWD458782:WWK458782 JR524318:JY524318 TN524318:TU524318 ADJ524318:ADQ524318 ANF524318:ANM524318 AXB524318:AXI524318 BGX524318:BHE524318 BQT524318:BRA524318 CAP524318:CAW524318 CKL524318:CKS524318 CUH524318:CUO524318 DED524318:DEK524318 DNZ524318:DOG524318 DXV524318:DYC524318 EHR524318:EHY524318 ERN524318:ERU524318 FBJ524318:FBQ524318 FLF524318:FLM524318 FVB524318:FVI524318 GEX524318:GFE524318 GOT524318:GPA524318 GYP524318:GYW524318 HIL524318:HIS524318 HSH524318:HSO524318 ICD524318:ICK524318 ILZ524318:IMG524318 IVV524318:IWC524318 JFR524318:JFY524318 JPN524318:JPU524318 JZJ524318:JZQ524318 KJF524318:KJM524318 KTB524318:KTI524318 LCX524318:LDE524318 LMT524318:LNA524318 LWP524318:LWW524318 MGL524318:MGS524318 MQH524318:MQO524318 NAD524318:NAK524318 NJZ524318:NKG524318 NTV524318:NUC524318 ODR524318:ODY524318 ONN524318:ONU524318 OXJ524318:OXQ524318 PHF524318:PHM524318 PRB524318:PRI524318 QAX524318:QBE524318 QKT524318:QLA524318 QUP524318:QUW524318 REL524318:RES524318 ROH524318:ROO524318 RYD524318:RYK524318 SHZ524318:SIG524318 SRV524318:SSC524318 TBR524318:TBY524318 TLN524318:TLU524318 TVJ524318:TVQ524318 UFF524318:UFM524318 UPB524318:UPI524318 UYX524318:UZE524318 VIT524318:VJA524318 VSP524318:VSW524318 WCL524318:WCS524318 WMH524318:WMO524318 WWD524318:WWK524318 JR589854:JY589854 TN589854:TU589854 ADJ589854:ADQ589854 ANF589854:ANM589854 AXB589854:AXI589854 BGX589854:BHE589854 BQT589854:BRA589854 CAP589854:CAW589854 CKL589854:CKS589854 CUH589854:CUO589854 DED589854:DEK589854 DNZ589854:DOG589854 DXV589854:DYC589854 EHR589854:EHY589854 ERN589854:ERU589854 FBJ589854:FBQ589854 FLF589854:FLM589854 FVB589854:FVI589854 GEX589854:GFE589854 GOT589854:GPA589854 GYP589854:GYW589854 HIL589854:HIS589854 HSH589854:HSO589854 ICD589854:ICK589854 ILZ589854:IMG589854 IVV589854:IWC589854 JFR589854:JFY589854 JPN589854:JPU589854 JZJ589854:JZQ589854 KJF589854:KJM589854 KTB589854:KTI589854 LCX589854:LDE589854 LMT589854:LNA589854 LWP589854:LWW589854 MGL589854:MGS589854 MQH589854:MQO589854 NAD589854:NAK589854 NJZ589854:NKG589854 NTV589854:NUC589854 ODR589854:ODY589854 ONN589854:ONU589854 OXJ589854:OXQ589854 PHF589854:PHM589854 PRB589854:PRI589854 QAX589854:QBE589854 QKT589854:QLA589854 QUP589854:QUW589854 REL589854:RES589854 ROH589854:ROO589854 RYD589854:RYK589854 SHZ589854:SIG589854 SRV589854:SSC589854 TBR589854:TBY589854 TLN589854:TLU589854 TVJ589854:TVQ589854 UFF589854:UFM589854 UPB589854:UPI589854 UYX589854:UZE589854 VIT589854:VJA589854 VSP589854:VSW589854 WCL589854:WCS589854 WMH589854:WMO589854 WWD589854:WWK589854 JR655390:JY655390 TN655390:TU655390 ADJ655390:ADQ655390 ANF655390:ANM655390 AXB655390:AXI655390 BGX655390:BHE655390 BQT655390:BRA655390 CAP655390:CAW655390 CKL655390:CKS655390 CUH655390:CUO655390 DED655390:DEK655390 DNZ655390:DOG655390 DXV655390:DYC655390 EHR655390:EHY655390 ERN655390:ERU655390 FBJ655390:FBQ655390 FLF655390:FLM655390 FVB655390:FVI655390 GEX655390:GFE655390 GOT655390:GPA655390 GYP655390:GYW655390 HIL655390:HIS655390 HSH655390:HSO655390 ICD655390:ICK655390 ILZ655390:IMG655390 IVV655390:IWC655390 JFR655390:JFY655390 JPN655390:JPU655390 JZJ655390:JZQ655390 KJF655390:KJM655390 KTB655390:KTI655390 LCX655390:LDE655390 LMT655390:LNA655390 LWP655390:LWW655390 MGL655390:MGS655390 MQH655390:MQO655390 NAD655390:NAK655390 NJZ655390:NKG655390 NTV655390:NUC655390 ODR655390:ODY655390 ONN655390:ONU655390 OXJ655390:OXQ655390 PHF655390:PHM655390 PRB655390:PRI655390 QAX655390:QBE655390 QKT655390:QLA655390 QUP655390:QUW655390 REL655390:RES655390 ROH655390:ROO655390 RYD655390:RYK655390 SHZ655390:SIG655390 SRV655390:SSC655390 TBR655390:TBY655390 TLN655390:TLU655390 TVJ655390:TVQ655390 UFF655390:UFM655390 UPB655390:UPI655390 UYX655390:UZE655390 VIT655390:VJA655390 VSP655390:VSW655390 WCL655390:WCS655390 WMH655390:WMO655390 WWD655390:WWK655390 JR720926:JY720926 TN720926:TU720926 ADJ720926:ADQ720926 ANF720926:ANM720926 AXB720926:AXI720926 BGX720926:BHE720926 BQT720926:BRA720926 CAP720926:CAW720926 CKL720926:CKS720926 CUH720926:CUO720926 DED720926:DEK720926 DNZ720926:DOG720926 DXV720926:DYC720926 EHR720926:EHY720926 ERN720926:ERU720926 FBJ720926:FBQ720926 FLF720926:FLM720926 FVB720926:FVI720926 GEX720926:GFE720926 GOT720926:GPA720926 GYP720926:GYW720926 HIL720926:HIS720926 HSH720926:HSO720926 ICD720926:ICK720926 ILZ720926:IMG720926 IVV720926:IWC720926 JFR720926:JFY720926 JPN720926:JPU720926 JZJ720926:JZQ720926 KJF720926:KJM720926 KTB720926:KTI720926 LCX720926:LDE720926 LMT720926:LNA720926 LWP720926:LWW720926 MGL720926:MGS720926 MQH720926:MQO720926 NAD720926:NAK720926 NJZ720926:NKG720926 NTV720926:NUC720926 ODR720926:ODY720926 ONN720926:ONU720926 OXJ720926:OXQ720926 PHF720926:PHM720926 PRB720926:PRI720926 QAX720926:QBE720926 QKT720926:QLA720926 QUP720926:QUW720926 REL720926:RES720926 ROH720926:ROO720926 RYD720926:RYK720926 SHZ720926:SIG720926 SRV720926:SSC720926 TBR720926:TBY720926 TLN720926:TLU720926 TVJ720926:TVQ720926 UFF720926:UFM720926 UPB720926:UPI720926 UYX720926:UZE720926 VIT720926:VJA720926 VSP720926:VSW720926 WCL720926:WCS720926 WMH720926:WMO720926 WWD720926:WWK720926 JR786462:JY786462 TN786462:TU786462 ADJ786462:ADQ786462 ANF786462:ANM786462 AXB786462:AXI786462 BGX786462:BHE786462 BQT786462:BRA786462 CAP786462:CAW786462 CKL786462:CKS786462 CUH786462:CUO786462 DED786462:DEK786462 DNZ786462:DOG786462 DXV786462:DYC786462 EHR786462:EHY786462 ERN786462:ERU786462 FBJ786462:FBQ786462 FLF786462:FLM786462 FVB786462:FVI786462 GEX786462:GFE786462 GOT786462:GPA786462 GYP786462:GYW786462 HIL786462:HIS786462 HSH786462:HSO786462 ICD786462:ICK786462 ILZ786462:IMG786462 IVV786462:IWC786462 JFR786462:JFY786462 JPN786462:JPU786462 JZJ786462:JZQ786462 KJF786462:KJM786462 KTB786462:KTI786462 LCX786462:LDE786462 LMT786462:LNA786462 LWP786462:LWW786462 MGL786462:MGS786462 MQH786462:MQO786462 NAD786462:NAK786462 NJZ786462:NKG786462 NTV786462:NUC786462 ODR786462:ODY786462 ONN786462:ONU786462 OXJ786462:OXQ786462 PHF786462:PHM786462 PRB786462:PRI786462 QAX786462:QBE786462 QKT786462:QLA786462 QUP786462:QUW786462 REL786462:RES786462 ROH786462:ROO786462 RYD786462:RYK786462 SHZ786462:SIG786462 SRV786462:SSC786462 TBR786462:TBY786462 TLN786462:TLU786462 TVJ786462:TVQ786462 UFF786462:UFM786462 UPB786462:UPI786462 UYX786462:UZE786462 VIT786462:VJA786462 VSP786462:VSW786462 WCL786462:WCS786462 WMH786462:WMO786462 WWD786462:WWK786462 JR851998:JY851998 TN851998:TU851998 ADJ851998:ADQ851998 ANF851998:ANM851998 AXB851998:AXI851998 BGX851998:BHE851998 BQT851998:BRA851998 CAP851998:CAW851998 CKL851998:CKS851998 CUH851998:CUO851998 DED851998:DEK851998 DNZ851998:DOG851998 DXV851998:DYC851998 EHR851998:EHY851998 ERN851998:ERU851998 FBJ851998:FBQ851998 FLF851998:FLM851998 FVB851998:FVI851998 GEX851998:GFE851998 GOT851998:GPA851998 GYP851998:GYW851998 HIL851998:HIS851998 HSH851998:HSO851998 ICD851998:ICK851998 ILZ851998:IMG851998 IVV851998:IWC851998 JFR851998:JFY851998 JPN851998:JPU851998 JZJ851998:JZQ851998 KJF851998:KJM851998 KTB851998:KTI851998 LCX851998:LDE851998 LMT851998:LNA851998 LWP851998:LWW851998 MGL851998:MGS851998 MQH851998:MQO851998 NAD851998:NAK851998 NJZ851998:NKG851998 NTV851998:NUC851998 ODR851998:ODY851998 ONN851998:ONU851998 OXJ851998:OXQ851998 PHF851998:PHM851998 PRB851998:PRI851998 QAX851998:QBE851998 QKT851998:QLA851998 QUP851998:QUW851998 REL851998:RES851998 ROH851998:ROO851998 RYD851998:RYK851998 SHZ851998:SIG851998 SRV851998:SSC851998 TBR851998:TBY851998 TLN851998:TLU851998 TVJ851998:TVQ851998 UFF851998:UFM851998 UPB851998:UPI851998 UYX851998:UZE851998 VIT851998:VJA851998 VSP851998:VSW851998 WCL851998:WCS851998 WMH851998:WMO851998 WWD851998:WWK851998 JR917534:JY917534 TN917534:TU917534 ADJ917534:ADQ917534 ANF917534:ANM917534 AXB917534:AXI917534 BGX917534:BHE917534 BQT917534:BRA917534 CAP917534:CAW917534 CKL917534:CKS917534 CUH917534:CUO917534 DED917534:DEK917534 DNZ917534:DOG917534 DXV917534:DYC917534 EHR917534:EHY917534 ERN917534:ERU917534 FBJ917534:FBQ917534 FLF917534:FLM917534 FVB917534:FVI917534 GEX917534:GFE917534 GOT917534:GPA917534 GYP917534:GYW917534 HIL917534:HIS917534 HSH917534:HSO917534 ICD917534:ICK917534 ILZ917534:IMG917534 IVV917534:IWC917534 JFR917534:JFY917534 JPN917534:JPU917534 JZJ917534:JZQ917534 KJF917534:KJM917534 KTB917534:KTI917534 LCX917534:LDE917534 LMT917534:LNA917534 LWP917534:LWW917534 MGL917534:MGS917534 MQH917534:MQO917534 NAD917534:NAK917534 NJZ917534:NKG917534 NTV917534:NUC917534 ODR917534:ODY917534 ONN917534:ONU917534 OXJ917534:OXQ917534 PHF917534:PHM917534 PRB917534:PRI917534 QAX917534:QBE917534 QKT917534:QLA917534 QUP917534:QUW917534 REL917534:RES917534 ROH917534:ROO917534 RYD917534:RYK917534 SHZ917534:SIG917534 SRV917534:SSC917534 TBR917534:TBY917534 TLN917534:TLU917534 TVJ917534:TVQ917534 UFF917534:UFM917534 UPB917534:UPI917534 UYX917534:UZE917534 VIT917534:VJA917534 VSP917534:VSW917534 WCL917534:WCS917534 WMH917534:WMO917534 WWD917534:WWK917534 WWD983070:WWK983070 JR983070:JY983070 TN983070:TU983070 ADJ983070:ADQ983070 ANF983070:ANM983070 AXB983070:AXI983070 BGX983070:BHE983070 BQT983070:BRA983070 CAP983070:CAW983070 CKL983070:CKS983070 CUH983070:CUO983070 DED983070:DEK983070 DNZ983070:DOG983070 DXV983070:DYC983070 EHR983070:EHY983070 ERN983070:ERU983070 FBJ983070:FBQ983070 FLF983070:FLM983070 FVB983070:FVI983070 GEX983070:GFE983070 GOT983070:GPA983070 GYP983070:GYW983070 HIL983070:HIS983070 HSH983070:HSO983070 ICD983070:ICK983070 ILZ983070:IMG983070 IVV983070:IWC983070 JFR983070:JFY983070 JPN983070:JPU983070 JZJ983070:JZQ983070 KJF983070:KJM983070 KTB983070:KTI983070 LCX983070:LDE983070 LMT983070:LNA983070 LWP983070:LWW983070 MGL983070:MGS983070 MQH983070:MQO983070 NAD983070:NAK983070 NJZ983070:NKG983070 NTV983070:NUC983070 ODR983070:ODY983070 ONN983070:ONU983070 OXJ983070:OXQ983070 PHF983070:PHM983070 PRB983070:PRI983070 QAX983070:QBE983070 QKT983070:QLA983070 QUP983070:QUW983070 REL983070:RES983070 ROH983070:ROO983070 RYD983070:RYK983070 SHZ983070:SIG983070 SRV983070:SSC983070 TBR983070:TBY983070 TLN983070:TLU983070 TVJ983070:TVQ983070 UFF983070:UFM983070 UPB983070:UPI983070 UYX983070:UZE983070 VIT983070:VJA983070 VSP983070:VSW983070 WCL983070:WCS983070 WMH983070:WMO983070 TVJ34:TVQ34 WCL34:WCS34 VSP34:VSW34 UYX34:UZE34 VIT34:VJA34 UFF34:UFM34 WWD34:WWK34 WMH34:WMO34 UPB34:UPI34 JR34:JY34 TN34:TU34 ADJ34:ADQ34 ANF34:ANM34 AXB34:AXI34 BGX34:BHE34 BQT34:BRA34 CAP34:CAW34 CKL34:CKS34 CUH34:CUO34 DED34:DEK34 DNZ34:DOG34 DXV34:DYC34 EHR34:EHY34 ERN34:ERU34 FBJ34:FBQ34 FLF34:FLM34 FVB34:FVI34 GEX34:GFE34 GOT34:GPA34 GYP34:GYW34 HIL34:HIS34 HSH34:HSO34 ICD34:ICK34 ILZ34:IMG34 IVV34:IWC34 JFR34:JFY34 JPN34:JPU34 JZJ34:JZQ34 KJF34:KJM34 KTB34:KTI34 LCX34:LDE34 LMT34:LNA34 LWP34:LWW34 MGL34:MGS34 MQH34:MQO34 NAD34:NAK34 NJZ34:NKG34 NTV34:NUC34 ODR34:ODY34 ONN34:ONU34 OXJ34:OXQ34 PHF34:PHM34 PRB34:PRI34 QAX34:QBE34 QKT34:QLA34 QUP34:QUW34 REL34:RES34 ROH34:ROO34 RYD34:RYK34 SHZ34:SIG34 SRV34:SSC34 TBR34:TBY34 TLN34:TLU34 O917534:AC917534 O851998:AC851998 O786462:AC786462 O720926:AC720926 O655390:AC655390 O589854:AC589854 O524318:AC524318 O458782:AC458782 O393246:AC393246 O327710:AC327710 O262174:AC262174 O196638:AC196638 O131102:AC131102 O65566:AC65566 O983070:AC983070">
      <formula1>kind_of_cons</formula1>
    </dataValidation>
    <dataValidation type="textLength" operator="lessThanOrEqual" allowBlank="1" showInputMessage="1" showErrorMessage="1" errorTitle="Ошибка" error="Допускается ввод не более 900 символов!" sqref="WWL983065:WWL983072 WMP983065:WMP983072 AD65561:AD65568 JZ65561:JZ65568 TV65561:TV65568 ADR65561:ADR65568 ANN65561:ANN65568 AXJ65561:AXJ65568 BHF65561:BHF65568 BRB65561:BRB65568 CAX65561:CAX65568 CKT65561:CKT65568 CUP65561:CUP65568 DEL65561:DEL65568 DOH65561:DOH65568 DYD65561:DYD65568 EHZ65561:EHZ65568 ERV65561:ERV65568 FBR65561:FBR65568 FLN65561:FLN65568 FVJ65561:FVJ65568 GFF65561:GFF65568 GPB65561:GPB65568 GYX65561:GYX65568 HIT65561:HIT65568 HSP65561:HSP65568 ICL65561:ICL65568 IMH65561:IMH65568 IWD65561:IWD65568 JFZ65561:JFZ65568 JPV65561:JPV65568 JZR65561:JZR65568 KJN65561:KJN65568 KTJ65561:KTJ65568 LDF65561:LDF65568 LNB65561:LNB65568 LWX65561:LWX65568 MGT65561:MGT65568 MQP65561:MQP65568 NAL65561:NAL65568 NKH65561:NKH65568 NUD65561:NUD65568 ODZ65561:ODZ65568 ONV65561:ONV65568 OXR65561:OXR65568 PHN65561:PHN65568 PRJ65561:PRJ65568 QBF65561:QBF65568 QLB65561:QLB65568 QUX65561:QUX65568 RET65561:RET65568 ROP65561:ROP65568 RYL65561:RYL65568 SIH65561:SIH65568 SSD65561:SSD65568 TBZ65561:TBZ65568 TLV65561:TLV65568 TVR65561:TVR65568 UFN65561:UFN65568 UPJ65561:UPJ65568 UZF65561:UZF65568 VJB65561:VJB65568 VSX65561:VSX65568 WCT65561:WCT65568 WMP65561:WMP65568 WWL65561:WWL65568 AD131097:AD131104 JZ131097:JZ131104 TV131097:TV131104 ADR131097:ADR131104 ANN131097:ANN131104 AXJ131097:AXJ131104 BHF131097:BHF131104 BRB131097:BRB131104 CAX131097:CAX131104 CKT131097:CKT131104 CUP131097:CUP131104 DEL131097:DEL131104 DOH131097:DOH131104 DYD131097:DYD131104 EHZ131097:EHZ131104 ERV131097:ERV131104 FBR131097:FBR131104 FLN131097:FLN131104 FVJ131097:FVJ131104 GFF131097:GFF131104 GPB131097:GPB131104 GYX131097:GYX131104 HIT131097:HIT131104 HSP131097:HSP131104 ICL131097:ICL131104 IMH131097:IMH131104 IWD131097:IWD131104 JFZ131097:JFZ131104 JPV131097:JPV131104 JZR131097:JZR131104 KJN131097:KJN131104 KTJ131097:KTJ131104 LDF131097:LDF131104 LNB131097:LNB131104 LWX131097:LWX131104 MGT131097:MGT131104 MQP131097:MQP131104 NAL131097:NAL131104 NKH131097:NKH131104 NUD131097:NUD131104 ODZ131097:ODZ131104 ONV131097:ONV131104 OXR131097:OXR131104 PHN131097:PHN131104 PRJ131097:PRJ131104 QBF131097:QBF131104 QLB131097:QLB131104 QUX131097:QUX131104 RET131097:RET131104 ROP131097:ROP131104 RYL131097:RYL131104 SIH131097:SIH131104 SSD131097:SSD131104 TBZ131097:TBZ131104 TLV131097:TLV131104 TVR131097:TVR131104 UFN131097:UFN131104 UPJ131097:UPJ131104 UZF131097:UZF131104 VJB131097:VJB131104 VSX131097:VSX131104 WCT131097:WCT131104 WMP131097:WMP131104 WWL131097:WWL131104 AD196633:AD196640 JZ196633:JZ196640 TV196633:TV196640 ADR196633:ADR196640 ANN196633:ANN196640 AXJ196633:AXJ196640 BHF196633:BHF196640 BRB196633:BRB196640 CAX196633:CAX196640 CKT196633:CKT196640 CUP196633:CUP196640 DEL196633:DEL196640 DOH196633:DOH196640 DYD196633:DYD196640 EHZ196633:EHZ196640 ERV196633:ERV196640 FBR196633:FBR196640 FLN196633:FLN196640 FVJ196633:FVJ196640 GFF196633:GFF196640 GPB196633:GPB196640 GYX196633:GYX196640 HIT196633:HIT196640 HSP196633:HSP196640 ICL196633:ICL196640 IMH196633:IMH196640 IWD196633:IWD196640 JFZ196633:JFZ196640 JPV196633:JPV196640 JZR196633:JZR196640 KJN196633:KJN196640 KTJ196633:KTJ196640 LDF196633:LDF196640 LNB196633:LNB196640 LWX196633:LWX196640 MGT196633:MGT196640 MQP196633:MQP196640 NAL196633:NAL196640 NKH196633:NKH196640 NUD196633:NUD196640 ODZ196633:ODZ196640 ONV196633:ONV196640 OXR196633:OXR196640 PHN196633:PHN196640 PRJ196633:PRJ196640 QBF196633:QBF196640 QLB196633:QLB196640 QUX196633:QUX196640 RET196633:RET196640 ROP196633:ROP196640 RYL196633:RYL196640 SIH196633:SIH196640 SSD196633:SSD196640 TBZ196633:TBZ196640 TLV196633:TLV196640 TVR196633:TVR196640 UFN196633:UFN196640 UPJ196633:UPJ196640 UZF196633:UZF196640 VJB196633:VJB196640 VSX196633:VSX196640 WCT196633:WCT196640 WMP196633:WMP196640 WWL196633:WWL196640 AD262169:AD262176 JZ262169:JZ262176 TV262169:TV262176 ADR262169:ADR262176 ANN262169:ANN262176 AXJ262169:AXJ262176 BHF262169:BHF262176 BRB262169:BRB262176 CAX262169:CAX262176 CKT262169:CKT262176 CUP262169:CUP262176 DEL262169:DEL262176 DOH262169:DOH262176 DYD262169:DYD262176 EHZ262169:EHZ262176 ERV262169:ERV262176 FBR262169:FBR262176 FLN262169:FLN262176 FVJ262169:FVJ262176 GFF262169:GFF262176 GPB262169:GPB262176 GYX262169:GYX262176 HIT262169:HIT262176 HSP262169:HSP262176 ICL262169:ICL262176 IMH262169:IMH262176 IWD262169:IWD262176 JFZ262169:JFZ262176 JPV262169:JPV262176 JZR262169:JZR262176 KJN262169:KJN262176 KTJ262169:KTJ262176 LDF262169:LDF262176 LNB262169:LNB262176 LWX262169:LWX262176 MGT262169:MGT262176 MQP262169:MQP262176 NAL262169:NAL262176 NKH262169:NKH262176 NUD262169:NUD262176 ODZ262169:ODZ262176 ONV262169:ONV262176 OXR262169:OXR262176 PHN262169:PHN262176 PRJ262169:PRJ262176 QBF262169:QBF262176 QLB262169:QLB262176 QUX262169:QUX262176 RET262169:RET262176 ROP262169:ROP262176 RYL262169:RYL262176 SIH262169:SIH262176 SSD262169:SSD262176 TBZ262169:TBZ262176 TLV262169:TLV262176 TVR262169:TVR262176 UFN262169:UFN262176 UPJ262169:UPJ262176 UZF262169:UZF262176 VJB262169:VJB262176 VSX262169:VSX262176 WCT262169:WCT262176 WMP262169:WMP262176 WWL262169:WWL262176 AD327705:AD327712 JZ327705:JZ327712 TV327705:TV327712 ADR327705:ADR327712 ANN327705:ANN327712 AXJ327705:AXJ327712 BHF327705:BHF327712 BRB327705:BRB327712 CAX327705:CAX327712 CKT327705:CKT327712 CUP327705:CUP327712 DEL327705:DEL327712 DOH327705:DOH327712 DYD327705:DYD327712 EHZ327705:EHZ327712 ERV327705:ERV327712 FBR327705:FBR327712 FLN327705:FLN327712 FVJ327705:FVJ327712 GFF327705:GFF327712 GPB327705:GPB327712 GYX327705:GYX327712 HIT327705:HIT327712 HSP327705:HSP327712 ICL327705:ICL327712 IMH327705:IMH327712 IWD327705:IWD327712 JFZ327705:JFZ327712 JPV327705:JPV327712 JZR327705:JZR327712 KJN327705:KJN327712 KTJ327705:KTJ327712 LDF327705:LDF327712 LNB327705:LNB327712 LWX327705:LWX327712 MGT327705:MGT327712 MQP327705:MQP327712 NAL327705:NAL327712 NKH327705:NKH327712 NUD327705:NUD327712 ODZ327705:ODZ327712 ONV327705:ONV327712 OXR327705:OXR327712 PHN327705:PHN327712 PRJ327705:PRJ327712 QBF327705:QBF327712 QLB327705:QLB327712 QUX327705:QUX327712 RET327705:RET327712 ROP327705:ROP327712 RYL327705:RYL327712 SIH327705:SIH327712 SSD327705:SSD327712 TBZ327705:TBZ327712 TLV327705:TLV327712 TVR327705:TVR327712 UFN327705:UFN327712 UPJ327705:UPJ327712 UZF327705:UZF327712 VJB327705:VJB327712 VSX327705:VSX327712 WCT327705:WCT327712 WMP327705:WMP327712 WWL327705:WWL327712 AD393241:AD393248 JZ393241:JZ393248 TV393241:TV393248 ADR393241:ADR393248 ANN393241:ANN393248 AXJ393241:AXJ393248 BHF393241:BHF393248 BRB393241:BRB393248 CAX393241:CAX393248 CKT393241:CKT393248 CUP393241:CUP393248 DEL393241:DEL393248 DOH393241:DOH393248 DYD393241:DYD393248 EHZ393241:EHZ393248 ERV393241:ERV393248 FBR393241:FBR393248 FLN393241:FLN393248 FVJ393241:FVJ393248 GFF393241:GFF393248 GPB393241:GPB393248 GYX393241:GYX393248 HIT393241:HIT393248 HSP393241:HSP393248 ICL393241:ICL393248 IMH393241:IMH393248 IWD393241:IWD393248 JFZ393241:JFZ393248 JPV393241:JPV393248 JZR393241:JZR393248 KJN393241:KJN393248 KTJ393241:KTJ393248 LDF393241:LDF393248 LNB393241:LNB393248 LWX393241:LWX393248 MGT393241:MGT393248 MQP393241:MQP393248 NAL393241:NAL393248 NKH393241:NKH393248 NUD393241:NUD393248 ODZ393241:ODZ393248 ONV393241:ONV393248 OXR393241:OXR393248 PHN393241:PHN393248 PRJ393241:PRJ393248 QBF393241:QBF393248 QLB393241:QLB393248 QUX393241:QUX393248 RET393241:RET393248 ROP393241:ROP393248 RYL393241:RYL393248 SIH393241:SIH393248 SSD393241:SSD393248 TBZ393241:TBZ393248 TLV393241:TLV393248 TVR393241:TVR393248 UFN393241:UFN393248 UPJ393241:UPJ393248 UZF393241:UZF393248 VJB393241:VJB393248 VSX393241:VSX393248 WCT393241:WCT393248 WMP393241:WMP393248 WWL393241:WWL393248 AD458777:AD458784 JZ458777:JZ458784 TV458777:TV458784 ADR458777:ADR458784 ANN458777:ANN458784 AXJ458777:AXJ458784 BHF458777:BHF458784 BRB458777:BRB458784 CAX458777:CAX458784 CKT458777:CKT458784 CUP458777:CUP458784 DEL458777:DEL458784 DOH458777:DOH458784 DYD458777:DYD458784 EHZ458777:EHZ458784 ERV458777:ERV458784 FBR458777:FBR458784 FLN458777:FLN458784 FVJ458777:FVJ458784 GFF458777:GFF458784 GPB458777:GPB458784 GYX458777:GYX458784 HIT458777:HIT458784 HSP458777:HSP458784 ICL458777:ICL458784 IMH458777:IMH458784 IWD458777:IWD458784 JFZ458777:JFZ458784 JPV458777:JPV458784 JZR458777:JZR458784 KJN458777:KJN458784 KTJ458777:KTJ458784 LDF458777:LDF458784 LNB458777:LNB458784 LWX458777:LWX458784 MGT458777:MGT458784 MQP458777:MQP458784 NAL458777:NAL458784 NKH458777:NKH458784 NUD458777:NUD458784 ODZ458777:ODZ458784 ONV458777:ONV458784 OXR458777:OXR458784 PHN458777:PHN458784 PRJ458777:PRJ458784 QBF458777:QBF458784 QLB458777:QLB458784 QUX458777:QUX458784 RET458777:RET458784 ROP458777:ROP458784 RYL458777:RYL458784 SIH458777:SIH458784 SSD458777:SSD458784 TBZ458777:TBZ458784 TLV458777:TLV458784 TVR458777:TVR458784 UFN458777:UFN458784 UPJ458777:UPJ458784 UZF458777:UZF458784 VJB458777:VJB458784 VSX458777:VSX458784 WCT458777:WCT458784 WMP458777:WMP458784 WWL458777:WWL458784 AD524313:AD524320 JZ524313:JZ524320 TV524313:TV524320 ADR524313:ADR524320 ANN524313:ANN524320 AXJ524313:AXJ524320 BHF524313:BHF524320 BRB524313:BRB524320 CAX524313:CAX524320 CKT524313:CKT524320 CUP524313:CUP524320 DEL524313:DEL524320 DOH524313:DOH524320 DYD524313:DYD524320 EHZ524313:EHZ524320 ERV524313:ERV524320 FBR524313:FBR524320 FLN524313:FLN524320 FVJ524313:FVJ524320 GFF524313:GFF524320 GPB524313:GPB524320 GYX524313:GYX524320 HIT524313:HIT524320 HSP524313:HSP524320 ICL524313:ICL524320 IMH524313:IMH524320 IWD524313:IWD524320 JFZ524313:JFZ524320 JPV524313:JPV524320 JZR524313:JZR524320 KJN524313:KJN524320 KTJ524313:KTJ524320 LDF524313:LDF524320 LNB524313:LNB524320 LWX524313:LWX524320 MGT524313:MGT524320 MQP524313:MQP524320 NAL524313:NAL524320 NKH524313:NKH524320 NUD524313:NUD524320 ODZ524313:ODZ524320 ONV524313:ONV524320 OXR524313:OXR524320 PHN524313:PHN524320 PRJ524313:PRJ524320 QBF524313:QBF524320 QLB524313:QLB524320 QUX524313:QUX524320 RET524313:RET524320 ROP524313:ROP524320 RYL524313:RYL524320 SIH524313:SIH524320 SSD524313:SSD524320 TBZ524313:TBZ524320 TLV524313:TLV524320 TVR524313:TVR524320 UFN524313:UFN524320 UPJ524313:UPJ524320 UZF524313:UZF524320 VJB524313:VJB524320 VSX524313:VSX524320 WCT524313:WCT524320 WMP524313:WMP524320 WWL524313:WWL524320 AD589849:AD589856 JZ589849:JZ589856 TV589849:TV589856 ADR589849:ADR589856 ANN589849:ANN589856 AXJ589849:AXJ589856 BHF589849:BHF589856 BRB589849:BRB589856 CAX589849:CAX589856 CKT589849:CKT589856 CUP589849:CUP589856 DEL589849:DEL589856 DOH589849:DOH589856 DYD589849:DYD589856 EHZ589849:EHZ589856 ERV589849:ERV589856 FBR589849:FBR589856 FLN589849:FLN589856 FVJ589849:FVJ589856 GFF589849:GFF589856 GPB589849:GPB589856 GYX589849:GYX589856 HIT589849:HIT589856 HSP589849:HSP589856 ICL589849:ICL589856 IMH589849:IMH589856 IWD589849:IWD589856 JFZ589849:JFZ589856 JPV589849:JPV589856 JZR589849:JZR589856 KJN589849:KJN589856 KTJ589849:KTJ589856 LDF589849:LDF589856 LNB589849:LNB589856 LWX589849:LWX589856 MGT589849:MGT589856 MQP589849:MQP589856 NAL589849:NAL589856 NKH589849:NKH589856 NUD589849:NUD589856 ODZ589849:ODZ589856 ONV589849:ONV589856 OXR589849:OXR589856 PHN589849:PHN589856 PRJ589849:PRJ589856 QBF589849:QBF589856 QLB589849:QLB589856 QUX589849:QUX589856 RET589849:RET589856 ROP589849:ROP589856 RYL589849:RYL589856 SIH589849:SIH589856 SSD589849:SSD589856 TBZ589849:TBZ589856 TLV589849:TLV589856 TVR589849:TVR589856 UFN589849:UFN589856 UPJ589849:UPJ589856 UZF589849:UZF589856 VJB589849:VJB589856 VSX589849:VSX589856 WCT589849:WCT589856 WMP589849:WMP589856 WWL589849:WWL589856 AD655385:AD655392 JZ655385:JZ655392 TV655385:TV655392 ADR655385:ADR655392 ANN655385:ANN655392 AXJ655385:AXJ655392 BHF655385:BHF655392 BRB655385:BRB655392 CAX655385:CAX655392 CKT655385:CKT655392 CUP655385:CUP655392 DEL655385:DEL655392 DOH655385:DOH655392 DYD655385:DYD655392 EHZ655385:EHZ655392 ERV655385:ERV655392 FBR655385:FBR655392 FLN655385:FLN655392 FVJ655385:FVJ655392 GFF655385:GFF655392 GPB655385:GPB655392 GYX655385:GYX655392 HIT655385:HIT655392 HSP655385:HSP655392 ICL655385:ICL655392 IMH655385:IMH655392 IWD655385:IWD655392 JFZ655385:JFZ655392 JPV655385:JPV655392 JZR655385:JZR655392 KJN655385:KJN655392 KTJ655385:KTJ655392 LDF655385:LDF655392 LNB655385:LNB655392 LWX655385:LWX655392 MGT655385:MGT655392 MQP655385:MQP655392 NAL655385:NAL655392 NKH655385:NKH655392 NUD655385:NUD655392 ODZ655385:ODZ655392 ONV655385:ONV655392 OXR655385:OXR655392 PHN655385:PHN655392 PRJ655385:PRJ655392 QBF655385:QBF655392 QLB655385:QLB655392 QUX655385:QUX655392 RET655385:RET655392 ROP655385:ROP655392 RYL655385:RYL655392 SIH655385:SIH655392 SSD655385:SSD655392 TBZ655385:TBZ655392 TLV655385:TLV655392 TVR655385:TVR655392 UFN655385:UFN655392 UPJ655385:UPJ655392 UZF655385:UZF655392 VJB655385:VJB655392 VSX655385:VSX655392 WCT655385:WCT655392 WMP655385:WMP655392 WWL655385:WWL655392 AD720921:AD720928 JZ720921:JZ720928 TV720921:TV720928 ADR720921:ADR720928 ANN720921:ANN720928 AXJ720921:AXJ720928 BHF720921:BHF720928 BRB720921:BRB720928 CAX720921:CAX720928 CKT720921:CKT720928 CUP720921:CUP720928 DEL720921:DEL720928 DOH720921:DOH720928 DYD720921:DYD720928 EHZ720921:EHZ720928 ERV720921:ERV720928 FBR720921:FBR720928 FLN720921:FLN720928 FVJ720921:FVJ720928 GFF720921:GFF720928 GPB720921:GPB720928 GYX720921:GYX720928 HIT720921:HIT720928 HSP720921:HSP720928 ICL720921:ICL720928 IMH720921:IMH720928 IWD720921:IWD720928 JFZ720921:JFZ720928 JPV720921:JPV720928 JZR720921:JZR720928 KJN720921:KJN720928 KTJ720921:KTJ720928 LDF720921:LDF720928 LNB720921:LNB720928 LWX720921:LWX720928 MGT720921:MGT720928 MQP720921:MQP720928 NAL720921:NAL720928 NKH720921:NKH720928 NUD720921:NUD720928 ODZ720921:ODZ720928 ONV720921:ONV720928 OXR720921:OXR720928 PHN720921:PHN720928 PRJ720921:PRJ720928 QBF720921:QBF720928 QLB720921:QLB720928 QUX720921:QUX720928 RET720921:RET720928 ROP720921:ROP720928 RYL720921:RYL720928 SIH720921:SIH720928 SSD720921:SSD720928 TBZ720921:TBZ720928 TLV720921:TLV720928 TVR720921:TVR720928 UFN720921:UFN720928 UPJ720921:UPJ720928 UZF720921:UZF720928 VJB720921:VJB720928 VSX720921:VSX720928 WCT720921:WCT720928 WMP720921:WMP720928 WWL720921:WWL720928 AD786457:AD786464 JZ786457:JZ786464 TV786457:TV786464 ADR786457:ADR786464 ANN786457:ANN786464 AXJ786457:AXJ786464 BHF786457:BHF786464 BRB786457:BRB786464 CAX786457:CAX786464 CKT786457:CKT786464 CUP786457:CUP786464 DEL786457:DEL786464 DOH786457:DOH786464 DYD786457:DYD786464 EHZ786457:EHZ786464 ERV786457:ERV786464 FBR786457:FBR786464 FLN786457:FLN786464 FVJ786457:FVJ786464 GFF786457:GFF786464 GPB786457:GPB786464 GYX786457:GYX786464 HIT786457:HIT786464 HSP786457:HSP786464 ICL786457:ICL786464 IMH786457:IMH786464 IWD786457:IWD786464 JFZ786457:JFZ786464 JPV786457:JPV786464 JZR786457:JZR786464 KJN786457:KJN786464 KTJ786457:KTJ786464 LDF786457:LDF786464 LNB786457:LNB786464 LWX786457:LWX786464 MGT786457:MGT786464 MQP786457:MQP786464 NAL786457:NAL786464 NKH786457:NKH786464 NUD786457:NUD786464 ODZ786457:ODZ786464 ONV786457:ONV786464 OXR786457:OXR786464 PHN786457:PHN786464 PRJ786457:PRJ786464 QBF786457:QBF786464 QLB786457:QLB786464 QUX786457:QUX786464 RET786457:RET786464 ROP786457:ROP786464 RYL786457:RYL786464 SIH786457:SIH786464 SSD786457:SSD786464 TBZ786457:TBZ786464 TLV786457:TLV786464 TVR786457:TVR786464 UFN786457:UFN786464 UPJ786457:UPJ786464 UZF786457:UZF786464 VJB786457:VJB786464 VSX786457:VSX786464 WCT786457:WCT786464 WMP786457:WMP786464 WWL786457:WWL786464 AD851993:AD852000 JZ851993:JZ852000 TV851993:TV852000 ADR851993:ADR852000 ANN851993:ANN852000 AXJ851993:AXJ852000 BHF851993:BHF852000 BRB851993:BRB852000 CAX851993:CAX852000 CKT851993:CKT852000 CUP851993:CUP852000 DEL851993:DEL852000 DOH851993:DOH852000 DYD851993:DYD852000 EHZ851993:EHZ852000 ERV851993:ERV852000 FBR851993:FBR852000 FLN851993:FLN852000 FVJ851993:FVJ852000 GFF851993:GFF852000 GPB851993:GPB852000 GYX851993:GYX852000 HIT851993:HIT852000 HSP851993:HSP852000 ICL851993:ICL852000 IMH851993:IMH852000 IWD851993:IWD852000 JFZ851993:JFZ852000 JPV851993:JPV852000 JZR851993:JZR852000 KJN851993:KJN852000 KTJ851993:KTJ852000 LDF851993:LDF852000 LNB851993:LNB852000 LWX851993:LWX852000 MGT851993:MGT852000 MQP851993:MQP852000 NAL851993:NAL852000 NKH851993:NKH852000 NUD851993:NUD852000 ODZ851993:ODZ852000 ONV851993:ONV852000 OXR851993:OXR852000 PHN851993:PHN852000 PRJ851993:PRJ852000 QBF851993:QBF852000 QLB851993:QLB852000 QUX851993:QUX852000 RET851993:RET852000 ROP851993:ROP852000 RYL851993:RYL852000 SIH851993:SIH852000 SSD851993:SSD852000 TBZ851993:TBZ852000 TLV851993:TLV852000 TVR851993:TVR852000 UFN851993:UFN852000 UPJ851993:UPJ852000 UZF851993:UZF852000 VJB851993:VJB852000 VSX851993:VSX852000 WCT851993:WCT852000 WMP851993:WMP852000 WWL851993:WWL852000 AD917529:AD917536 JZ917529:JZ917536 TV917529:TV917536 ADR917529:ADR917536 ANN917529:ANN917536 AXJ917529:AXJ917536 BHF917529:BHF917536 BRB917529:BRB917536 CAX917529:CAX917536 CKT917529:CKT917536 CUP917529:CUP917536 DEL917529:DEL917536 DOH917529:DOH917536 DYD917529:DYD917536 EHZ917529:EHZ917536 ERV917529:ERV917536 FBR917529:FBR917536 FLN917529:FLN917536 FVJ917529:FVJ917536 GFF917529:GFF917536 GPB917529:GPB917536 GYX917529:GYX917536 HIT917529:HIT917536 HSP917529:HSP917536 ICL917529:ICL917536 IMH917529:IMH917536 IWD917529:IWD917536 JFZ917529:JFZ917536 JPV917529:JPV917536 JZR917529:JZR917536 KJN917529:KJN917536 KTJ917529:KTJ917536 LDF917529:LDF917536 LNB917529:LNB917536 LWX917529:LWX917536 MGT917529:MGT917536 MQP917529:MQP917536 NAL917529:NAL917536 NKH917529:NKH917536 NUD917529:NUD917536 ODZ917529:ODZ917536 ONV917529:ONV917536 OXR917529:OXR917536 PHN917529:PHN917536 PRJ917529:PRJ917536 QBF917529:QBF917536 QLB917529:QLB917536 QUX917529:QUX917536 RET917529:RET917536 ROP917529:ROP917536 RYL917529:RYL917536 SIH917529:SIH917536 SSD917529:SSD917536 TBZ917529:TBZ917536 TLV917529:TLV917536 TVR917529:TVR917536 UFN917529:UFN917536 UPJ917529:UPJ917536 UZF917529:UZF917536 VJB917529:VJB917536 VSX917529:VSX917536 WCT917529:WCT917536 WMP917529:WMP917536 WWL917529:WWL917536 AD983065:AD983072 JZ983065:JZ983072 TV983065:TV983072 ADR983065:ADR983072 ANN983065:ANN983072 AXJ983065:AXJ983072 BHF983065:BHF983072 BRB983065:BRB983072 CAX983065:CAX983072 CKT983065:CKT983072 CUP983065:CUP983072 DEL983065:DEL983072 DOH983065:DOH983072 DYD983065:DYD983072 EHZ983065:EHZ983072 ERV983065:ERV983072 FBR983065:FBR983072 FLN983065:FLN983072 FVJ983065:FVJ983072 GFF983065:GFF983072 GPB983065:GPB983072 GYX983065:GYX983072 HIT983065:HIT983072 HSP983065:HSP983072 ICL983065:ICL983072 IMH983065:IMH983072 IWD983065:IWD983072 JFZ983065:JFZ983072 JPV983065:JPV983072 JZR983065:JZR983072 KJN983065:KJN983072 KTJ983065:KTJ983072 LDF983065:LDF983072 LNB983065:LNB983072 LWX983065:LWX983072 MGT983065:MGT983072 MQP983065:MQP983072 NAL983065:NAL983072 NKH983065:NKH983072 NUD983065:NUD983072 ODZ983065:ODZ983072 ONV983065:ONV983072 OXR983065:OXR983072 PHN983065:PHN983072 PRJ983065:PRJ983072 QBF983065:QBF983072 QLB983065:QLB983072 QUX983065:QUX983072 RET983065:RET983072 ROP983065:ROP983072 RYL983065:RYL983072 SIH983065:SIH983072 SSD983065:SSD983072 TBZ983065:TBZ983072 TLV983065:TLV983072 TVR983065:TVR983072 UFN983065:UFN983072 UPJ983065:UPJ983072 UZF983065:UZF983072 VJB983065:VJB983072 VSX983065:VSX983072 WCT983065:WCT983072 JZ18:JZ25 TV18:TV25 ADR18:ADR25 ANN18:ANN25 AXJ18:AXJ25 BHF18:BHF25 BRB18:BRB25 CAX18:CAX25 CKT18:CKT25 CUP18:CUP25 DEL18:DEL25 DOH18:DOH25 DYD18:DYD25 EHZ18:EHZ25 ERV18:ERV25 FBR18:FBR25 FLN18:FLN25 FVJ18:FVJ25 GFF18:GFF25 GPB18:GPB25 GYX18:GYX25 HIT18:HIT25 HSP18:HSP25 ICL18:ICL25 IMH18:IMH25 IWD18:IWD25 JFZ18:JFZ25 JPV18:JPV25 JZR18:JZR25 KJN18:KJN25 KTJ18:KTJ25 LDF18:LDF25 LNB18:LNB25 LWX18:LWX25 MGT18:MGT25 MQP18:MQP25 NAL18:NAL25 NKH18:NKH25 NUD18:NUD25 ODZ18:ODZ25 ONV18:ONV25 OXR18:OXR25 PHN18:PHN25 PRJ18:PRJ25 QBF18:QBF25 QLB18:QLB25 QUX18:QUX25 RET18:RET25 ROP18:ROP25 RYL18:RYL25 SIH18:SIH25 SSD18:SSD25 TBZ18:TBZ25 TLV18:TLV25 TVR18:TVR25 UFN18:UFN25 UPJ18:UPJ25 UZF18:UZF25 VJB18:VJB25 VSX18:VSX25 WCT18:WCT25 WMP18:WMP25 WWL18:WWL25 WWL29:WWL36 WMP29:WMP36 JZ29:JZ36 TV29:TV36 ADR29:ADR36 ANN29:ANN36 AXJ29:AXJ36 BHF29:BHF36 BRB29:BRB36 CAX29:CAX36 CKT29:CKT36 CUP29:CUP36 DEL29:DEL36 DOH29:DOH36 DYD29:DYD36 EHZ29:EHZ36 ERV29:ERV36 FBR29:FBR36 FLN29:FLN36 FVJ29:FVJ36 GFF29:GFF36 GPB29:GPB36 GYX29:GYX36 HIT29:HIT36 HSP29:HSP36 ICL29:ICL36 IMH29:IMH36 IWD29:IWD36 JFZ29:JFZ36 JPV29:JPV36 JZR29:JZR36 KJN29:KJN36 KTJ29:KTJ36 LDF29:LDF36 LNB29:LNB36 LWX29:LWX36 MGT29:MGT36 MQP29:MQP36 NAL29:NAL36 NKH29:NKH36 NUD29:NUD36 ODZ29:ODZ36 ONV29:ONV36 OXR29:OXR36 PHN29:PHN36 PRJ29:PRJ36 QBF29:QBF36 QLB29:QLB36 QUX29:QUX36 RET29:RET36 ROP29:ROP36 RYL29:RYL36 SIH29:SIH36 SSD29:SSD36 TBZ29:TBZ36 TLV29:TLV36 TVR29:TVR36 UFN29:UFN36 UPJ29:UPJ36 UZF29:UZF36 VJB29:VJB36 VSX29:VSX36 WCT29:WCT36">
      <formula1>900</formula1>
    </dataValidation>
    <dataValidation type="list" allowBlank="1" showInputMessage="1" showErrorMessage="1" errorTitle="Ошибка" error="Выберите значение из списка" sqref="O22 JR22 TN22 ADJ22 ANF22 AXB22 BGX22 BQT22 CAP22 CKL22 CUH22 DED22 DNZ22 DXV22 EHR22 ERN22 FBJ22 FLF22 FVB22 GEX22 GOT22 GYP22 HIL22 HSH22 ICD22 ILZ22 IVV22 JFR22 JPN22 JZJ22 KJF22 KTB22 LCX22 LMT22 LWP22 MGL22 MQH22 NAD22 NJZ22 NTV22 ODR22 ONN22 OXJ22 PHF22 PRB22 QAX22 QKT22 QUP22 REL22 ROH22 RYD22 SHZ22 SRV22 TBR22 TLN22 TVJ22 UFF22 UPB22 UYX22 VIT22 VSP22 WCL22 WMH22 WWD22 O65565 JR65565 TN65565 ADJ65565 ANF65565 AXB65565 BGX65565 BQT65565 CAP65565 CKL65565 CUH65565 DED65565 DNZ65565 DXV65565 EHR65565 ERN65565 FBJ65565 FLF65565 FVB65565 GEX65565 GOT65565 GYP65565 HIL65565 HSH65565 ICD65565 ILZ65565 IVV65565 JFR65565 JPN65565 JZJ65565 KJF65565 KTB65565 LCX65565 LMT65565 LWP65565 MGL65565 MQH65565 NAD65565 NJZ65565 NTV65565 ODR65565 ONN65565 OXJ65565 PHF65565 PRB65565 QAX65565 QKT65565 QUP65565 REL65565 ROH65565 RYD65565 SHZ65565 SRV65565 TBR65565 TLN65565 TVJ65565 UFF65565 UPB65565 UYX65565 VIT65565 VSP65565 WCL65565 WMH65565 WWD65565 O131101 JR131101 TN131101 ADJ131101 ANF131101 AXB131101 BGX131101 BQT131101 CAP131101 CKL131101 CUH131101 DED131101 DNZ131101 DXV131101 EHR131101 ERN131101 FBJ131101 FLF131101 FVB131101 GEX131101 GOT131101 GYP131101 HIL131101 HSH131101 ICD131101 ILZ131101 IVV131101 JFR131101 JPN131101 JZJ131101 KJF131101 KTB131101 LCX131101 LMT131101 LWP131101 MGL131101 MQH131101 NAD131101 NJZ131101 NTV131101 ODR131101 ONN131101 OXJ131101 PHF131101 PRB131101 QAX131101 QKT131101 QUP131101 REL131101 ROH131101 RYD131101 SHZ131101 SRV131101 TBR131101 TLN131101 TVJ131101 UFF131101 UPB131101 UYX131101 VIT131101 VSP131101 WCL131101 WMH131101 WWD131101 O196637 JR196637 TN196637 ADJ196637 ANF196637 AXB196637 BGX196637 BQT196637 CAP196637 CKL196637 CUH196637 DED196637 DNZ196637 DXV196637 EHR196637 ERN196637 FBJ196637 FLF196637 FVB196637 GEX196637 GOT196637 GYP196637 HIL196637 HSH196637 ICD196637 ILZ196637 IVV196637 JFR196637 JPN196637 JZJ196637 KJF196637 KTB196637 LCX196637 LMT196637 LWP196637 MGL196637 MQH196637 NAD196637 NJZ196637 NTV196637 ODR196637 ONN196637 OXJ196637 PHF196637 PRB196637 QAX196637 QKT196637 QUP196637 REL196637 ROH196637 RYD196637 SHZ196637 SRV196637 TBR196637 TLN196637 TVJ196637 UFF196637 UPB196637 UYX196637 VIT196637 VSP196637 WCL196637 WMH196637 WWD196637 O262173 JR262173 TN262173 ADJ262173 ANF262173 AXB262173 BGX262173 BQT262173 CAP262173 CKL262173 CUH262173 DED262173 DNZ262173 DXV262173 EHR262173 ERN262173 FBJ262173 FLF262173 FVB262173 GEX262173 GOT262173 GYP262173 HIL262173 HSH262173 ICD262173 ILZ262173 IVV262173 JFR262173 JPN262173 JZJ262173 KJF262173 KTB262173 LCX262173 LMT262173 LWP262173 MGL262173 MQH262173 NAD262173 NJZ262173 NTV262173 ODR262173 ONN262173 OXJ262173 PHF262173 PRB262173 QAX262173 QKT262173 QUP262173 REL262173 ROH262173 RYD262173 SHZ262173 SRV262173 TBR262173 TLN262173 TVJ262173 UFF262173 UPB262173 UYX262173 VIT262173 VSP262173 WCL262173 WMH262173 WWD262173 O327709 JR327709 TN327709 ADJ327709 ANF327709 AXB327709 BGX327709 BQT327709 CAP327709 CKL327709 CUH327709 DED327709 DNZ327709 DXV327709 EHR327709 ERN327709 FBJ327709 FLF327709 FVB327709 GEX327709 GOT327709 GYP327709 HIL327709 HSH327709 ICD327709 ILZ327709 IVV327709 JFR327709 JPN327709 JZJ327709 KJF327709 KTB327709 LCX327709 LMT327709 LWP327709 MGL327709 MQH327709 NAD327709 NJZ327709 NTV327709 ODR327709 ONN327709 OXJ327709 PHF327709 PRB327709 QAX327709 QKT327709 QUP327709 REL327709 ROH327709 RYD327709 SHZ327709 SRV327709 TBR327709 TLN327709 TVJ327709 UFF327709 UPB327709 UYX327709 VIT327709 VSP327709 WCL327709 WMH327709 WWD327709 O393245 JR393245 TN393245 ADJ393245 ANF393245 AXB393245 BGX393245 BQT393245 CAP393245 CKL393245 CUH393245 DED393245 DNZ393245 DXV393245 EHR393245 ERN393245 FBJ393245 FLF393245 FVB393245 GEX393245 GOT393245 GYP393245 HIL393245 HSH393245 ICD393245 ILZ393245 IVV393245 JFR393245 JPN393245 JZJ393245 KJF393245 KTB393245 LCX393245 LMT393245 LWP393245 MGL393245 MQH393245 NAD393245 NJZ393245 NTV393245 ODR393245 ONN393245 OXJ393245 PHF393245 PRB393245 QAX393245 QKT393245 QUP393245 REL393245 ROH393245 RYD393245 SHZ393245 SRV393245 TBR393245 TLN393245 TVJ393245 UFF393245 UPB393245 UYX393245 VIT393245 VSP393245 WCL393245 WMH393245 WWD393245 O458781 JR458781 TN458781 ADJ458781 ANF458781 AXB458781 BGX458781 BQT458781 CAP458781 CKL458781 CUH458781 DED458781 DNZ458781 DXV458781 EHR458781 ERN458781 FBJ458781 FLF458781 FVB458781 GEX458781 GOT458781 GYP458781 HIL458781 HSH458781 ICD458781 ILZ458781 IVV458781 JFR458781 JPN458781 JZJ458781 KJF458781 KTB458781 LCX458781 LMT458781 LWP458781 MGL458781 MQH458781 NAD458781 NJZ458781 NTV458781 ODR458781 ONN458781 OXJ458781 PHF458781 PRB458781 QAX458781 QKT458781 QUP458781 REL458781 ROH458781 RYD458781 SHZ458781 SRV458781 TBR458781 TLN458781 TVJ458781 UFF458781 UPB458781 UYX458781 VIT458781 VSP458781 WCL458781 WMH458781 WWD458781 O524317 JR524317 TN524317 ADJ524317 ANF524317 AXB524317 BGX524317 BQT524317 CAP524317 CKL524317 CUH524317 DED524317 DNZ524317 DXV524317 EHR524317 ERN524317 FBJ524317 FLF524317 FVB524317 GEX524317 GOT524317 GYP524317 HIL524317 HSH524317 ICD524317 ILZ524317 IVV524317 JFR524317 JPN524317 JZJ524317 KJF524317 KTB524317 LCX524317 LMT524317 LWP524317 MGL524317 MQH524317 NAD524317 NJZ524317 NTV524317 ODR524317 ONN524317 OXJ524317 PHF524317 PRB524317 QAX524317 QKT524317 QUP524317 REL524317 ROH524317 RYD524317 SHZ524317 SRV524317 TBR524317 TLN524317 TVJ524317 UFF524317 UPB524317 UYX524317 VIT524317 VSP524317 WCL524317 WMH524317 WWD524317 O589853 JR589853 TN589853 ADJ589853 ANF589853 AXB589853 BGX589853 BQT589853 CAP589853 CKL589853 CUH589853 DED589853 DNZ589853 DXV589853 EHR589853 ERN589853 FBJ589853 FLF589853 FVB589853 GEX589853 GOT589853 GYP589853 HIL589853 HSH589853 ICD589853 ILZ589853 IVV589853 JFR589853 JPN589853 JZJ589853 KJF589853 KTB589853 LCX589853 LMT589853 LWP589853 MGL589853 MQH589853 NAD589853 NJZ589853 NTV589853 ODR589853 ONN589853 OXJ589853 PHF589853 PRB589853 QAX589853 QKT589853 QUP589853 REL589853 ROH589853 RYD589853 SHZ589853 SRV589853 TBR589853 TLN589853 TVJ589853 UFF589853 UPB589853 UYX589853 VIT589853 VSP589853 WCL589853 WMH589853 WWD589853 O655389 JR655389 TN655389 ADJ655389 ANF655389 AXB655389 BGX655389 BQT655389 CAP655389 CKL655389 CUH655389 DED655389 DNZ655389 DXV655389 EHR655389 ERN655389 FBJ655389 FLF655389 FVB655389 GEX655389 GOT655389 GYP655389 HIL655389 HSH655389 ICD655389 ILZ655389 IVV655389 JFR655389 JPN655389 JZJ655389 KJF655389 KTB655389 LCX655389 LMT655389 LWP655389 MGL655389 MQH655389 NAD655389 NJZ655389 NTV655389 ODR655389 ONN655389 OXJ655389 PHF655389 PRB655389 QAX655389 QKT655389 QUP655389 REL655389 ROH655389 RYD655389 SHZ655389 SRV655389 TBR655389 TLN655389 TVJ655389 UFF655389 UPB655389 UYX655389 VIT655389 VSP655389 WCL655389 WMH655389 WWD655389 O720925 JR720925 TN720925 ADJ720925 ANF720925 AXB720925 BGX720925 BQT720925 CAP720925 CKL720925 CUH720925 DED720925 DNZ720925 DXV720925 EHR720925 ERN720925 FBJ720925 FLF720925 FVB720925 GEX720925 GOT720925 GYP720925 HIL720925 HSH720925 ICD720925 ILZ720925 IVV720925 JFR720925 JPN720925 JZJ720925 KJF720925 KTB720925 LCX720925 LMT720925 LWP720925 MGL720925 MQH720925 NAD720925 NJZ720925 NTV720925 ODR720925 ONN720925 OXJ720925 PHF720925 PRB720925 QAX720925 QKT720925 QUP720925 REL720925 ROH720925 RYD720925 SHZ720925 SRV720925 TBR720925 TLN720925 TVJ720925 UFF720925 UPB720925 UYX720925 VIT720925 VSP720925 WCL720925 WMH720925 WWD720925 O786461 JR786461 TN786461 ADJ786461 ANF786461 AXB786461 BGX786461 BQT786461 CAP786461 CKL786461 CUH786461 DED786461 DNZ786461 DXV786461 EHR786461 ERN786461 FBJ786461 FLF786461 FVB786461 GEX786461 GOT786461 GYP786461 HIL786461 HSH786461 ICD786461 ILZ786461 IVV786461 JFR786461 JPN786461 JZJ786461 KJF786461 KTB786461 LCX786461 LMT786461 LWP786461 MGL786461 MQH786461 NAD786461 NJZ786461 NTV786461 ODR786461 ONN786461 OXJ786461 PHF786461 PRB786461 QAX786461 QKT786461 QUP786461 REL786461 ROH786461 RYD786461 SHZ786461 SRV786461 TBR786461 TLN786461 TVJ786461 UFF786461 UPB786461 UYX786461 VIT786461 VSP786461 WCL786461 WMH786461 WWD786461 O851997 JR851997 TN851997 ADJ851997 ANF851997 AXB851997 BGX851997 BQT851997 CAP851997 CKL851997 CUH851997 DED851997 DNZ851997 DXV851997 EHR851997 ERN851997 FBJ851997 FLF851997 FVB851997 GEX851997 GOT851997 GYP851997 HIL851997 HSH851997 ICD851997 ILZ851997 IVV851997 JFR851997 JPN851997 JZJ851997 KJF851997 KTB851997 LCX851997 LMT851997 LWP851997 MGL851997 MQH851997 NAD851997 NJZ851997 NTV851997 ODR851997 ONN851997 OXJ851997 PHF851997 PRB851997 QAX851997 QKT851997 QUP851997 REL851997 ROH851997 RYD851997 SHZ851997 SRV851997 TBR851997 TLN851997 TVJ851997 UFF851997 UPB851997 UYX851997 VIT851997 VSP851997 WCL851997 WMH851997 WWD851997 O917533 JR917533 TN917533 ADJ917533 ANF917533 AXB917533 BGX917533 BQT917533 CAP917533 CKL917533 CUH917533 DED917533 DNZ917533 DXV917533 EHR917533 ERN917533 FBJ917533 FLF917533 FVB917533 GEX917533 GOT917533 GYP917533 HIL917533 HSH917533 ICD917533 ILZ917533 IVV917533 JFR917533 JPN917533 JZJ917533 KJF917533 KTB917533 LCX917533 LMT917533 LWP917533 MGL917533 MQH917533 NAD917533 NJZ917533 NTV917533 ODR917533 ONN917533 OXJ917533 PHF917533 PRB917533 QAX917533 QKT917533 QUP917533 REL917533 ROH917533 RYD917533 SHZ917533 SRV917533 TBR917533 TLN917533 TVJ917533 UFF917533 UPB917533 UYX917533 VIT917533 VSP917533 WCL917533 WMH917533 WWD917533 O983069 JR983069 TN983069 ADJ983069 ANF983069 AXB983069 BGX983069 BQT983069 CAP983069 CKL983069 CUH983069 DED983069 DNZ983069 DXV983069 EHR983069 ERN983069 FBJ983069 FLF983069 FVB983069 GEX983069 GOT983069 GYP983069 HIL983069 HSH983069 ICD983069 ILZ983069 IVV983069 JFR983069 JPN983069 JZJ983069 KJF983069 KTB983069 LCX983069 LMT983069 LWP983069 MGL983069 MQH983069 NAD983069 NJZ983069 NTV983069 ODR983069 ONN983069 OXJ983069 PHF983069 PRB983069 QAX983069 QKT983069 QUP983069 REL983069 ROH983069 RYD983069 SHZ983069 SRV983069 TBR983069 TLN983069 TVJ983069 UFF983069 UPB983069 UYX983069 VIT983069 VSP983069 WCL983069 WMH983069 WWD983069 O33 JR33 TN33 ADJ33 ANF33 AXB33 BGX33 BQT33 CAP33 CKL33 CUH33 DED33 DNZ33 DXV33 EHR33 ERN33 FBJ33 FLF33 FVB33 GEX33 GOT33 GYP33 HIL33 HSH33 ICD33 ILZ33 IVV33 JFR33 JPN33 JZJ33 KJF33 KTB33 LCX33 LMT33 LWP33 MGL33 MQH33 NAD33 NJZ33 NTV33 ODR33 ONN33 OXJ33 PHF33 PRB33 QAX33 QKT33 QUP33 REL33 ROH33 RYD33 SHZ33 SRV33 TBR33 TLN33 TVJ33 UFF33 UPB33 UYX33 VIT33 VSP33 WCL33 WMH33 WWD33 V22 V65565 V131101 V196637 V262173 V327709 V393245 V458781 V524317 V589853 V655389 V720925 V786461 V851997 V917533 V983069">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AA24:AA25">
      <formula1>900</formula1>
    </dataValidation>
    <dataValidation type="list" allowBlank="1" showInputMessage="1" showErrorMessage="1" errorTitle="Ошибка" error="Выберите значение из списка" prompt="Выберите значение из списка" sqref="O23 V23 O34">
      <formula1>kind_of_cons</formula1>
    </dataValidation>
    <dataValidation type="decimal" allowBlank="1" showErrorMessage="1" errorTitle="Ошибка" error="Допускается ввод только действительных чисел!" sqref="O24 O35 V24 V35">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50</v>
      </c>
    </row>
    <row r="2" spans="1:20" ht="22.5">
      <c r="F2" s="1209" t="s">
        <v>491</v>
      </c>
      <c r="G2" s="1210"/>
      <c r="H2" s="1211"/>
      <c r="I2" s="642"/>
    </row>
    <row r="3" spans="1:20" ht="3" customHeight="1"/>
    <row r="4" spans="1:20" s="572" customFormat="1" ht="11.25">
      <c r="A4" s="592"/>
      <c r="B4" s="592"/>
      <c r="C4" s="592"/>
      <c r="D4" s="592"/>
      <c r="F4" s="1157" t="s">
        <v>454</v>
      </c>
      <c r="G4" s="1157"/>
      <c r="H4" s="1157"/>
      <c r="I4" s="1212"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12"/>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06.12.2022</v>
      </c>
      <c r="I7" s="583" t="s">
        <v>493</v>
      </c>
      <c r="J7" s="617"/>
      <c r="K7" s="592"/>
      <c r="L7" s="592"/>
      <c r="M7" s="592"/>
      <c r="N7" s="592"/>
      <c r="O7" s="592"/>
      <c r="P7" s="592"/>
      <c r="Q7" s="592"/>
      <c r="R7" s="592"/>
      <c r="S7" s="592"/>
      <c r="T7" s="592"/>
    </row>
    <row r="8" spans="1:20" s="572" customFormat="1" ht="45">
      <c r="A8" s="1213">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13"/>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13"/>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13"/>
      <c r="B11" s="1213">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213"/>
      <c r="B12" s="1213"/>
      <c r="C12" s="1213">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13"/>
      <c r="B13" s="1213"/>
      <c r="C13" s="1213"/>
      <c r="D13" s="625">
        <v>1</v>
      </c>
      <c r="F13" s="618" t="str">
        <f>"4."&amp;mergeValue(A13) &amp;"."&amp;mergeValue(B13)&amp;"."&amp;mergeValue(C13)&amp;"."&amp;mergeValue(D13)</f>
        <v>4.1.1.1.1</v>
      </c>
      <c r="G13" s="635" t="s">
        <v>498</v>
      </c>
      <c r="H13" s="606"/>
      <c r="I13" s="1214" t="s">
        <v>591</v>
      </c>
      <c r="J13" s="617"/>
      <c r="K13" s="592"/>
      <c r="L13" s="592"/>
      <c r="M13" s="592"/>
      <c r="N13" s="592"/>
      <c r="O13" s="592"/>
      <c r="P13" s="592"/>
      <c r="Q13" s="592"/>
      <c r="R13" s="592"/>
      <c r="S13" s="592"/>
      <c r="T13" s="592"/>
    </row>
    <row r="14" spans="1:20" s="572" customFormat="1" ht="18.75">
      <c r="A14" s="1213"/>
      <c r="B14" s="1213"/>
      <c r="C14" s="1213"/>
      <c r="D14" s="625"/>
      <c r="F14" s="621"/>
      <c r="G14" s="552" t="s">
        <v>4</v>
      </c>
      <c r="H14" s="626"/>
      <c r="I14" s="1214"/>
      <c r="J14" s="617"/>
      <c r="K14" s="592"/>
      <c r="L14" s="592"/>
      <c r="M14" s="592"/>
      <c r="N14" s="592"/>
      <c r="O14" s="592"/>
      <c r="P14" s="592"/>
      <c r="Q14" s="592"/>
      <c r="R14" s="592"/>
      <c r="S14" s="592"/>
      <c r="T14" s="592"/>
    </row>
    <row r="15" spans="1:20" s="572" customFormat="1" ht="18.75">
      <c r="A15" s="1213"/>
      <c r="B15" s="1213"/>
      <c r="C15" s="625"/>
      <c r="D15" s="625"/>
      <c r="F15" s="636"/>
      <c r="G15" s="579" t="s">
        <v>403</v>
      </c>
      <c r="H15" s="637"/>
      <c r="I15" s="638"/>
      <c r="J15" s="617"/>
      <c r="K15" s="592"/>
      <c r="L15" s="592"/>
      <c r="M15" s="592"/>
      <c r="N15" s="592"/>
      <c r="O15" s="592"/>
      <c r="P15" s="592"/>
      <c r="Q15" s="592"/>
      <c r="R15" s="592"/>
      <c r="S15" s="592"/>
      <c r="T15" s="592"/>
    </row>
    <row r="16" spans="1:20" s="572" customFormat="1" ht="18.75">
      <c r="A16" s="1213"/>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208" t="s">
        <v>593</v>
      </c>
      <c r="H19" s="1208"/>
      <c r="I19" s="596"/>
      <c r="J19" s="616"/>
      <c r="K19" s="616"/>
      <c r="L19" s="616"/>
      <c r="M19" s="616"/>
      <c r="N19" s="616"/>
      <c r="O19" s="616"/>
      <c r="P19" s="616"/>
      <c r="Q19" s="616"/>
      <c r="R19" s="616"/>
      <c r="S19" s="616"/>
      <c r="T19" s="616"/>
    </row>
  </sheetData>
  <sheetProtection algorithmName="SHA-512" hashValue="A82pN8MvooURu+0gfg9yRVIVhuE5HZedqBZMnXsr3Qxjy4ep9oUNXq1HpgsUAwAzbMCNrr1O9jB0fIYxuRbAyA==" saltValue="cSeArv1xohj1IJmqAL3eh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34" width="10.5703125" style="587"/>
    <col min="35" max="256" width="10.5703125" style="525"/>
    <col min="257" max="264" width="0" style="525" hidden="1" customWidth="1"/>
    <col min="265" max="265" width="3.7109375" style="525" customWidth="1"/>
    <col min="266" max="266" width="3.85546875" style="525" customWidth="1"/>
    <col min="267" max="267" width="3.7109375" style="525" customWidth="1"/>
    <col min="268" max="268" width="12.7109375" style="525" customWidth="1"/>
    <col min="269" max="269" width="52.7109375" style="525" customWidth="1"/>
    <col min="270" max="273" width="0" style="525" hidden="1" customWidth="1"/>
    <col min="274" max="274" width="12.28515625" style="525" customWidth="1"/>
    <col min="275" max="275" width="6.42578125" style="525" customWidth="1"/>
    <col min="276" max="276" width="12.28515625" style="525" customWidth="1"/>
    <col min="277" max="277" width="0" style="525" hidden="1" customWidth="1"/>
    <col min="278" max="278" width="3.7109375" style="525" customWidth="1"/>
    <col min="279" max="279" width="11.140625" style="525" bestFit="1" customWidth="1"/>
    <col min="280" max="281" width="10.5703125" style="525"/>
    <col min="282" max="282" width="11.140625" style="525" customWidth="1"/>
    <col min="283" max="512" width="10.5703125" style="525"/>
    <col min="513" max="520" width="0" style="525" hidden="1" customWidth="1"/>
    <col min="521" max="521" width="3.7109375" style="525" customWidth="1"/>
    <col min="522" max="522" width="3.85546875" style="525" customWidth="1"/>
    <col min="523" max="523" width="3.7109375" style="525" customWidth="1"/>
    <col min="524" max="524" width="12.7109375" style="525" customWidth="1"/>
    <col min="525" max="525" width="52.7109375" style="525" customWidth="1"/>
    <col min="526" max="529" width="0" style="525" hidden="1" customWidth="1"/>
    <col min="530" max="530" width="12.28515625" style="525" customWidth="1"/>
    <col min="531" max="531" width="6.42578125" style="525" customWidth="1"/>
    <col min="532" max="532" width="12.28515625" style="525" customWidth="1"/>
    <col min="533" max="533" width="0" style="525" hidden="1" customWidth="1"/>
    <col min="534" max="534" width="3.7109375" style="525" customWidth="1"/>
    <col min="535" max="535" width="11.140625" style="525" bestFit="1" customWidth="1"/>
    <col min="536" max="537" width="10.5703125" style="525"/>
    <col min="538" max="538" width="11.140625" style="525" customWidth="1"/>
    <col min="539" max="768" width="10.5703125" style="525"/>
    <col min="769" max="776" width="0" style="525" hidden="1" customWidth="1"/>
    <col min="777" max="777" width="3.7109375" style="525" customWidth="1"/>
    <col min="778" max="778" width="3.85546875" style="525" customWidth="1"/>
    <col min="779" max="779" width="3.7109375" style="525" customWidth="1"/>
    <col min="780" max="780" width="12.7109375" style="525" customWidth="1"/>
    <col min="781" max="781" width="52.7109375" style="525" customWidth="1"/>
    <col min="782" max="785" width="0" style="525" hidden="1" customWidth="1"/>
    <col min="786" max="786" width="12.28515625" style="525" customWidth="1"/>
    <col min="787" max="787" width="6.42578125" style="525" customWidth="1"/>
    <col min="788" max="788" width="12.28515625" style="525" customWidth="1"/>
    <col min="789" max="789" width="0" style="525" hidden="1" customWidth="1"/>
    <col min="790" max="790" width="3.7109375" style="525" customWidth="1"/>
    <col min="791" max="791" width="11.140625" style="525" bestFit="1" customWidth="1"/>
    <col min="792" max="793" width="10.5703125" style="525"/>
    <col min="794" max="794" width="11.140625" style="525" customWidth="1"/>
    <col min="795" max="1024" width="10.5703125" style="525"/>
    <col min="1025" max="1032" width="0" style="525" hidden="1" customWidth="1"/>
    <col min="1033" max="1033" width="3.7109375" style="525" customWidth="1"/>
    <col min="1034" max="1034" width="3.85546875" style="525" customWidth="1"/>
    <col min="1035" max="1035" width="3.7109375" style="525" customWidth="1"/>
    <col min="1036" max="1036" width="12.7109375" style="525" customWidth="1"/>
    <col min="1037" max="1037" width="52.7109375" style="525" customWidth="1"/>
    <col min="1038" max="1041" width="0" style="525" hidden="1" customWidth="1"/>
    <col min="1042" max="1042" width="12.28515625" style="525" customWidth="1"/>
    <col min="1043" max="1043" width="6.42578125" style="525" customWidth="1"/>
    <col min="1044" max="1044" width="12.28515625" style="525" customWidth="1"/>
    <col min="1045" max="1045" width="0" style="525" hidden="1" customWidth="1"/>
    <col min="1046" max="1046" width="3.7109375" style="525" customWidth="1"/>
    <col min="1047" max="1047" width="11.140625" style="525" bestFit="1" customWidth="1"/>
    <col min="1048" max="1049" width="10.5703125" style="525"/>
    <col min="1050" max="1050" width="11.140625" style="525" customWidth="1"/>
    <col min="1051" max="1280" width="10.5703125" style="525"/>
    <col min="1281" max="1288" width="0" style="525" hidden="1" customWidth="1"/>
    <col min="1289" max="1289" width="3.7109375" style="525" customWidth="1"/>
    <col min="1290" max="1290" width="3.85546875" style="525" customWidth="1"/>
    <col min="1291" max="1291" width="3.7109375" style="525" customWidth="1"/>
    <col min="1292" max="1292" width="12.7109375" style="525" customWidth="1"/>
    <col min="1293" max="1293" width="52.7109375" style="525" customWidth="1"/>
    <col min="1294" max="1297" width="0" style="525" hidden="1" customWidth="1"/>
    <col min="1298" max="1298" width="12.28515625" style="525" customWidth="1"/>
    <col min="1299" max="1299" width="6.42578125" style="525" customWidth="1"/>
    <col min="1300" max="1300" width="12.28515625" style="525" customWidth="1"/>
    <col min="1301" max="1301" width="0" style="525" hidden="1" customWidth="1"/>
    <col min="1302" max="1302" width="3.7109375" style="525" customWidth="1"/>
    <col min="1303" max="1303" width="11.140625" style="525" bestFit="1" customWidth="1"/>
    <col min="1304" max="1305" width="10.5703125" style="525"/>
    <col min="1306" max="1306" width="11.140625" style="525" customWidth="1"/>
    <col min="1307" max="1536" width="10.5703125" style="525"/>
    <col min="1537" max="1544" width="0" style="525" hidden="1" customWidth="1"/>
    <col min="1545" max="1545" width="3.7109375" style="525" customWidth="1"/>
    <col min="1546" max="1546" width="3.85546875" style="525" customWidth="1"/>
    <col min="1547" max="1547" width="3.7109375" style="525" customWidth="1"/>
    <col min="1548" max="1548" width="12.7109375" style="525" customWidth="1"/>
    <col min="1549" max="1549" width="52.7109375" style="525" customWidth="1"/>
    <col min="1550" max="1553" width="0" style="525" hidden="1" customWidth="1"/>
    <col min="1554" max="1554" width="12.28515625" style="525" customWidth="1"/>
    <col min="1555" max="1555" width="6.42578125" style="525" customWidth="1"/>
    <col min="1556" max="1556" width="12.28515625" style="525" customWidth="1"/>
    <col min="1557" max="1557" width="0" style="525" hidden="1" customWidth="1"/>
    <col min="1558" max="1558" width="3.7109375" style="525" customWidth="1"/>
    <col min="1559" max="1559" width="11.140625" style="525" bestFit="1" customWidth="1"/>
    <col min="1560" max="1561" width="10.5703125" style="525"/>
    <col min="1562" max="1562" width="11.140625" style="525" customWidth="1"/>
    <col min="1563" max="1792" width="10.5703125" style="525"/>
    <col min="1793" max="1800" width="0" style="525" hidden="1" customWidth="1"/>
    <col min="1801" max="1801" width="3.7109375" style="525" customWidth="1"/>
    <col min="1802" max="1802" width="3.85546875" style="525" customWidth="1"/>
    <col min="1803" max="1803" width="3.7109375" style="525" customWidth="1"/>
    <col min="1804" max="1804" width="12.7109375" style="525" customWidth="1"/>
    <col min="1805" max="1805" width="52.7109375" style="525" customWidth="1"/>
    <col min="1806" max="1809" width="0" style="525" hidden="1" customWidth="1"/>
    <col min="1810" max="1810" width="12.28515625" style="525" customWidth="1"/>
    <col min="1811" max="1811" width="6.42578125" style="525" customWidth="1"/>
    <col min="1812" max="1812" width="12.28515625" style="525" customWidth="1"/>
    <col min="1813" max="1813" width="0" style="525" hidden="1" customWidth="1"/>
    <col min="1814" max="1814" width="3.7109375" style="525" customWidth="1"/>
    <col min="1815" max="1815" width="11.140625" style="525" bestFit="1" customWidth="1"/>
    <col min="1816" max="1817" width="10.5703125" style="525"/>
    <col min="1818" max="1818" width="11.140625" style="525" customWidth="1"/>
    <col min="1819" max="2048" width="10.5703125" style="525"/>
    <col min="2049" max="2056" width="0" style="525" hidden="1" customWidth="1"/>
    <col min="2057" max="2057" width="3.7109375" style="525" customWidth="1"/>
    <col min="2058" max="2058" width="3.85546875" style="525" customWidth="1"/>
    <col min="2059" max="2059" width="3.7109375" style="525" customWidth="1"/>
    <col min="2060" max="2060" width="12.7109375" style="525" customWidth="1"/>
    <col min="2061" max="2061" width="52.7109375" style="525" customWidth="1"/>
    <col min="2062" max="2065" width="0" style="525" hidden="1" customWidth="1"/>
    <col min="2066" max="2066" width="12.28515625" style="525" customWidth="1"/>
    <col min="2067" max="2067" width="6.42578125" style="525" customWidth="1"/>
    <col min="2068" max="2068" width="12.28515625" style="525" customWidth="1"/>
    <col min="2069" max="2069" width="0" style="525" hidden="1" customWidth="1"/>
    <col min="2070" max="2070" width="3.7109375" style="525" customWidth="1"/>
    <col min="2071" max="2071" width="11.140625" style="525" bestFit="1" customWidth="1"/>
    <col min="2072" max="2073" width="10.5703125" style="525"/>
    <col min="2074" max="2074" width="11.140625" style="525" customWidth="1"/>
    <col min="2075" max="2304" width="10.5703125" style="525"/>
    <col min="2305" max="2312" width="0" style="525" hidden="1" customWidth="1"/>
    <col min="2313" max="2313" width="3.7109375" style="525" customWidth="1"/>
    <col min="2314" max="2314" width="3.85546875" style="525" customWidth="1"/>
    <col min="2315" max="2315" width="3.7109375" style="525" customWidth="1"/>
    <col min="2316" max="2316" width="12.7109375" style="525" customWidth="1"/>
    <col min="2317" max="2317" width="52.7109375" style="525" customWidth="1"/>
    <col min="2318" max="2321" width="0" style="525" hidden="1" customWidth="1"/>
    <col min="2322" max="2322" width="12.28515625" style="525" customWidth="1"/>
    <col min="2323" max="2323" width="6.42578125" style="525" customWidth="1"/>
    <col min="2324" max="2324" width="12.28515625" style="525" customWidth="1"/>
    <col min="2325" max="2325" width="0" style="525" hidden="1" customWidth="1"/>
    <col min="2326" max="2326" width="3.7109375" style="525" customWidth="1"/>
    <col min="2327" max="2327" width="11.140625" style="525" bestFit="1" customWidth="1"/>
    <col min="2328" max="2329" width="10.5703125" style="525"/>
    <col min="2330" max="2330" width="11.140625" style="525" customWidth="1"/>
    <col min="2331" max="2560" width="10.5703125" style="525"/>
    <col min="2561" max="2568" width="0" style="525" hidden="1" customWidth="1"/>
    <col min="2569" max="2569" width="3.7109375" style="525" customWidth="1"/>
    <col min="2570" max="2570" width="3.85546875" style="525" customWidth="1"/>
    <col min="2571" max="2571" width="3.7109375" style="525" customWidth="1"/>
    <col min="2572" max="2572" width="12.7109375" style="525" customWidth="1"/>
    <col min="2573" max="2573" width="52.7109375" style="525" customWidth="1"/>
    <col min="2574" max="2577" width="0" style="525" hidden="1" customWidth="1"/>
    <col min="2578" max="2578" width="12.28515625" style="525" customWidth="1"/>
    <col min="2579" max="2579" width="6.42578125" style="525" customWidth="1"/>
    <col min="2580" max="2580" width="12.28515625" style="525" customWidth="1"/>
    <col min="2581" max="2581" width="0" style="525" hidden="1" customWidth="1"/>
    <col min="2582" max="2582" width="3.7109375" style="525" customWidth="1"/>
    <col min="2583" max="2583" width="11.140625" style="525" bestFit="1" customWidth="1"/>
    <col min="2584" max="2585" width="10.5703125" style="525"/>
    <col min="2586" max="2586" width="11.140625" style="525" customWidth="1"/>
    <col min="2587" max="2816" width="10.5703125" style="525"/>
    <col min="2817" max="2824" width="0" style="525" hidden="1" customWidth="1"/>
    <col min="2825" max="2825" width="3.7109375" style="525" customWidth="1"/>
    <col min="2826" max="2826" width="3.85546875" style="525" customWidth="1"/>
    <col min="2827" max="2827" width="3.7109375" style="525" customWidth="1"/>
    <col min="2828" max="2828" width="12.7109375" style="525" customWidth="1"/>
    <col min="2829" max="2829" width="52.7109375" style="525" customWidth="1"/>
    <col min="2830" max="2833" width="0" style="525" hidden="1" customWidth="1"/>
    <col min="2834" max="2834" width="12.28515625" style="525" customWidth="1"/>
    <col min="2835" max="2835" width="6.42578125" style="525" customWidth="1"/>
    <col min="2836" max="2836" width="12.28515625" style="525" customWidth="1"/>
    <col min="2837" max="2837" width="0" style="525" hidden="1" customWidth="1"/>
    <col min="2838" max="2838" width="3.7109375" style="525" customWidth="1"/>
    <col min="2839" max="2839" width="11.140625" style="525" bestFit="1" customWidth="1"/>
    <col min="2840" max="2841" width="10.5703125" style="525"/>
    <col min="2842" max="2842" width="11.140625" style="525" customWidth="1"/>
    <col min="2843" max="3072" width="10.5703125" style="525"/>
    <col min="3073" max="3080" width="0" style="525" hidden="1" customWidth="1"/>
    <col min="3081" max="3081" width="3.7109375" style="525" customWidth="1"/>
    <col min="3082" max="3082" width="3.85546875" style="525" customWidth="1"/>
    <col min="3083" max="3083" width="3.7109375" style="525" customWidth="1"/>
    <col min="3084" max="3084" width="12.7109375" style="525" customWidth="1"/>
    <col min="3085" max="3085" width="52.7109375" style="525" customWidth="1"/>
    <col min="3086" max="3089" width="0" style="525" hidden="1" customWidth="1"/>
    <col min="3090" max="3090" width="12.28515625" style="525" customWidth="1"/>
    <col min="3091" max="3091" width="6.42578125" style="525" customWidth="1"/>
    <col min="3092" max="3092" width="12.28515625" style="525" customWidth="1"/>
    <col min="3093" max="3093" width="0" style="525" hidden="1" customWidth="1"/>
    <col min="3094" max="3094" width="3.7109375" style="525" customWidth="1"/>
    <col min="3095" max="3095" width="11.140625" style="525" bestFit="1" customWidth="1"/>
    <col min="3096" max="3097" width="10.5703125" style="525"/>
    <col min="3098" max="3098" width="11.140625" style="525" customWidth="1"/>
    <col min="3099" max="3328" width="10.5703125" style="525"/>
    <col min="3329" max="3336" width="0" style="525" hidden="1" customWidth="1"/>
    <col min="3337" max="3337" width="3.7109375" style="525" customWidth="1"/>
    <col min="3338" max="3338" width="3.85546875" style="525" customWidth="1"/>
    <col min="3339" max="3339" width="3.7109375" style="525" customWidth="1"/>
    <col min="3340" max="3340" width="12.7109375" style="525" customWidth="1"/>
    <col min="3341" max="3341" width="52.7109375" style="525" customWidth="1"/>
    <col min="3342" max="3345" width="0" style="525" hidden="1" customWidth="1"/>
    <col min="3346" max="3346" width="12.28515625" style="525" customWidth="1"/>
    <col min="3347" max="3347" width="6.42578125" style="525" customWidth="1"/>
    <col min="3348" max="3348" width="12.28515625" style="525" customWidth="1"/>
    <col min="3349" max="3349" width="0" style="525" hidden="1" customWidth="1"/>
    <col min="3350" max="3350" width="3.7109375" style="525" customWidth="1"/>
    <col min="3351" max="3351" width="11.140625" style="525" bestFit="1" customWidth="1"/>
    <col min="3352" max="3353" width="10.5703125" style="525"/>
    <col min="3354" max="3354" width="11.140625" style="525" customWidth="1"/>
    <col min="3355" max="3584" width="10.5703125" style="525"/>
    <col min="3585" max="3592" width="0" style="525" hidden="1" customWidth="1"/>
    <col min="3593" max="3593" width="3.7109375" style="525" customWidth="1"/>
    <col min="3594" max="3594" width="3.85546875" style="525" customWidth="1"/>
    <col min="3595" max="3595" width="3.7109375" style="525" customWidth="1"/>
    <col min="3596" max="3596" width="12.7109375" style="525" customWidth="1"/>
    <col min="3597" max="3597" width="52.7109375" style="525" customWidth="1"/>
    <col min="3598" max="3601" width="0" style="525" hidden="1" customWidth="1"/>
    <col min="3602" max="3602" width="12.28515625" style="525" customWidth="1"/>
    <col min="3603" max="3603" width="6.42578125" style="525" customWidth="1"/>
    <col min="3604" max="3604" width="12.28515625" style="525" customWidth="1"/>
    <col min="3605" max="3605" width="0" style="525" hidden="1" customWidth="1"/>
    <col min="3606" max="3606" width="3.7109375" style="525" customWidth="1"/>
    <col min="3607" max="3607" width="11.140625" style="525" bestFit="1" customWidth="1"/>
    <col min="3608" max="3609" width="10.5703125" style="525"/>
    <col min="3610" max="3610" width="11.140625" style="525" customWidth="1"/>
    <col min="3611" max="3840" width="10.5703125" style="525"/>
    <col min="3841" max="3848" width="0" style="525" hidden="1" customWidth="1"/>
    <col min="3849" max="3849" width="3.7109375" style="525" customWidth="1"/>
    <col min="3850" max="3850" width="3.85546875" style="525" customWidth="1"/>
    <col min="3851" max="3851" width="3.7109375" style="525" customWidth="1"/>
    <col min="3852" max="3852" width="12.7109375" style="525" customWidth="1"/>
    <col min="3853" max="3853" width="52.7109375" style="525" customWidth="1"/>
    <col min="3854" max="3857" width="0" style="525" hidden="1" customWidth="1"/>
    <col min="3858" max="3858" width="12.28515625" style="525" customWidth="1"/>
    <col min="3859" max="3859" width="6.42578125" style="525" customWidth="1"/>
    <col min="3860" max="3860" width="12.28515625" style="525" customWidth="1"/>
    <col min="3861" max="3861" width="0" style="525" hidden="1" customWidth="1"/>
    <col min="3862" max="3862" width="3.7109375" style="525" customWidth="1"/>
    <col min="3863" max="3863" width="11.140625" style="525" bestFit="1" customWidth="1"/>
    <col min="3864" max="3865" width="10.5703125" style="525"/>
    <col min="3866" max="3866" width="11.140625" style="525" customWidth="1"/>
    <col min="3867" max="4096" width="10.5703125" style="525"/>
    <col min="4097" max="4104" width="0" style="525" hidden="1" customWidth="1"/>
    <col min="4105" max="4105" width="3.7109375" style="525" customWidth="1"/>
    <col min="4106" max="4106" width="3.85546875" style="525" customWidth="1"/>
    <col min="4107" max="4107" width="3.7109375" style="525" customWidth="1"/>
    <col min="4108" max="4108" width="12.7109375" style="525" customWidth="1"/>
    <col min="4109" max="4109" width="52.7109375" style="525" customWidth="1"/>
    <col min="4110" max="4113" width="0" style="525" hidden="1" customWidth="1"/>
    <col min="4114" max="4114" width="12.28515625" style="525" customWidth="1"/>
    <col min="4115" max="4115" width="6.42578125" style="525" customWidth="1"/>
    <col min="4116" max="4116" width="12.28515625" style="525" customWidth="1"/>
    <col min="4117" max="4117" width="0" style="525" hidden="1" customWidth="1"/>
    <col min="4118" max="4118" width="3.7109375" style="525" customWidth="1"/>
    <col min="4119" max="4119" width="11.140625" style="525" bestFit="1" customWidth="1"/>
    <col min="4120" max="4121" width="10.5703125" style="525"/>
    <col min="4122" max="4122" width="11.140625" style="525" customWidth="1"/>
    <col min="4123" max="4352" width="10.5703125" style="525"/>
    <col min="4353" max="4360" width="0" style="525" hidden="1" customWidth="1"/>
    <col min="4361" max="4361" width="3.7109375" style="525" customWidth="1"/>
    <col min="4362" max="4362" width="3.85546875" style="525" customWidth="1"/>
    <col min="4363" max="4363" width="3.7109375" style="525" customWidth="1"/>
    <col min="4364" max="4364" width="12.7109375" style="525" customWidth="1"/>
    <col min="4365" max="4365" width="52.7109375" style="525" customWidth="1"/>
    <col min="4366" max="4369" width="0" style="525" hidden="1" customWidth="1"/>
    <col min="4370" max="4370" width="12.28515625" style="525" customWidth="1"/>
    <col min="4371" max="4371" width="6.42578125" style="525" customWidth="1"/>
    <col min="4372" max="4372" width="12.28515625" style="525" customWidth="1"/>
    <col min="4373" max="4373" width="0" style="525" hidden="1" customWidth="1"/>
    <col min="4374" max="4374" width="3.7109375" style="525" customWidth="1"/>
    <col min="4375" max="4375" width="11.140625" style="525" bestFit="1" customWidth="1"/>
    <col min="4376" max="4377" width="10.5703125" style="525"/>
    <col min="4378" max="4378" width="11.140625" style="525" customWidth="1"/>
    <col min="4379" max="4608" width="10.5703125" style="525"/>
    <col min="4609" max="4616" width="0" style="525" hidden="1" customWidth="1"/>
    <col min="4617" max="4617" width="3.7109375" style="525" customWidth="1"/>
    <col min="4618" max="4618" width="3.85546875" style="525" customWidth="1"/>
    <col min="4619" max="4619" width="3.7109375" style="525" customWidth="1"/>
    <col min="4620" max="4620" width="12.7109375" style="525" customWidth="1"/>
    <col min="4621" max="4621" width="52.7109375" style="525" customWidth="1"/>
    <col min="4622" max="4625" width="0" style="525" hidden="1" customWidth="1"/>
    <col min="4626" max="4626" width="12.28515625" style="525" customWidth="1"/>
    <col min="4627" max="4627" width="6.42578125" style="525" customWidth="1"/>
    <col min="4628" max="4628" width="12.28515625" style="525" customWidth="1"/>
    <col min="4629" max="4629" width="0" style="525" hidden="1" customWidth="1"/>
    <col min="4630" max="4630" width="3.7109375" style="525" customWidth="1"/>
    <col min="4631" max="4631" width="11.140625" style="525" bestFit="1" customWidth="1"/>
    <col min="4632" max="4633" width="10.5703125" style="525"/>
    <col min="4634" max="4634" width="11.140625" style="525" customWidth="1"/>
    <col min="4635" max="4864" width="10.5703125" style="525"/>
    <col min="4865" max="4872" width="0" style="525" hidden="1" customWidth="1"/>
    <col min="4873" max="4873" width="3.7109375" style="525" customWidth="1"/>
    <col min="4874" max="4874" width="3.85546875" style="525" customWidth="1"/>
    <col min="4875" max="4875" width="3.7109375" style="525" customWidth="1"/>
    <col min="4876" max="4876" width="12.7109375" style="525" customWidth="1"/>
    <col min="4877" max="4877" width="52.7109375" style="525" customWidth="1"/>
    <col min="4878" max="4881" width="0" style="525" hidden="1" customWidth="1"/>
    <col min="4882" max="4882" width="12.28515625" style="525" customWidth="1"/>
    <col min="4883" max="4883" width="6.42578125" style="525" customWidth="1"/>
    <col min="4884" max="4884" width="12.28515625" style="525" customWidth="1"/>
    <col min="4885" max="4885" width="0" style="525" hidden="1" customWidth="1"/>
    <col min="4886" max="4886" width="3.7109375" style="525" customWidth="1"/>
    <col min="4887" max="4887" width="11.140625" style="525" bestFit="1" customWidth="1"/>
    <col min="4888" max="4889" width="10.5703125" style="525"/>
    <col min="4890" max="4890" width="11.140625" style="525" customWidth="1"/>
    <col min="4891" max="5120" width="10.5703125" style="525"/>
    <col min="5121" max="5128" width="0" style="525" hidden="1" customWidth="1"/>
    <col min="5129" max="5129" width="3.7109375" style="525" customWidth="1"/>
    <col min="5130" max="5130" width="3.85546875" style="525" customWidth="1"/>
    <col min="5131" max="5131" width="3.7109375" style="525" customWidth="1"/>
    <col min="5132" max="5132" width="12.7109375" style="525" customWidth="1"/>
    <col min="5133" max="5133" width="52.7109375" style="525" customWidth="1"/>
    <col min="5134" max="5137" width="0" style="525" hidden="1" customWidth="1"/>
    <col min="5138" max="5138" width="12.28515625" style="525" customWidth="1"/>
    <col min="5139" max="5139" width="6.42578125" style="525" customWidth="1"/>
    <col min="5140" max="5140" width="12.28515625" style="525" customWidth="1"/>
    <col min="5141" max="5141" width="0" style="525" hidden="1" customWidth="1"/>
    <col min="5142" max="5142" width="3.7109375" style="525" customWidth="1"/>
    <col min="5143" max="5143" width="11.140625" style="525" bestFit="1" customWidth="1"/>
    <col min="5144" max="5145" width="10.5703125" style="525"/>
    <col min="5146" max="5146" width="11.140625" style="525" customWidth="1"/>
    <col min="5147" max="5376" width="10.5703125" style="525"/>
    <col min="5377" max="5384" width="0" style="525" hidden="1" customWidth="1"/>
    <col min="5385" max="5385" width="3.7109375" style="525" customWidth="1"/>
    <col min="5386" max="5386" width="3.85546875" style="525" customWidth="1"/>
    <col min="5387" max="5387" width="3.7109375" style="525" customWidth="1"/>
    <col min="5388" max="5388" width="12.7109375" style="525" customWidth="1"/>
    <col min="5389" max="5389" width="52.7109375" style="525" customWidth="1"/>
    <col min="5390" max="5393" width="0" style="525" hidden="1" customWidth="1"/>
    <col min="5394" max="5394" width="12.28515625" style="525" customWidth="1"/>
    <col min="5395" max="5395" width="6.42578125" style="525" customWidth="1"/>
    <col min="5396" max="5396" width="12.28515625" style="525" customWidth="1"/>
    <col min="5397" max="5397" width="0" style="525" hidden="1" customWidth="1"/>
    <col min="5398" max="5398" width="3.7109375" style="525" customWidth="1"/>
    <col min="5399" max="5399" width="11.140625" style="525" bestFit="1" customWidth="1"/>
    <col min="5400" max="5401" width="10.5703125" style="525"/>
    <col min="5402" max="5402" width="11.140625" style="525" customWidth="1"/>
    <col min="5403" max="5632" width="10.5703125" style="525"/>
    <col min="5633" max="5640" width="0" style="525" hidden="1" customWidth="1"/>
    <col min="5641" max="5641" width="3.7109375" style="525" customWidth="1"/>
    <col min="5642" max="5642" width="3.85546875" style="525" customWidth="1"/>
    <col min="5643" max="5643" width="3.7109375" style="525" customWidth="1"/>
    <col min="5644" max="5644" width="12.7109375" style="525" customWidth="1"/>
    <col min="5645" max="5645" width="52.7109375" style="525" customWidth="1"/>
    <col min="5646" max="5649" width="0" style="525" hidden="1" customWidth="1"/>
    <col min="5650" max="5650" width="12.28515625" style="525" customWidth="1"/>
    <col min="5651" max="5651" width="6.42578125" style="525" customWidth="1"/>
    <col min="5652" max="5652" width="12.28515625" style="525" customWidth="1"/>
    <col min="5653" max="5653" width="0" style="525" hidden="1" customWidth="1"/>
    <col min="5654" max="5654" width="3.7109375" style="525" customWidth="1"/>
    <col min="5655" max="5655" width="11.140625" style="525" bestFit="1" customWidth="1"/>
    <col min="5656" max="5657" width="10.5703125" style="525"/>
    <col min="5658" max="5658" width="11.140625" style="525" customWidth="1"/>
    <col min="5659" max="5888" width="10.5703125" style="525"/>
    <col min="5889" max="5896" width="0" style="525" hidden="1" customWidth="1"/>
    <col min="5897" max="5897" width="3.7109375" style="525" customWidth="1"/>
    <col min="5898" max="5898" width="3.85546875" style="525" customWidth="1"/>
    <col min="5899" max="5899" width="3.7109375" style="525" customWidth="1"/>
    <col min="5900" max="5900" width="12.7109375" style="525" customWidth="1"/>
    <col min="5901" max="5901" width="52.7109375" style="525" customWidth="1"/>
    <col min="5902" max="5905" width="0" style="525" hidden="1" customWidth="1"/>
    <col min="5906" max="5906" width="12.28515625" style="525" customWidth="1"/>
    <col min="5907" max="5907" width="6.42578125" style="525" customWidth="1"/>
    <col min="5908" max="5908" width="12.28515625" style="525" customWidth="1"/>
    <col min="5909" max="5909" width="0" style="525" hidden="1" customWidth="1"/>
    <col min="5910" max="5910" width="3.7109375" style="525" customWidth="1"/>
    <col min="5911" max="5911" width="11.140625" style="525" bestFit="1" customWidth="1"/>
    <col min="5912" max="5913" width="10.5703125" style="525"/>
    <col min="5914" max="5914" width="11.140625" style="525" customWidth="1"/>
    <col min="5915" max="6144" width="10.5703125" style="525"/>
    <col min="6145" max="6152" width="0" style="525" hidden="1" customWidth="1"/>
    <col min="6153" max="6153" width="3.7109375" style="525" customWidth="1"/>
    <col min="6154" max="6154" width="3.85546875" style="525" customWidth="1"/>
    <col min="6155" max="6155" width="3.7109375" style="525" customWidth="1"/>
    <col min="6156" max="6156" width="12.7109375" style="525" customWidth="1"/>
    <col min="6157" max="6157" width="52.7109375" style="525" customWidth="1"/>
    <col min="6158" max="6161" width="0" style="525" hidden="1" customWidth="1"/>
    <col min="6162" max="6162" width="12.28515625" style="525" customWidth="1"/>
    <col min="6163" max="6163" width="6.42578125" style="525" customWidth="1"/>
    <col min="6164" max="6164" width="12.28515625" style="525" customWidth="1"/>
    <col min="6165" max="6165" width="0" style="525" hidden="1" customWidth="1"/>
    <col min="6166" max="6166" width="3.7109375" style="525" customWidth="1"/>
    <col min="6167" max="6167" width="11.140625" style="525" bestFit="1" customWidth="1"/>
    <col min="6168" max="6169" width="10.5703125" style="525"/>
    <col min="6170" max="6170" width="11.140625" style="525" customWidth="1"/>
    <col min="6171" max="6400" width="10.5703125" style="525"/>
    <col min="6401" max="6408" width="0" style="525" hidden="1" customWidth="1"/>
    <col min="6409" max="6409" width="3.7109375" style="525" customWidth="1"/>
    <col min="6410" max="6410" width="3.85546875" style="525" customWidth="1"/>
    <col min="6411" max="6411" width="3.7109375" style="525" customWidth="1"/>
    <col min="6412" max="6412" width="12.7109375" style="525" customWidth="1"/>
    <col min="6413" max="6413" width="52.7109375" style="525" customWidth="1"/>
    <col min="6414" max="6417" width="0" style="525" hidden="1" customWidth="1"/>
    <col min="6418" max="6418" width="12.28515625" style="525" customWidth="1"/>
    <col min="6419" max="6419" width="6.42578125" style="525" customWidth="1"/>
    <col min="6420" max="6420" width="12.28515625" style="525" customWidth="1"/>
    <col min="6421" max="6421" width="0" style="525" hidden="1" customWidth="1"/>
    <col min="6422" max="6422" width="3.7109375" style="525" customWidth="1"/>
    <col min="6423" max="6423" width="11.140625" style="525" bestFit="1" customWidth="1"/>
    <col min="6424" max="6425" width="10.5703125" style="525"/>
    <col min="6426" max="6426" width="11.140625" style="525" customWidth="1"/>
    <col min="6427" max="6656" width="10.5703125" style="525"/>
    <col min="6657" max="6664" width="0" style="525" hidden="1" customWidth="1"/>
    <col min="6665" max="6665" width="3.7109375" style="525" customWidth="1"/>
    <col min="6666" max="6666" width="3.85546875" style="525" customWidth="1"/>
    <col min="6667" max="6667" width="3.7109375" style="525" customWidth="1"/>
    <col min="6668" max="6668" width="12.7109375" style="525" customWidth="1"/>
    <col min="6669" max="6669" width="52.7109375" style="525" customWidth="1"/>
    <col min="6670" max="6673" width="0" style="525" hidden="1" customWidth="1"/>
    <col min="6674" max="6674" width="12.28515625" style="525" customWidth="1"/>
    <col min="6675" max="6675" width="6.42578125" style="525" customWidth="1"/>
    <col min="6676" max="6676" width="12.28515625" style="525" customWidth="1"/>
    <col min="6677" max="6677" width="0" style="525" hidden="1" customWidth="1"/>
    <col min="6678" max="6678" width="3.7109375" style="525" customWidth="1"/>
    <col min="6679" max="6679" width="11.140625" style="525" bestFit="1" customWidth="1"/>
    <col min="6680" max="6681" width="10.5703125" style="525"/>
    <col min="6682" max="6682" width="11.140625" style="525" customWidth="1"/>
    <col min="6683" max="6912" width="10.5703125" style="525"/>
    <col min="6913" max="6920" width="0" style="525" hidden="1" customWidth="1"/>
    <col min="6921" max="6921" width="3.7109375" style="525" customWidth="1"/>
    <col min="6922" max="6922" width="3.85546875" style="525" customWidth="1"/>
    <col min="6923" max="6923" width="3.7109375" style="525" customWidth="1"/>
    <col min="6924" max="6924" width="12.7109375" style="525" customWidth="1"/>
    <col min="6925" max="6925" width="52.7109375" style="525" customWidth="1"/>
    <col min="6926" max="6929" width="0" style="525" hidden="1" customWidth="1"/>
    <col min="6930" max="6930" width="12.28515625" style="525" customWidth="1"/>
    <col min="6931" max="6931" width="6.42578125" style="525" customWidth="1"/>
    <col min="6932" max="6932" width="12.28515625" style="525" customWidth="1"/>
    <col min="6933" max="6933" width="0" style="525" hidden="1" customWidth="1"/>
    <col min="6934" max="6934" width="3.7109375" style="525" customWidth="1"/>
    <col min="6935" max="6935" width="11.140625" style="525" bestFit="1" customWidth="1"/>
    <col min="6936" max="6937" width="10.5703125" style="525"/>
    <col min="6938" max="6938" width="11.140625" style="525" customWidth="1"/>
    <col min="6939" max="7168" width="10.5703125" style="525"/>
    <col min="7169" max="7176" width="0" style="525" hidden="1" customWidth="1"/>
    <col min="7177" max="7177" width="3.7109375" style="525" customWidth="1"/>
    <col min="7178" max="7178" width="3.85546875" style="525" customWidth="1"/>
    <col min="7179" max="7179" width="3.7109375" style="525" customWidth="1"/>
    <col min="7180" max="7180" width="12.7109375" style="525" customWidth="1"/>
    <col min="7181" max="7181" width="52.7109375" style="525" customWidth="1"/>
    <col min="7182" max="7185" width="0" style="525" hidden="1" customWidth="1"/>
    <col min="7186" max="7186" width="12.28515625" style="525" customWidth="1"/>
    <col min="7187" max="7187" width="6.42578125" style="525" customWidth="1"/>
    <col min="7188" max="7188" width="12.28515625" style="525" customWidth="1"/>
    <col min="7189" max="7189" width="0" style="525" hidden="1" customWidth="1"/>
    <col min="7190" max="7190" width="3.7109375" style="525" customWidth="1"/>
    <col min="7191" max="7191" width="11.140625" style="525" bestFit="1" customWidth="1"/>
    <col min="7192" max="7193" width="10.5703125" style="525"/>
    <col min="7194" max="7194" width="11.140625" style="525" customWidth="1"/>
    <col min="7195" max="7424" width="10.5703125" style="525"/>
    <col min="7425" max="7432" width="0" style="525" hidden="1" customWidth="1"/>
    <col min="7433" max="7433" width="3.7109375" style="525" customWidth="1"/>
    <col min="7434" max="7434" width="3.85546875" style="525" customWidth="1"/>
    <col min="7435" max="7435" width="3.7109375" style="525" customWidth="1"/>
    <col min="7436" max="7436" width="12.7109375" style="525" customWidth="1"/>
    <col min="7437" max="7437" width="52.7109375" style="525" customWidth="1"/>
    <col min="7438" max="7441" width="0" style="525" hidden="1" customWidth="1"/>
    <col min="7442" max="7442" width="12.28515625" style="525" customWidth="1"/>
    <col min="7443" max="7443" width="6.42578125" style="525" customWidth="1"/>
    <col min="7444" max="7444" width="12.28515625" style="525" customWidth="1"/>
    <col min="7445" max="7445" width="0" style="525" hidden="1" customWidth="1"/>
    <col min="7446" max="7446" width="3.7109375" style="525" customWidth="1"/>
    <col min="7447" max="7447" width="11.140625" style="525" bestFit="1" customWidth="1"/>
    <col min="7448" max="7449" width="10.5703125" style="525"/>
    <col min="7450" max="7450" width="11.140625" style="525" customWidth="1"/>
    <col min="7451" max="7680" width="10.5703125" style="525"/>
    <col min="7681" max="7688" width="0" style="525" hidden="1" customWidth="1"/>
    <col min="7689" max="7689" width="3.7109375" style="525" customWidth="1"/>
    <col min="7690" max="7690" width="3.85546875" style="525" customWidth="1"/>
    <col min="7691" max="7691" width="3.7109375" style="525" customWidth="1"/>
    <col min="7692" max="7692" width="12.7109375" style="525" customWidth="1"/>
    <col min="7693" max="7693" width="52.7109375" style="525" customWidth="1"/>
    <col min="7694" max="7697" width="0" style="525" hidden="1" customWidth="1"/>
    <col min="7698" max="7698" width="12.28515625" style="525" customWidth="1"/>
    <col min="7699" max="7699" width="6.42578125" style="525" customWidth="1"/>
    <col min="7700" max="7700" width="12.28515625" style="525" customWidth="1"/>
    <col min="7701" max="7701" width="0" style="525" hidden="1" customWidth="1"/>
    <col min="7702" max="7702" width="3.7109375" style="525" customWidth="1"/>
    <col min="7703" max="7703" width="11.140625" style="525" bestFit="1" customWidth="1"/>
    <col min="7704" max="7705" width="10.5703125" style="525"/>
    <col min="7706" max="7706" width="11.140625" style="525" customWidth="1"/>
    <col min="7707" max="7936" width="10.5703125" style="525"/>
    <col min="7937" max="7944" width="0" style="525" hidden="1" customWidth="1"/>
    <col min="7945" max="7945" width="3.7109375" style="525" customWidth="1"/>
    <col min="7946" max="7946" width="3.85546875" style="525" customWidth="1"/>
    <col min="7947" max="7947" width="3.7109375" style="525" customWidth="1"/>
    <col min="7948" max="7948" width="12.7109375" style="525" customWidth="1"/>
    <col min="7949" max="7949" width="52.7109375" style="525" customWidth="1"/>
    <col min="7950" max="7953" width="0" style="525" hidden="1" customWidth="1"/>
    <col min="7954" max="7954" width="12.28515625" style="525" customWidth="1"/>
    <col min="7955" max="7955" width="6.42578125" style="525" customWidth="1"/>
    <col min="7956" max="7956" width="12.28515625" style="525" customWidth="1"/>
    <col min="7957" max="7957" width="0" style="525" hidden="1" customWidth="1"/>
    <col min="7958" max="7958" width="3.7109375" style="525" customWidth="1"/>
    <col min="7959" max="7959" width="11.140625" style="525" bestFit="1" customWidth="1"/>
    <col min="7960" max="7961" width="10.5703125" style="525"/>
    <col min="7962" max="7962" width="11.140625" style="525" customWidth="1"/>
    <col min="7963" max="8192" width="10.5703125" style="525"/>
    <col min="8193" max="8200" width="0" style="525" hidden="1" customWidth="1"/>
    <col min="8201" max="8201" width="3.7109375" style="525" customWidth="1"/>
    <col min="8202" max="8202" width="3.85546875" style="525" customWidth="1"/>
    <col min="8203" max="8203" width="3.7109375" style="525" customWidth="1"/>
    <col min="8204" max="8204" width="12.7109375" style="525" customWidth="1"/>
    <col min="8205" max="8205" width="52.7109375" style="525" customWidth="1"/>
    <col min="8206" max="8209" width="0" style="525" hidden="1" customWidth="1"/>
    <col min="8210" max="8210" width="12.28515625" style="525" customWidth="1"/>
    <col min="8211" max="8211" width="6.42578125" style="525" customWidth="1"/>
    <col min="8212" max="8212" width="12.28515625" style="525" customWidth="1"/>
    <col min="8213" max="8213" width="0" style="525" hidden="1" customWidth="1"/>
    <col min="8214" max="8214" width="3.7109375" style="525" customWidth="1"/>
    <col min="8215" max="8215" width="11.140625" style="525" bestFit="1" customWidth="1"/>
    <col min="8216" max="8217" width="10.5703125" style="525"/>
    <col min="8218" max="8218" width="11.140625" style="525" customWidth="1"/>
    <col min="8219" max="8448" width="10.5703125" style="525"/>
    <col min="8449" max="8456" width="0" style="525" hidden="1" customWidth="1"/>
    <col min="8457" max="8457" width="3.7109375" style="525" customWidth="1"/>
    <col min="8458" max="8458" width="3.85546875" style="525" customWidth="1"/>
    <col min="8459" max="8459" width="3.7109375" style="525" customWidth="1"/>
    <col min="8460" max="8460" width="12.7109375" style="525" customWidth="1"/>
    <col min="8461" max="8461" width="52.7109375" style="525" customWidth="1"/>
    <col min="8462" max="8465" width="0" style="525" hidden="1" customWidth="1"/>
    <col min="8466" max="8466" width="12.28515625" style="525" customWidth="1"/>
    <col min="8467" max="8467" width="6.42578125" style="525" customWidth="1"/>
    <col min="8468" max="8468" width="12.28515625" style="525" customWidth="1"/>
    <col min="8469" max="8469" width="0" style="525" hidden="1" customWidth="1"/>
    <col min="8470" max="8470" width="3.7109375" style="525" customWidth="1"/>
    <col min="8471" max="8471" width="11.140625" style="525" bestFit="1" customWidth="1"/>
    <col min="8472" max="8473" width="10.5703125" style="525"/>
    <col min="8474" max="8474" width="11.140625" style="525" customWidth="1"/>
    <col min="8475" max="8704" width="10.5703125" style="525"/>
    <col min="8705" max="8712" width="0" style="525" hidden="1" customWidth="1"/>
    <col min="8713" max="8713" width="3.7109375" style="525" customWidth="1"/>
    <col min="8714" max="8714" width="3.85546875" style="525" customWidth="1"/>
    <col min="8715" max="8715" width="3.7109375" style="525" customWidth="1"/>
    <col min="8716" max="8716" width="12.7109375" style="525" customWidth="1"/>
    <col min="8717" max="8717" width="52.7109375" style="525" customWidth="1"/>
    <col min="8718" max="8721" width="0" style="525" hidden="1" customWidth="1"/>
    <col min="8722" max="8722" width="12.28515625" style="525" customWidth="1"/>
    <col min="8723" max="8723" width="6.42578125" style="525" customWidth="1"/>
    <col min="8724" max="8724" width="12.28515625" style="525" customWidth="1"/>
    <col min="8725" max="8725" width="0" style="525" hidden="1" customWidth="1"/>
    <col min="8726" max="8726" width="3.7109375" style="525" customWidth="1"/>
    <col min="8727" max="8727" width="11.140625" style="525" bestFit="1" customWidth="1"/>
    <col min="8728" max="8729" width="10.5703125" style="525"/>
    <col min="8730" max="8730" width="11.140625" style="525" customWidth="1"/>
    <col min="8731" max="8960" width="10.5703125" style="525"/>
    <col min="8961" max="8968" width="0" style="525" hidden="1" customWidth="1"/>
    <col min="8969" max="8969" width="3.7109375" style="525" customWidth="1"/>
    <col min="8970" max="8970" width="3.85546875" style="525" customWidth="1"/>
    <col min="8971" max="8971" width="3.7109375" style="525" customWidth="1"/>
    <col min="8972" max="8972" width="12.7109375" style="525" customWidth="1"/>
    <col min="8973" max="8973" width="52.7109375" style="525" customWidth="1"/>
    <col min="8974" max="8977" width="0" style="525" hidden="1" customWidth="1"/>
    <col min="8978" max="8978" width="12.28515625" style="525" customWidth="1"/>
    <col min="8979" max="8979" width="6.42578125" style="525" customWidth="1"/>
    <col min="8980" max="8980" width="12.28515625" style="525" customWidth="1"/>
    <col min="8981" max="8981" width="0" style="525" hidden="1" customWidth="1"/>
    <col min="8982" max="8982" width="3.7109375" style="525" customWidth="1"/>
    <col min="8983" max="8983" width="11.140625" style="525" bestFit="1" customWidth="1"/>
    <col min="8984" max="8985" width="10.5703125" style="525"/>
    <col min="8986" max="8986" width="11.140625" style="525" customWidth="1"/>
    <col min="8987" max="9216" width="10.5703125" style="525"/>
    <col min="9217" max="9224" width="0" style="525" hidden="1" customWidth="1"/>
    <col min="9225" max="9225" width="3.7109375" style="525" customWidth="1"/>
    <col min="9226" max="9226" width="3.85546875" style="525" customWidth="1"/>
    <col min="9227" max="9227" width="3.7109375" style="525" customWidth="1"/>
    <col min="9228" max="9228" width="12.7109375" style="525" customWidth="1"/>
    <col min="9229" max="9229" width="52.7109375" style="525" customWidth="1"/>
    <col min="9230" max="9233" width="0" style="525" hidden="1" customWidth="1"/>
    <col min="9234" max="9234" width="12.28515625" style="525" customWidth="1"/>
    <col min="9235" max="9235" width="6.42578125" style="525" customWidth="1"/>
    <col min="9236" max="9236" width="12.28515625" style="525" customWidth="1"/>
    <col min="9237" max="9237" width="0" style="525" hidden="1" customWidth="1"/>
    <col min="9238" max="9238" width="3.7109375" style="525" customWidth="1"/>
    <col min="9239" max="9239" width="11.140625" style="525" bestFit="1" customWidth="1"/>
    <col min="9240" max="9241" width="10.5703125" style="525"/>
    <col min="9242" max="9242" width="11.140625" style="525" customWidth="1"/>
    <col min="9243" max="9472" width="10.5703125" style="525"/>
    <col min="9473" max="9480" width="0" style="525" hidden="1" customWidth="1"/>
    <col min="9481" max="9481" width="3.7109375" style="525" customWidth="1"/>
    <col min="9482" max="9482" width="3.85546875" style="525" customWidth="1"/>
    <col min="9483" max="9483" width="3.7109375" style="525" customWidth="1"/>
    <col min="9484" max="9484" width="12.7109375" style="525" customWidth="1"/>
    <col min="9485" max="9485" width="52.7109375" style="525" customWidth="1"/>
    <col min="9486" max="9489" width="0" style="525" hidden="1" customWidth="1"/>
    <col min="9490" max="9490" width="12.28515625" style="525" customWidth="1"/>
    <col min="9491" max="9491" width="6.42578125" style="525" customWidth="1"/>
    <col min="9492" max="9492" width="12.28515625" style="525" customWidth="1"/>
    <col min="9493" max="9493" width="0" style="525" hidden="1" customWidth="1"/>
    <col min="9494" max="9494" width="3.7109375" style="525" customWidth="1"/>
    <col min="9495" max="9495" width="11.140625" style="525" bestFit="1" customWidth="1"/>
    <col min="9496" max="9497" width="10.5703125" style="525"/>
    <col min="9498" max="9498" width="11.140625" style="525" customWidth="1"/>
    <col min="9499" max="9728" width="10.5703125" style="525"/>
    <col min="9729" max="9736" width="0" style="525" hidden="1" customWidth="1"/>
    <col min="9737" max="9737" width="3.7109375" style="525" customWidth="1"/>
    <col min="9738" max="9738" width="3.85546875" style="525" customWidth="1"/>
    <col min="9739" max="9739" width="3.7109375" style="525" customWidth="1"/>
    <col min="9740" max="9740" width="12.7109375" style="525" customWidth="1"/>
    <col min="9741" max="9741" width="52.7109375" style="525" customWidth="1"/>
    <col min="9742" max="9745" width="0" style="525" hidden="1" customWidth="1"/>
    <col min="9746" max="9746" width="12.28515625" style="525" customWidth="1"/>
    <col min="9747" max="9747" width="6.42578125" style="525" customWidth="1"/>
    <col min="9748" max="9748" width="12.28515625" style="525" customWidth="1"/>
    <col min="9749" max="9749" width="0" style="525" hidden="1" customWidth="1"/>
    <col min="9750" max="9750" width="3.7109375" style="525" customWidth="1"/>
    <col min="9751" max="9751" width="11.140625" style="525" bestFit="1" customWidth="1"/>
    <col min="9752" max="9753" width="10.5703125" style="525"/>
    <col min="9754" max="9754" width="11.140625" style="525" customWidth="1"/>
    <col min="9755" max="9984" width="10.5703125" style="525"/>
    <col min="9985" max="9992" width="0" style="525" hidden="1" customWidth="1"/>
    <col min="9993" max="9993" width="3.7109375" style="525" customWidth="1"/>
    <col min="9994" max="9994" width="3.85546875" style="525" customWidth="1"/>
    <col min="9995" max="9995" width="3.7109375" style="525" customWidth="1"/>
    <col min="9996" max="9996" width="12.7109375" style="525" customWidth="1"/>
    <col min="9997" max="9997" width="52.7109375" style="525" customWidth="1"/>
    <col min="9998" max="10001" width="0" style="525" hidden="1" customWidth="1"/>
    <col min="10002" max="10002" width="12.28515625" style="525" customWidth="1"/>
    <col min="10003" max="10003" width="6.42578125" style="525" customWidth="1"/>
    <col min="10004" max="10004" width="12.28515625" style="525" customWidth="1"/>
    <col min="10005" max="10005" width="0" style="525" hidden="1" customWidth="1"/>
    <col min="10006" max="10006" width="3.7109375" style="525" customWidth="1"/>
    <col min="10007" max="10007" width="11.140625" style="525" bestFit="1" customWidth="1"/>
    <col min="10008" max="10009" width="10.5703125" style="525"/>
    <col min="10010" max="10010" width="11.140625" style="525" customWidth="1"/>
    <col min="10011" max="10240" width="10.5703125" style="525"/>
    <col min="10241" max="10248" width="0" style="525" hidden="1" customWidth="1"/>
    <col min="10249" max="10249" width="3.7109375" style="525" customWidth="1"/>
    <col min="10250" max="10250" width="3.85546875" style="525" customWidth="1"/>
    <col min="10251" max="10251" width="3.7109375" style="525" customWidth="1"/>
    <col min="10252" max="10252" width="12.7109375" style="525" customWidth="1"/>
    <col min="10253" max="10253" width="52.7109375" style="525" customWidth="1"/>
    <col min="10254" max="10257" width="0" style="525" hidden="1" customWidth="1"/>
    <col min="10258" max="10258" width="12.28515625" style="525" customWidth="1"/>
    <col min="10259" max="10259" width="6.42578125" style="525" customWidth="1"/>
    <col min="10260" max="10260" width="12.28515625" style="525" customWidth="1"/>
    <col min="10261" max="10261" width="0" style="525" hidden="1" customWidth="1"/>
    <col min="10262" max="10262" width="3.7109375" style="525" customWidth="1"/>
    <col min="10263" max="10263" width="11.140625" style="525" bestFit="1" customWidth="1"/>
    <col min="10264" max="10265" width="10.5703125" style="525"/>
    <col min="10266" max="10266" width="11.140625" style="525" customWidth="1"/>
    <col min="10267" max="10496" width="10.5703125" style="525"/>
    <col min="10497" max="10504" width="0" style="525" hidden="1" customWidth="1"/>
    <col min="10505" max="10505" width="3.7109375" style="525" customWidth="1"/>
    <col min="10506" max="10506" width="3.85546875" style="525" customWidth="1"/>
    <col min="10507" max="10507" width="3.7109375" style="525" customWidth="1"/>
    <col min="10508" max="10508" width="12.7109375" style="525" customWidth="1"/>
    <col min="10509" max="10509" width="52.7109375" style="525" customWidth="1"/>
    <col min="10510" max="10513" width="0" style="525" hidden="1" customWidth="1"/>
    <col min="10514" max="10514" width="12.28515625" style="525" customWidth="1"/>
    <col min="10515" max="10515" width="6.42578125" style="525" customWidth="1"/>
    <col min="10516" max="10516" width="12.28515625" style="525" customWidth="1"/>
    <col min="10517" max="10517" width="0" style="525" hidden="1" customWidth="1"/>
    <col min="10518" max="10518" width="3.7109375" style="525" customWidth="1"/>
    <col min="10519" max="10519" width="11.140625" style="525" bestFit="1" customWidth="1"/>
    <col min="10520" max="10521" width="10.5703125" style="525"/>
    <col min="10522" max="10522" width="11.140625" style="525" customWidth="1"/>
    <col min="10523" max="10752" width="10.5703125" style="525"/>
    <col min="10753" max="10760" width="0" style="525" hidden="1" customWidth="1"/>
    <col min="10761" max="10761" width="3.7109375" style="525" customWidth="1"/>
    <col min="10762" max="10762" width="3.85546875" style="525" customWidth="1"/>
    <col min="10763" max="10763" width="3.7109375" style="525" customWidth="1"/>
    <col min="10764" max="10764" width="12.7109375" style="525" customWidth="1"/>
    <col min="10765" max="10765" width="52.7109375" style="525" customWidth="1"/>
    <col min="10766" max="10769" width="0" style="525" hidden="1" customWidth="1"/>
    <col min="10770" max="10770" width="12.28515625" style="525" customWidth="1"/>
    <col min="10771" max="10771" width="6.42578125" style="525" customWidth="1"/>
    <col min="10772" max="10772" width="12.28515625" style="525" customWidth="1"/>
    <col min="10773" max="10773" width="0" style="525" hidden="1" customWidth="1"/>
    <col min="10774" max="10774" width="3.7109375" style="525" customWidth="1"/>
    <col min="10775" max="10775" width="11.140625" style="525" bestFit="1" customWidth="1"/>
    <col min="10776" max="10777" width="10.5703125" style="525"/>
    <col min="10778" max="10778" width="11.140625" style="525" customWidth="1"/>
    <col min="10779" max="11008" width="10.5703125" style="525"/>
    <col min="11009" max="11016" width="0" style="525" hidden="1" customWidth="1"/>
    <col min="11017" max="11017" width="3.7109375" style="525" customWidth="1"/>
    <col min="11018" max="11018" width="3.85546875" style="525" customWidth="1"/>
    <col min="11019" max="11019" width="3.7109375" style="525" customWidth="1"/>
    <col min="11020" max="11020" width="12.7109375" style="525" customWidth="1"/>
    <col min="11021" max="11021" width="52.7109375" style="525" customWidth="1"/>
    <col min="11022" max="11025" width="0" style="525" hidden="1" customWidth="1"/>
    <col min="11026" max="11026" width="12.28515625" style="525" customWidth="1"/>
    <col min="11027" max="11027" width="6.42578125" style="525" customWidth="1"/>
    <col min="11028" max="11028" width="12.28515625" style="525" customWidth="1"/>
    <col min="11029" max="11029" width="0" style="525" hidden="1" customWidth="1"/>
    <col min="11030" max="11030" width="3.7109375" style="525" customWidth="1"/>
    <col min="11031" max="11031" width="11.140625" style="525" bestFit="1" customWidth="1"/>
    <col min="11032" max="11033" width="10.5703125" style="525"/>
    <col min="11034" max="11034" width="11.140625" style="525" customWidth="1"/>
    <col min="11035" max="11264" width="10.5703125" style="525"/>
    <col min="11265" max="11272" width="0" style="525" hidden="1" customWidth="1"/>
    <col min="11273" max="11273" width="3.7109375" style="525" customWidth="1"/>
    <col min="11274" max="11274" width="3.85546875" style="525" customWidth="1"/>
    <col min="11275" max="11275" width="3.7109375" style="525" customWidth="1"/>
    <col min="11276" max="11276" width="12.7109375" style="525" customWidth="1"/>
    <col min="11277" max="11277" width="52.7109375" style="525" customWidth="1"/>
    <col min="11278" max="11281" width="0" style="525" hidden="1" customWidth="1"/>
    <col min="11282" max="11282" width="12.28515625" style="525" customWidth="1"/>
    <col min="11283" max="11283" width="6.42578125" style="525" customWidth="1"/>
    <col min="11284" max="11284" width="12.28515625" style="525" customWidth="1"/>
    <col min="11285" max="11285" width="0" style="525" hidden="1" customWidth="1"/>
    <col min="11286" max="11286" width="3.7109375" style="525" customWidth="1"/>
    <col min="11287" max="11287" width="11.140625" style="525" bestFit="1" customWidth="1"/>
    <col min="11288" max="11289" width="10.5703125" style="525"/>
    <col min="11290" max="11290" width="11.140625" style="525" customWidth="1"/>
    <col min="11291" max="11520" width="10.5703125" style="525"/>
    <col min="11521" max="11528" width="0" style="525" hidden="1" customWidth="1"/>
    <col min="11529" max="11529" width="3.7109375" style="525" customWidth="1"/>
    <col min="11530" max="11530" width="3.85546875" style="525" customWidth="1"/>
    <col min="11531" max="11531" width="3.7109375" style="525" customWidth="1"/>
    <col min="11532" max="11532" width="12.7109375" style="525" customWidth="1"/>
    <col min="11533" max="11533" width="52.7109375" style="525" customWidth="1"/>
    <col min="11534" max="11537" width="0" style="525" hidden="1" customWidth="1"/>
    <col min="11538" max="11538" width="12.28515625" style="525" customWidth="1"/>
    <col min="11539" max="11539" width="6.42578125" style="525" customWidth="1"/>
    <col min="11540" max="11540" width="12.28515625" style="525" customWidth="1"/>
    <col min="11541" max="11541" width="0" style="525" hidden="1" customWidth="1"/>
    <col min="11542" max="11542" width="3.7109375" style="525" customWidth="1"/>
    <col min="11543" max="11543" width="11.140625" style="525" bestFit="1" customWidth="1"/>
    <col min="11544" max="11545" width="10.5703125" style="525"/>
    <col min="11546" max="11546" width="11.140625" style="525" customWidth="1"/>
    <col min="11547" max="11776" width="10.5703125" style="525"/>
    <col min="11777" max="11784" width="0" style="525" hidden="1" customWidth="1"/>
    <col min="11785" max="11785" width="3.7109375" style="525" customWidth="1"/>
    <col min="11786" max="11786" width="3.85546875" style="525" customWidth="1"/>
    <col min="11787" max="11787" width="3.7109375" style="525" customWidth="1"/>
    <col min="11788" max="11788" width="12.7109375" style="525" customWidth="1"/>
    <col min="11789" max="11789" width="52.7109375" style="525" customWidth="1"/>
    <col min="11790" max="11793" width="0" style="525" hidden="1" customWidth="1"/>
    <col min="11794" max="11794" width="12.28515625" style="525" customWidth="1"/>
    <col min="11795" max="11795" width="6.42578125" style="525" customWidth="1"/>
    <col min="11796" max="11796" width="12.28515625" style="525" customWidth="1"/>
    <col min="11797" max="11797" width="0" style="525" hidden="1" customWidth="1"/>
    <col min="11798" max="11798" width="3.7109375" style="525" customWidth="1"/>
    <col min="11799" max="11799" width="11.140625" style="525" bestFit="1" customWidth="1"/>
    <col min="11800" max="11801" width="10.5703125" style="525"/>
    <col min="11802" max="11802" width="11.140625" style="525" customWidth="1"/>
    <col min="11803" max="12032" width="10.5703125" style="525"/>
    <col min="12033" max="12040" width="0" style="525" hidden="1" customWidth="1"/>
    <col min="12041" max="12041" width="3.7109375" style="525" customWidth="1"/>
    <col min="12042" max="12042" width="3.85546875" style="525" customWidth="1"/>
    <col min="12043" max="12043" width="3.7109375" style="525" customWidth="1"/>
    <col min="12044" max="12044" width="12.7109375" style="525" customWidth="1"/>
    <col min="12045" max="12045" width="52.7109375" style="525" customWidth="1"/>
    <col min="12046" max="12049" width="0" style="525" hidden="1" customWidth="1"/>
    <col min="12050" max="12050" width="12.28515625" style="525" customWidth="1"/>
    <col min="12051" max="12051" width="6.42578125" style="525" customWidth="1"/>
    <col min="12052" max="12052" width="12.28515625" style="525" customWidth="1"/>
    <col min="12053" max="12053" width="0" style="525" hidden="1" customWidth="1"/>
    <col min="12054" max="12054" width="3.7109375" style="525" customWidth="1"/>
    <col min="12055" max="12055" width="11.140625" style="525" bestFit="1" customWidth="1"/>
    <col min="12056" max="12057" width="10.5703125" style="525"/>
    <col min="12058" max="12058" width="11.140625" style="525" customWidth="1"/>
    <col min="12059" max="12288" width="10.5703125" style="525"/>
    <col min="12289" max="12296" width="0" style="525" hidden="1" customWidth="1"/>
    <col min="12297" max="12297" width="3.7109375" style="525" customWidth="1"/>
    <col min="12298" max="12298" width="3.85546875" style="525" customWidth="1"/>
    <col min="12299" max="12299" width="3.7109375" style="525" customWidth="1"/>
    <col min="12300" max="12300" width="12.7109375" style="525" customWidth="1"/>
    <col min="12301" max="12301" width="52.7109375" style="525" customWidth="1"/>
    <col min="12302" max="12305" width="0" style="525" hidden="1" customWidth="1"/>
    <col min="12306" max="12306" width="12.28515625" style="525" customWidth="1"/>
    <col min="12307" max="12307" width="6.42578125" style="525" customWidth="1"/>
    <col min="12308" max="12308" width="12.28515625" style="525" customWidth="1"/>
    <col min="12309" max="12309" width="0" style="525" hidden="1" customWidth="1"/>
    <col min="12310" max="12310" width="3.7109375" style="525" customWidth="1"/>
    <col min="12311" max="12311" width="11.140625" style="525" bestFit="1" customWidth="1"/>
    <col min="12312" max="12313" width="10.5703125" style="525"/>
    <col min="12314" max="12314" width="11.140625" style="525" customWidth="1"/>
    <col min="12315" max="12544" width="10.5703125" style="525"/>
    <col min="12545" max="12552" width="0" style="525" hidden="1" customWidth="1"/>
    <col min="12553" max="12553" width="3.7109375" style="525" customWidth="1"/>
    <col min="12554" max="12554" width="3.85546875" style="525" customWidth="1"/>
    <col min="12555" max="12555" width="3.7109375" style="525" customWidth="1"/>
    <col min="12556" max="12556" width="12.7109375" style="525" customWidth="1"/>
    <col min="12557" max="12557" width="52.7109375" style="525" customWidth="1"/>
    <col min="12558" max="12561" width="0" style="525" hidden="1" customWidth="1"/>
    <col min="12562" max="12562" width="12.28515625" style="525" customWidth="1"/>
    <col min="12563" max="12563" width="6.42578125" style="525" customWidth="1"/>
    <col min="12564" max="12564" width="12.28515625" style="525" customWidth="1"/>
    <col min="12565" max="12565" width="0" style="525" hidden="1" customWidth="1"/>
    <col min="12566" max="12566" width="3.7109375" style="525" customWidth="1"/>
    <col min="12567" max="12567" width="11.140625" style="525" bestFit="1" customWidth="1"/>
    <col min="12568" max="12569" width="10.5703125" style="525"/>
    <col min="12570" max="12570" width="11.140625" style="525" customWidth="1"/>
    <col min="12571" max="12800" width="10.5703125" style="525"/>
    <col min="12801" max="12808" width="0" style="525" hidden="1" customWidth="1"/>
    <col min="12809" max="12809" width="3.7109375" style="525" customWidth="1"/>
    <col min="12810" max="12810" width="3.85546875" style="525" customWidth="1"/>
    <col min="12811" max="12811" width="3.7109375" style="525" customWidth="1"/>
    <col min="12812" max="12812" width="12.7109375" style="525" customWidth="1"/>
    <col min="12813" max="12813" width="52.7109375" style="525" customWidth="1"/>
    <col min="12814" max="12817" width="0" style="525" hidden="1" customWidth="1"/>
    <col min="12818" max="12818" width="12.28515625" style="525" customWidth="1"/>
    <col min="12819" max="12819" width="6.42578125" style="525" customWidth="1"/>
    <col min="12820" max="12820" width="12.28515625" style="525" customWidth="1"/>
    <col min="12821" max="12821" width="0" style="525" hidden="1" customWidth="1"/>
    <col min="12822" max="12822" width="3.7109375" style="525" customWidth="1"/>
    <col min="12823" max="12823" width="11.140625" style="525" bestFit="1" customWidth="1"/>
    <col min="12824" max="12825" width="10.5703125" style="525"/>
    <col min="12826" max="12826" width="11.140625" style="525" customWidth="1"/>
    <col min="12827" max="13056" width="10.5703125" style="525"/>
    <col min="13057" max="13064" width="0" style="525" hidden="1" customWidth="1"/>
    <col min="13065" max="13065" width="3.7109375" style="525" customWidth="1"/>
    <col min="13066" max="13066" width="3.85546875" style="525" customWidth="1"/>
    <col min="13067" max="13067" width="3.7109375" style="525" customWidth="1"/>
    <col min="13068" max="13068" width="12.7109375" style="525" customWidth="1"/>
    <col min="13069" max="13069" width="52.7109375" style="525" customWidth="1"/>
    <col min="13070" max="13073" width="0" style="525" hidden="1" customWidth="1"/>
    <col min="13074" max="13074" width="12.28515625" style="525" customWidth="1"/>
    <col min="13075" max="13075" width="6.42578125" style="525" customWidth="1"/>
    <col min="13076" max="13076" width="12.28515625" style="525" customWidth="1"/>
    <col min="13077" max="13077" width="0" style="525" hidden="1" customWidth="1"/>
    <col min="13078" max="13078" width="3.7109375" style="525" customWidth="1"/>
    <col min="13079" max="13079" width="11.140625" style="525" bestFit="1" customWidth="1"/>
    <col min="13080" max="13081" width="10.5703125" style="525"/>
    <col min="13082" max="13082" width="11.140625" style="525" customWidth="1"/>
    <col min="13083" max="13312" width="10.5703125" style="525"/>
    <col min="13313" max="13320" width="0" style="525" hidden="1" customWidth="1"/>
    <col min="13321" max="13321" width="3.7109375" style="525" customWidth="1"/>
    <col min="13322" max="13322" width="3.85546875" style="525" customWidth="1"/>
    <col min="13323" max="13323" width="3.7109375" style="525" customWidth="1"/>
    <col min="13324" max="13324" width="12.7109375" style="525" customWidth="1"/>
    <col min="13325" max="13325" width="52.7109375" style="525" customWidth="1"/>
    <col min="13326" max="13329" width="0" style="525" hidden="1" customWidth="1"/>
    <col min="13330" max="13330" width="12.28515625" style="525" customWidth="1"/>
    <col min="13331" max="13331" width="6.42578125" style="525" customWidth="1"/>
    <col min="13332" max="13332" width="12.28515625" style="525" customWidth="1"/>
    <col min="13333" max="13333" width="0" style="525" hidden="1" customWidth="1"/>
    <col min="13334" max="13334" width="3.7109375" style="525" customWidth="1"/>
    <col min="13335" max="13335" width="11.140625" style="525" bestFit="1" customWidth="1"/>
    <col min="13336" max="13337" width="10.5703125" style="525"/>
    <col min="13338" max="13338" width="11.140625" style="525" customWidth="1"/>
    <col min="13339" max="13568" width="10.5703125" style="525"/>
    <col min="13569" max="13576" width="0" style="525" hidden="1" customWidth="1"/>
    <col min="13577" max="13577" width="3.7109375" style="525" customWidth="1"/>
    <col min="13578" max="13578" width="3.85546875" style="525" customWidth="1"/>
    <col min="13579" max="13579" width="3.7109375" style="525" customWidth="1"/>
    <col min="13580" max="13580" width="12.7109375" style="525" customWidth="1"/>
    <col min="13581" max="13581" width="52.7109375" style="525" customWidth="1"/>
    <col min="13582" max="13585" width="0" style="525" hidden="1" customWidth="1"/>
    <col min="13586" max="13586" width="12.28515625" style="525" customWidth="1"/>
    <col min="13587" max="13587" width="6.42578125" style="525" customWidth="1"/>
    <col min="13588" max="13588" width="12.28515625" style="525" customWidth="1"/>
    <col min="13589" max="13589" width="0" style="525" hidden="1" customWidth="1"/>
    <col min="13590" max="13590" width="3.7109375" style="525" customWidth="1"/>
    <col min="13591" max="13591" width="11.140625" style="525" bestFit="1" customWidth="1"/>
    <col min="13592" max="13593" width="10.5703125" style="525"/>
    <col min="13594" max="13594" width="11.140625" style="525" customWidth="1"/>
    <col min="13595" max="13824" width="10.5703125" style="525"/>
    <col min="13825" max="13832" width="0" style="525" hidden="1" customWidth="1"/>
    <col min="13833" max="13833" width="3.7109375" style="525" customWidth="1"/>
    <col min="13834" max="13834" width="3.85546875" style="525" customWidth="1"/>
    <col min="13835" max="13835" width="3.7109375" style="525" customWidth="1"/>
    <col min="13836" max="13836" width="12.7109375" style="525" customWidth="1"/>
    <col min="13837" max="13837" width="52.7109375" style="525" customWidth="1"/>
    <col min="13838" max="13841" width="0" style="525" hidden="1" customWidth="1"/>
    <col min="13842" max="13842" width="12.28515625" style="525" customWidth="1"/>
    <col min="13843" max="13843" width="6.42578125" style="525" customWidth="1"/>
    <col min="13844" max="13844" width="12.28515625" style="525" customWidth="1"/>
    <col min="13845" max="13845" width="0" style="525" hidden="1" customWidth="1"/>
    <col min="13846" max="13846" width="3.7109375" style="525" customWidth="1"/>
    <col min="13847" max="13847" width="11.140625" style="525" bestFit="1" customWidth="1"/>
    <col min="13848" max="13849" width="10.5703125" style="525"/>
    <col min="13850" max="13850" width="11.140625" style="525" customWidth="1"/>
    <col min="13851" max="14080" width="10.5703125" style="525"/>
    <col min="14081" max="14088" width="0" style="525" hidden="1" customWidth="1"/>
    <col min="14089" max="14089" width="3.7109375" style="525" customWidth="1"/>
    <col min="14090" max="14090" width="3.85546875" style="525" customWidth="1"/>
    <col min="14091" max="14091" width="3.7109375" style="525" customWidth="1"/>
    <col min="14092" max="14092" width="12.7109375" style="525" customWidth="1"/>
    <col min="14093" max="14093" width="52.7109375" style="525" customWidth="1"/>
    <col min="14094" max="14097" width="0" style="525" hidden="1" customWidth="1"/>
    <col min="14098" max="14098" width="12.28515625" style="525" customWidth="1"/>
    <col min="14099" max="14099" width="6.42578125" style="525" customWidth="1"/>
    <col min="14100" max="14100" width="12.28515625" style="525" customWidth="1"/>
    <col min="14101" max="14101" width="0" style="525" hidden="1" customWidth="1"/>
    <col min="14102" max="14102" width="3.7109375" style="525" customWidth="1"/>
    <col min="14103" max="14103" width="11.140625" style="525" bestFit="1" customWidth="1"/>
    <col min="14104" max="14105" width="10.5703125" style="525"/>
    <col min="14106" max="14106" width="11.140625" style="525" customWidth="1"/>
    <col min="14107" max="14336" width="10.5703125" style="525"/>
    <col min="14337" max="14344" width="0" style="525" hidden="1" customWidth="1"/>
    <col min="14345" max="14345" width="3.7109375" style="525" customWidth="1"/>
    <col min="14346" max="14346" width="3.85546875" style="525" customWidth="1"/>
    <col min="14347" max="14347" width="3.7109375" style="525" customWidth="1"/>
    <col min="14348" max="14348" width="12.7109375" style="525" customWidth="1"/>
    <col min="14349" max="14349" width="52.7109375" style="525" customWidth="1"/>
    <col min="14350" max="14353" width="0" style="525" hidden="1" customWidth="1"/>
    <col min="14354" max="14354" width="12.28515625" style="525" customWidth="1"/>
    <col min="14355" max="14355" width="6.42578125" style="525" customWidth="1"/>
    <col min="14356" max="14356" width="12.28515625" style="525" customWidth="1"/>
    <col min="14357" max="14357" width="0" style="525" hidden="1" customWidth="1"/>
    <col min="14358" max="14358" width="3.7109375" style="525" customWidth="1"/>
    <col min="14359" max="14359" width="11.140625" style="525" bestFit="1" customWidth="1"/>
    <col min="14360" max="14361" width="10.5703125" style="525"/>
    <col min="14362" max="14362" width="11.140625" style="525" customWidth="1"/>
    <col min="14363" max="14592" width="10.5703125" style="525"/>
    <col min="14593" max="14600" width="0" style="525" hidden="1" customWidth="1"/>
    <col min="14601" max="14601" width="3.7109375" style="525" customWidth="1"/>
    <col min="14602" max="14602" width="3.85546875" style="525" customWidth="1"/>
    <col min="14603" max="14603" width="3.7109375" style="525" customWidth="1"/>
    <col min="14604" max="14604" width="12.7109375" style="525" customWidth="1"/>
    <col min="14605" max="14605" width="52.7109375" style="525" customWidth="1"/>
    <col min="14606" max="14609" width="0" style="525" hidden="1" customWidth="1"/>
    <col min="14610" max="14610" width="12.28515625" style="525" customWidth="1"/>
    <col min="14611" max="14611" width="6.42578125" style="525" customWidth="1"/>
    <col min="14612" max="14612" width="12.28515625" style="525" customWidth="1"/>
    <col min="14613" max="14613" width="0" style="525" hidden="1" customWidth="1"/>
    <col min="14614" max="14614" width="3.7109375" style="525" customWidth="1"/>
    <col min="14615" max="14615" width="11.140625" style="525" bestFit="1" customWidth="1"/>
    <col min="14616" max="14617" width="10.5703125" style="525"/>
    <col min="14618" max="14618" width="11.140625" style="525" customWidth="1"/>
    <col min="14619" max="14848" width="10.5703125" style="525"/>
    <col min="14849" max="14856" width="0" style="525" hidden="1" customWidth="1"/>
    <col min="14857" max="14857" width="3.7109375" style="525" customWidth="1"/>
    <col min="14858" max="14858" width="3.85546875" style="525" customWidth="1"/>
    <col min="14859" max="14859" width="3.7109375" style="525" customWidth="1"/>
    <col min="14860" max="14860" width="12.7109375" style="525" customWidth="1"/>
    <col min="14861" max="14861" width="52.7109375" style="525" customWidth="1"/>
    <col min="14862" max="14865" width="0" style="525" hidden="1" customWidth="1"/>
    <col min="14866" max="14866" width="12.28515625" style="525" customWidth="1"/>
    <col min="14867" max="14867" width="6.42578125" style="525" customWidth="1"/>
    <col min="14868" max="14868" width="12.28515625" style="525" customWidth="1"/>
    <col min="14869" max="14869" width="0" style="525" hidden="1" customWidth="1"/>
    <col min="14870" max="14870" width="3.7109375" style="525" customWidth="1"/>
    <col min="14871" max="14871" width="11.140625" style="525" bestFit="1" customWidth="1"/>
    <col min="14872" max="14873" width="10.5703125" style="525"/>
    <col min="14874" max="14874" width="11.140625" style="525" customWidth="1"/>
    <col min="14875" max="15104" width="10.5703125" style="525"/>
    <col min="15105" max="15112" width="0" style="525" hidden="1" customWidth="1"/>
    <col min="15113" max="15113" width="3.7109375" style="525" customWidth="1"/>
    <col min="15114" max="15114" width="3.85546875" style="525" customWidth="1"/>
    <col min="15115" max="15115" width="3.7109375" style="525" customWidth="1"/>
    <col min="15116" max="15116" width="12.7109375" style="525" customWidth="1"/>
    <col min="15117" max="15117" width="52.7109375" style="525" customWidth="1"/>
    <col min="15118" max="15121" width="0" style="525" hidden="1" customWidth="1"/>
    <col min="15122" max="15122" width="12.28515625" style="525" customWidth="1"/>
    <col min="15123" max="15123" width="6.42578125" style="525" customWidth="1"/>
    <col min="15124" max="15124" width="12.28515625" style="525" customWidth="1"/>
    <col min="15125" max="15125" width="0" style="525" hidden="1" customWidth="1"/>
    <col min="15126" max="15126" width="3.7109375" style="525" customWidth="1"/>
    <col min="15127" max="15127" width="11.140625" style="525" bestFit="1" customWidth="1"/>
    <col min="15128" max="15129" width="10.5703125" style="525"/>
    <col min="15130" max="15130" width="11.140625" style="525" customWidth="1"/>
    <col min="15131" max="15360" width="10.5703125" style="525"/>
    <col min="15361" max="15368" width="0" style="525" hidden="1" customWidth="1"/>
    <col min="15369" max="15369" width="3.7109375" style="525" customWidth="1"/>
    <col min="15370" max="15370" width="3.85546875" style="525" customWidth="1"/>
    <col min="15371" max="15371" width="3.7109375" style="525" customWidth="1"/>
    <col min="15372" max="15372" width="12.7109375" style="525" customWidth="1"/>
    <col min="15373" max="15373" width="52.7109375" style="525" customWidth="1"/>
    <col min="15374" max="15377" width="0" style="525" hidden="1" customWidth="1"/>
    <col min="15378" max="15378" width="12.28515625" style="525" customWidth="1"/>
    <col min="15379" max="15379" width="6.42578125" style="525" customWidth="1"/>
    <col min="15380" max="15380" width="12.28515625" style="525" customWidth="1"/>
    <col min="15381" max="15381" width="0" style="525" hidden="1" customWidth="1"/>
    <col min="15382" max="15382" width="3.7109375" style="525" customWidth="1"/>
    <col min="15383" max="15383" width="11.140625" style="525" bestFit="1" customWidth="1"/>
    <col min="15384" max="15385" width="10.5703125" style="525"/>
    <col min="15386" max="15386" width="11.140625" style="525" customWidth="1"/>
    <col min="15387" max="15616" width="10.5703125" style="525"/>
    <col min="15617" max="15624" width="0" style="525" hidden="1" customWidth="1"/>
    <col min="15625" max="15625" width="3.7109375" style="525" customWidth="1"/>
    <col min="15626" max="15626" width="3.85546875" style="525" customWidth="1"/>
    <col min="15627" max="15627" width="3.7109375" style="525" customWidth="1"/>
    <col min="15628" max="15628" width="12.7109375" style="525" customWidth="1"/>
    <col min="15629" max="15629" width="52.7109375" style="525" customWidth="1"/>
    <col min="15630" max="15633" width="0" style="525" hidden="1" customWidth="1"/>
    <col min="15634" max="15634" width="12.28515625" style="525" customWidth="1"/>
    <col min="15635" max="15635" width="6.42578125" style="525" customWidth="1"/>
    <col min="15636" max="15636" width="12.28515625" style="525" customWidth="1"/>
    <col min="15637" max="15637" width="0" style="525" hidden="1" customWidth="1"/>
    <col min="15638" max="15638" width="3.7109375" style="525" customWidth="1"/>
    <col min="15639" max="15639" width="11.140625" style="525" bestFit="1" customWidth="1"/>
    <col min="15640" max="15641" width="10.5703125" style="525"/>
    <col min="15642" max="15642" width="11.140625" style="525" customWidth="1"/>
    <col min="15643" max="15872" width="10.5703125" style="525"/>
    <col min="15873" max="15880" width="0" style="525" hidden="1" customWidth="1"/>
    <col min="15881" max="15881" width="3.7109375" style="525" customWidth="1"/>
    <col min="15882" max="15882" width="3.85546875" style="525" customWidth="1"/>
    <col min="15883" max="15883" width="3.7109375" style="525" customWidth="1"/>
    <col min="15884" max="15884" width="12.7109375" style="525" customWidth="1"/>
    <col min="15885" max="15885" width="52.7109375" style="525" customWidth="1"/>
    <col min="15886" max="15889" width="0" style="525" hidden="1" customWidth="1"/>
    <col min="15890" max="15890" width="12.28515625" style="525" customWidth="1"/>
    <col min="15891" max="15891" width="6.42578125" style="525" customWidth="1"/>
    <col min="15892" max="15892" width="12.28515625" style="525" customWidth="1"/>
    <col min="15893" max="15893" width="0" style="525" hidden="1" customWidth="1"/>
    <col min="15894" max="15894" width="3.7109375" style="525" customWidth="1"/>
    <col min="15895" max="15895" width="11.140625" style="525" bestFit="1" customWidth="1"/>
    <col min="15896" max="15897" width="10.5703125" style="525"/>
    <col min="15898" max="15898" width="11.140625" style="525" customWidth="1"/>
    <col min="15899" max="16128" width="10.5703125" style="525"/>
    <col min="16129" max="16136" width="0" style="525" hidden="1" customWidth="1"/>
    <col min="16137" max="16137" width="3.7109375" style="525" customWidth="1"/>
    <col min="16138" max="16138" width="3.85546875" style="525" customWidth="1"/>
    <col min="16139" max="16139" width="3.7109375" style="525" customWidth="1"/>
    <col min="16140" max="16140" width="12.7109375" style="525" customWidth="1"/>
    <col min="16141" max="16141" width="52.7109375" style="525" customWidth="1"/>
    <col min="16142" max="16145" width="0" style="525" hidden="1" customWidth="1"/>
    <col min="16146" max="16146" width="12.28515625" style="525" customWidth="1"/>
    <col min="16147" max="16147" width="6.42578125" style="525" customWidth="1"/>
    <col min="16148" max="16148" width="12.28515625" style="525" customWidth="1"/>
    <col min="16149" max="16149" width="0" style="525" hidden="1" customWidth="1"/>
    <col min="16150" max="16150" width="3.7109375" style="525" customWidth="1"/>
    <col min="16151" max="16151" width="11.140625" style="525" bestFit="1" customWidth="1"/>
    <col min="16152" max="16153" width="10.5703125" style="525"/>
    <col min="16154" max="16154" width="11.140625" style="525" customWidth="1"/>
    <col min="16155" max="16384" width="10.5703125" style="525"/>
  </cols>
  <sheetData>
    <row r="1" spans="1:34" hidden="1">
      <c r="Q1" s="585"/>
      <c r="R1" s="585"/>
    </row>
    <row r="2" spans="1:34" hidden="1">
      <c r="U2" s="585"/>
    </row>
    <row r="3" spans="1:34" hidden="1"/>
    <row r="4" spans="1:34" ht="3" customHeight="1">
      <c r="J4" s="531"/>
      <c r="K4" s="531"/>
      <c r="L4" s="526"/>
      <c r="M4" s="526"/>
      <c r="N4" s="526"/>
      <c r="O4" s="534"/>
      <c r="P4" s="534"/>
      <c r="Q4" s="534"/>
      <c r="R4" s="534"/>
      <c r="S4" s="534"/>
      <c r="T4" s="534"/>
      <c r="U4" s="534"/>
    </row>
    <row r="5" spans="1:34" ht="22.5" customHeight="1">
      <c r="J5" s="531"/>
      <c r="K5" s="531"/>
      <c r="L5" s="1229" t="s">
        <v>631</v>
      </c>
      <c r="M5" s="1229"/>
      <c r="N5" s="1229"/>
      <c r="O5" s="1229"/>
      <c r="P5" s="1229"/>
      <c r="Q5" s="1229"/>
      <c r="R5" s="1229"/>
      <c r="S5" s="1229"/>
      <c r="T5" s="1229"/>
      <c r="U5" s="666"/>
    </row>
    <row r="6" spans="1:34" ht="3" customHeight="1">
      <c r="J6" s="531"/>
      <c r="K6" s="531"/>
      <c r="L6" s="526"/>
      <c r="M6" s="526"/>
      <c r="N6" s="526"/>
      <c r="O6" s="530"/>
      <c r="P6" s="530"/>
      <c r="Q6" s="530"/>
      <c r="R6" s="530"/>
      <c r="S6" s="530"/>
      <c r="T6" s="530"/>
      <c r="U6" s="530"/>
      <c r="V6" s="534"/>
    </row>
    <row r="7" spans="1:34" s="801" customFormat="1" ht="22.5">
      <c r="A7" s="810"/>
      <c r="B7" s="810"/>
      <c r="C7" s="810"/>
      <c r="D7" s="810"/>
      <c r="E7" s="810"/>
      <c r="F7" s="810"/>
      <c r="G7" s="809"/>
      <c r="H7" s="809"/>
      <c r="I7" s="689"/>
      <c r="J7" s="688"/>
      <c r="K7" s="688"/>
      <c r="L7" s="756"/>
      <c r="M7" s="619" t="s">
        <v>744</v>
      </c>
      <c r="N7" s="756"/>
      <c r="O7" s="1254" t="s">
        <v>85</v>
      </c>
      <c r="P7" s="1254"/>
      <c r="Q7" s="757"/>
      <c r="R7" s="757"/>
      <c r="S7" s="757"/>
      <c r="T7" s="757"/>
      <c r="U7" s="769"/>
      <c r="V7" s="806"/>
      <c r="X7" s="810"/>
      <c r="Y7" s="810"/>
      <c r="Z7" s="810"/>
      <c r="AA7" s="810"/>
      <c r="AB7" s="810"/>
      <c r="AC7" s="810"/>
      <c r="AD7" s="810"/>
      <c r="AE7" s="810"/>
      <c r="AF7" s="810"/>
      <c r="AG7" s="810"/>
      <c r="AH7" s="810"/>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592"/>
      <c r="B9" s="592"/>
      <c r="C9" s="592"/>
      <c r="D9" s="592"/>
      <c r="E9" s="592"/>
      <c r="F9" s="592"/>
      <c r="G9" s="592"/>
      <c r="H9" s="592"/>
      <c r="L9" s="501"/>
      <c r="M9" s="619" t="s">
        <v>502</v>
      </c>
      <c r="N9" s="668"/>
      <c r="O9" s="1235" t="str">
        <f>IF(NameOrPr_ch="",IF(NameOrPr="","",NameOrPr),NameOrPr_ch)</f>
        <v>Министерство тарифного регулирования и энергетики Челябинской области</v>
      </c>
      <c r="P9" s="1235"/>
      <c r="Q9" s="1235"/>
      <c r="R9" s="1235"/>
      <c r="S9" s="1235"/>
      <c r="T9" s="1235"/>
      <c r="U9" s="584"/>
      <c r="V9" s="584"/>
      <c r="W9" s="521"/>
      <c r="X9" s="592"/>
      <c r="Y9" s="592"/>
      <c r="Z9" s="592"/>
      <c r="AA9" s="592"/>
      <c r="AB9" s="592"/>
      <c r="AC9" s="592"/>
      <c r="AD9" s="592"/>
      <c r="AE9" s="592"/>
      <c r="AF9" s="592"/>
      <c r="AG9" s="592"/>
      <c r="AH9" s="592"/>
    </row>
    <row r="10" spans="1:34" s="572" customFormat="1" ht="18.75">
      <c r="A10" s="592"/>
      <c r="B10" s="592"/>
      <c r="C10" s="592"/>
      <c r="D10" s="592"/>
      <c r="E10" s="592"/>
      <c r="F10" s="592"/>
      <c r="G10" s="592"/>
      <c r="H10" s="592"/>
      <c r="L10" s="501"/>
      <c r="M10" s="619" t="s">
        <v>596</v>
      </c>
      <c r="N10" s="668"/>
      <c r="O10" s="1235" t="str">
        <f>IF(datePr_ch="",IF(datePr="","",datePr),datePr_ch)</f>
        <v>28.11.2022</v>
      </c>
      <c r="P10" s="1235"/>
      <c r="Q10" s="1235"/>
      <c r="R10" s="1235"/>
      <c r="S10" s="1235"/>
      <c r="T10" s="1235"/>
      <c r="U10" s="584"/>
      <c r="V10" s="584"/>
      <c r="W10" s="521"/>
      <c r="X10" s="592"/>
      <c r="Y10" s="592"/>
      <c r="Z10" s="592"/>
      <c r="AA10" s="592"/>
      <c r="AB10" s="592"/>
      <c r="AC10" s="592"/>
      <c r="AD10" s="592"/>
      <c r="AE10" s="592"/>
      <c r="AF10" s="592"/>
      <c r="AG10" s="592"/>
      <c r="AH10" s="592"/>
    </row>
    <row r="11" spans="1:34" s="572" customFormat="1" ht="18.75">
      <c r="A11" s="592"/>
      <c r="B11" s="592"/>
      <c r="C11" s="592"/>
      <c r="D11" s="592"/>
      <c r="E11" s="592"/>
      <c r="F11" s="592"/>
      <c r="G11" s="592"/>
      <c r="H11" s="592"/>
      <c r="L11" s="554"/>
      <c r="M11" s="619" t="s">
        <v>595</v>
      </c>
      <c r="N11" s="668"/>
      <c r="O11" s="1235" t="str">
        <f>IF(numberPr_ch="",IF(numberPr="","",numberPr),numberPr_ch)</f>
        <v>102/34</v>
      </c>
      <c r="P11" s="1235"/>
      <c r="Q11" s="1235"/>
      <c r="R11" s="1235"/>
      <c r="S11" s="1235"/>
      <c r="T11" s="1235"/>
      <c r="U11" s="584"/>
      <c r="V11" s="584"/>
      <c r="W11" s="521"/>
      <c r="X11" s="592"/>
      <c r="Y11" s="592"/>
      <c r="Z11" s="592"/>
      <c r="AA11" s="592"/>
      <c r="AB11" s="592"/>
      <c r="AC11" s="592"/>
      <c r="AD11" s="592"/>
      <c r="AE11" s="592"/>
      <c r="AF11" s="592"/>
      <c r="AG11" s="592"/>
      <c r="AH11" s="592"/>
    </row>
    <row r="12" spans="1:34" s="572" customFormat="1" ht="18.75">
      <c r="A12" s="592"/>
      <c r="B12" s="592"/>
      <c r="C12" s="592"/>
      <c r="D12" s="592"/>
      <c r="E12" s="592"/>
      <c r="F12" s="592"/>
      <c r="G12" s="592"/>
      <c r="H12" s="592"/>
      <c r="L12" s="554"/>
      <c r="M12" s="619" t="s">
        <v>501</v>
      </c>
      <c r="N12" s="668"/>
      <c r="O12" s="1235" t="str">
        <f>IF(IstPub_ch="",IF(IstPub="","",IstPub),IstPub_ch)</f>
        <v>Официальный сайт Министерства тарифного регулирования и энергетики Челябинской области</v>
      </c>
      <c r="P12" s="1235"/>
      <c r="Q12" s="1235"/>
      <c r="R12" s="1235"/>
      <c r="S12" s="1235"/>
      <c r="T12" s="1235"/>
      <c r="U12" s="584"/>
      <c r="V12" s="584"/>
      <c r="W12" s="521"/>
      <c r="X12" s="592"/>
      <c r="Y12" s="592"/>
      <c r="Z12" s="592"/>
      <c r="AA12" s="592"/>
      <c r="AB12" s="592"/>
      <c r="AC12" s="592"/>
      <c r="AD12" s="592"/>
      <c r="AE12" s="592"/>
      <c r="AF12" s="592"/>
      <c r="AG12" s="592"/>
      <c r="AH12" s="592"/>
    </row>
    <row r="13" spans="1:34" s="572" customFormat="1" ht="11.25" hidden="1">
      <c r="A13" s="592"/>
      <c r="B13" s="592"/>
      <c r="C13" s="592"/>
      <c r="D13" s="592"/>
      <c r="E13" s="592"/>
      <c r="F13" s="592"/>
      <c r="G13" s="592"/>
      <c r="H13" s="592"/>
      <c r="L13" s="1230"/>
      <c r="M13" s="1230"/>
      <c r="N13" s="568"/>
      <c r="O13" s="584"/>
      <c r="P13" s="584"/>
      <c r="Q13" s="584"/>
      <c r="R13" s="584"/>
      <c r="S13" s="584"/>
      <c r="T13" s="584"/>
      <c r="U13" s="590" t="s">
        <v>373</v>
      </c>
      <c r="X13" s="592"/>
      <c r="Y13" s="592"/>
      <c r="Z13" s="592"/>
      <c r="AA13" s="592"/>
      <c r="AB13" s="592"/>
      <c r="AC13" s="592"/>
      <c r="AD13" s="592"/>
      <c r="AE13" s="592"/>
      <c r="AF13" s="592"/>
      <c r="AG13" s="592"/>
      <c r="AH13" s="592"/>
    </row>
    <row r="14" spans="1:34">
      <c r="J14" s="531"/>
      <c r="K14" s="531"/>
      <c r="L14" s="526"/>
      <c r="M14" s="526"/>
      <c r="N14" s="504"/>
      <c r="O14" s="1236"/>
      <c r="P14" s="1236"/>
      <c r="Q14" s="1236"/>
      <c r="R14" s="1236"/>
      <c r="S14" s="1236"/>
      <c r="T14" s="1236"/>
      <c r="U14" s="1236"/>
    </row>
    <row r="15" spans="1:34">
      <c r="J15" s="531"/>
      <c r="K15" s="531"/>
      <c r="L15" s="1157" t="s">
        <v>454</v>
      </c>
      <c r="M15" s="1157"/>
      <c r="N15" s="1157"/>
      <c r="O15" s="1157"/>
      <c r="P15" s="1157"/>
      <c r="Q15" s="1157"/>
      <c r="R15" s="1157"/>
      <c r="S15" s="1157"/>
      <c r="T15" s="1157"/>
      <c r="U15" s="1157"/>
      <c r="V15" s="1157"/>
      <c r="W15" s="1157" t="s">
        <v>455</v>
      </c>
    </row>
    <row r="16" spans="1:34" ht="14.25" customHeight="1">
      <c r="J16" s="531"/>
      <c r="K16" s="531"/>
      <c r="L16" s="1242" t="s">
        <v>92</v>
      </c>
      <c r="M16" s="1242" t="s">
        <v>639</v>
      </c>
      <c r="N16" s="663"/>
      <c r="O16" s="1243" t="s">
        <v>641</v>
      </c>
      <c r="P16" s="1244"/>
      <c r="Q16" s="1244"/>
      <c r="R16" s="1244"/>
      <c r="S16" s="1244"/>
      <c r="T16" s="1245"/>
      <c r="U16" s="1226" t="s">
        <v>341</v>
      </c>
      <c r="V16" s="1239" t="s">
        <v>275</v>
      </c>
      <c r="W16" s="1157"/>
    </row>
    <row r="17" spans="1:36" ht="14.25" customHeight="1">
      <c r="J17" s="531"/>
      <c r="K17" s="531"/>
      <c r="L17" s="1242"/>
      <c r="M17" s="1242"/>
      <c r="N17" s="664"/>
      <c r="O17" s="1248" t="s">
        <v>605</v>
      </c>
      <c r="P17" s="1246" t="s">
        <v>271</v>
      </c>
      <c r="Q17" s="1247"/>
      <c r="R17" s="1223" t="s">
        <v>654</v>
      </c>
      <c r="S17" s="1224"/>
      <c r="T17" s="1225"/>
      <c r="U17" s="1227"/>
      <c r="V17" s="1240"/>
      <c r="W17" s="1157"/>
    </row>
    <row r="18" spans="1:36" ht="33.75" customHeight="1">
      <c r="J18" s="531"/>
      <c r="K18" s="531"/>
      <c r="L18" s="1242"/>
      <c r="M18" s="1242"/>
      <c r="N18" s="665"/>
      <c r="O18" s="1249"/>
      <c r="P18" s="537" t="s">
        <v>606</v>
      </c>
      <c r="Q18" s="537" t="s">
        <v>6</v>
      </c>
      <c r="R18" s="538" t="s">
        <v>274</v>
      </c>
      <c r="S18" s="1237" t="s">
        <v>273</v>
      </c>
      <c r="T18" s="1238"/>
      <c r="U18" s="1228"/>
      <c r="V18" s="1241"/>
      <c r="W18" s="1157"/>
    </row>
    <row r="19" spans="1:36">
      <c r="J19" s="531"/>
      <c r="K19" s="571">
        <v>1</v>
      </c>
      <c r="L19" s="649" t="s">
        <v>93</v>
      </c>
      <c r="M19" s="649" t="s">
        <v>49</v>
      </c>
      <c r="N19" s="651" t="str">
        <f ca="1">OFFSET(N19,0,-1)</f>
        <v>2</v>
      </c>
      <c r="O19" s="650">
        <f ca="1">OFFSET(O19,0,-1)+1</f>
        <v>3</v>
      </c>
      <c r="P19" s="650">
        <f ca="1">OFFSET(P19,0,-1)+1</f>
        <v>4</v>
      </c>
      <c r="Q19" s="650">
        <f ca="1">OFFSET(Q19,0,-1)+1</f>
        <v>5</v>
      </c>
      <c r="R19" s="650">
        <f ca="1">OFFSET(R19,0,-1)+1</f>
        <v>6</v>
      </c>
      <c r="S19" s="1231">
        <f ca="1">OFFSET(S19,0,-1)+1</f>
        <v>7</v>
      </c>
      <c r="T19" s="1231"/>
      <c r="U19" s="650">
        <f ca="1">OFFSET(U19,0,-2)+1</f>
        <v>8</v>
      </c>
      <c r="V19" s="651">
        <f ca="1">OFFSET(V19,0,-1)</f>
        <v>8</v>
      </c>
      <c r="W19" s="650">
        <f ca="1">OFFSET(W19,0,-1)+1</f>
        <v>9</v>
      </c>
    </row>
    <row r="20" spans="1:36" ht="22.5">
      <c r="A20" s="1215">
        <v>1</v>
      </c>
      <c r="B20" s="885"/>
      <c r="C20" s="885"/>
      <c r="D20" s="885"/>
      <c r="E20" s="886"/>
      <c r="F20" s="887"/>
      <c r="G20" s="887"/>
      <c r="H20" s="887"/>
      <c r="I20" s="888"/>
      <c r="J20" s="883"/>
      <c r="K20" s="890"/>
      <c r="L20" s="595">
        <f>mergeValue(A20)</f>
        <v>1</v>
      </c>
      <c r="M20" s="643" t="s">
        <v>20</v>
      </c>
      <c r="N20" s="648"/>
      <c r="O20" s="1216"/>
      <c r="P20" s="1216"/>
      <c r="Q20" s="1216"/>
      <c r="R20" s="1216"/>
      <c r="S20" s="1216"/>
      <c r="T20" s="1216"/>
      <c r="U20" s="1216"/>
      <c r="V20" s="1216"/>
      <c r="W20" s="632" t="s">
        <v>476</v>
      </c>
      <c r="Y20" s="591"/>
      <c r="Z20" s="591" t="str">
        <f t="shared" ref="Z20:Z33" si="0">IF(M20="","",M20 )</f>
        <v>Наименование тарифа</v>
      </c>
      <c r="AA20" s="591"/>
      <c r="AB20" s="591"/>
      <c r="AC20" s="591"/>
      <c r="AI20" s="587"/>
      <c r="AJ20" s="587"/>
    </row>
    <row r="21" spans="1:36" ht="22.5">
      <c r="A21" s="1215"/>
      <c r="B21" s="1215">
        <v>1</v>
      </c>
      <c r="C21" s="885"/>
      <c r="D21" s="885"/>
      <c r="E21" s="887"/>
      <c r="F21" s="887"/>
      <c r="G21" s="887"/>
      <c r="H21" s="887"/>
      <c r="I21" s="882"/>
      <c r="J21" s="881"/>
      <c r="K21" s="884"/>
      <c r="L21" s="595" t="str">
        <f>mergeValue(A21) &amp;"."&amp; mergeValue(B21)</f>
        <v>1.1</v>
      </c>
      <c r="M21" s="548" t="s">
        <v>16</v>
      </c>
      <c r="N21" s="648"/>
      <c r="O21" s="1216"/>
      <c r="P21" s="1216"/>
      <c r="Q21" s="1216"/>
      <c r="R21" s="1216"/>
      <c r="S21" s="1216"/>
      <c r="T21" s="1216"/>
      <c r="U21" s="1216"/>
      <c r="V21" s="1216"/>
      <c r="W21" s="632" t="s">
        <v>477</v>
      </c>
      <c r="Y21" s="591"/>
      <c r="Z21" s="591" t="str">
        <f t="shared" si="0"/>
        <v>Территория действия тарифа</v>
      </c>
      <c r="AA21" s="591"/>
      <c r="AB21" s="591"/>
      <c r="AC21" s="591"/>
      <c r="AI21" s="587"/>
      <c r="AJ21" s="587"/>
    </row>
    <row r="22" spans="1:36" ht="22.5">
      <c r="A22" s="1215"/>
      <c r="B22" s="1215"/>
      <c r="C22" s="1215">
        <v>1</v>
      </c>
      <c r="D22" s="885"/>
      <c r="E22" s="887"/>
      <c r="F22" s="887"/>
      <c r="G22" s="887"/>
      <c r="H22" s="887"/>
      <c r="I22" s="889"/>
      <c r="J22" s="881"/>
      <c r="K22" s="884"/>
      <c r="L22" s="595" t="str">
        <f>mergeValue(A22) &amp;"."&amp; mergeValue(B22)&amp;"."&amp; mergeValue(C22)</f>
        <v>1.1.1</v>
      </c>
      <c r="M22" s="549" t="s">
        <v>7</v>
      </c>
      <c r="N22" s="648"/>
      <c r="O22" s="1216"/>
      <c r="P22" s="1216"/>
      <c r="Q22" s="1216"/>
      <c r="R22" s="1216"/>
      <c r="S22" s="1216"/>
      <c r="T22" s="1216"/>
      <c r="U22" s="1216"/>
      <c r="V22" s="1216"/>
      <c r="W22" s="632" t="s">
        <v>633</v>
      </c>
      <c r="Y22" s="591"/>
      <c r="Z22" s="591" t="str">
        <f t="shared" si="0"/>
        <v xml:space="preserve">Наименование системы теплоснабжения </v>
      </c>
      <c r="AA22" s="591"/>
      <c r="AB22" s="591"/>
      <c r="AC22" s="591"/>
      <c r="AI22" s="587"/>
      <c r="AJ22" s="587"/>
    </row>
    <row r="23" spans="1:36" ht="22.5">
      <c r="A23" s="1215"/>
      <c r="B23" s="1215"/>
      <c r="C23" s="1215"/>
      <c r="D23" s="1215">
        <v>1</v>
      </c>
      <c r="E23" s="887"/>
      <c r="F23" s="887"/>
      <c r="G23" s="887"/>
      <c r="H23" s="887"/>
      <c r="I23" s="889"/>
      <c r="J23" s="881"/>
      <c r="K23" s="884"/>
      <c r="L23" s="595" t="str">
        <f>mergeValue(A23) &amp;"."&amp; mergeValue(B23)&amp;"."&amp; mergeValue(C23)&amp;"."&amp; mergeValue(D23)</f>
        <v>1.1.1.1</v>
      </c>
      <c r="M23" s="550" t="s">
        <v>22</v>
      </c>
      <c r="N23" s="648"/>
      <c r="O23" s="1216"/>
      <c r="P23" s="1216"/>
      <c r="Q23" s="1216"/>
      <c r="R23" s="1216"/>
      <c r="S23" s="1216"/>
      <c r="T23" s="1216"/>
      <c r="U23" s="1216"/>
      <c r="V23" s="1216"/>
      <c r="W23" s="632" t="s">
        <v>634</v>
      </c>
      <c r="Y23" s="591"/>
      <c r="Z23" s="591" t="str">
        <f t="shared" si="0"/>
        <v xml:space="preserve">Источник тепловой энергии  </v>
      </c>
      <c r="AA23" s="591"/>
      <c r="AB23" s="591"/>
      <c r="AC23" s="591"/>
      <c r="AI23" s="587"/>
      <c r="AJ23" s="587"/>
    </row>
    <row r="24" spans="1:36" ht="101.25">
      <c r="A24" s="1215"/>
      <c r="B24" s="1215"/>
      <c r="C24" s="1215"/>
      <c r="D24" s="1215"/>
      <c r="E24" s="1215">
        <v>1</v>
      </c>
      <c r="F24" s="887"/>
      <c r="G24" s="887"/>
      <c r="H24" s="885">
        <v>1</v>
      </c>
      <c r="I24" s="1215">
        <v>1</v>
      </c>
      <c r="J24" s="887"/>
      <c r="K24" s="892"/>
      <c r="L24" s="595" t="str">
        <f>mergeValue(A24) &amp;"."&amp; mergeValue(B24)&amp;"."&amp; mergeValue(C24)&amp;"."&amp; mergeValue(D24)&amp;"."&amp; mergeValue(E24)</f>
        <v>1.1.1.1.1</v>
      </c>
      <c r="M24" s="556" t="s">
        <v>9</v>
      </c>
      <c r="N24" s="648"/>
      <c r="O24" s="1217"/>
      <c r="P24" s="1217"/>
      <c r="Q24" s="1217"/>
      <c r="R24" s="1217"/>
      <c r="S24" s="1217"/>
      <c r="T24" s="1217"/>
      <c r="U24" s="1217"/>
      <c r="V24" s="1217"/>
      <c r="W24" s="632" t="s">
        <v>638</v>
      </c>
      <c r="Y24" s="591"/>
      <c r="Z24" s="591" t="str">
        <f t="shared" si="0"/>
        <v>Схема подключения теплопотребляющей установки к коллектору источника тепловой энергии</v>
      </c>
      <c r="AA24" s="591"/>
      <c r="AB24" s="591"/>
      <c r="AC24" s="591"/>
      <c r="AI24" s="587"/>
      <c r="AJ24" s="587"/>
    </row>
    <row r="25" spans="1:36" ht="90">
      <c r="A25" s="1215"/>
      <c r="B25" s="1215"/>
      <c r="C25" s="1215"/>
      <c r="D25" s="1215"/>
      <c r="E25" s="1215"/>
      <c r="F25" s="1215">
        <v>1</v>
      </c>
      <c r="G25" s="885"/>
      <c r="H25" s="885"/>
      <c r="I25" s="1215"/>
      <c r="J25" s="1215">
        <v>1</v>
      </c>
      <c r="K25" s="893"/>
      <c r="L25" s="595" t="str">
        <f>mergeValue(A25) &amp;"."&amp; mergeValue(B25)&amp;"."&amp; mergeValue(C25)&amp;"."&amp; mergeValue(D25)&amp;"."&amp; mergeValue(E25)&amp;"."&amp; mergeValue(F25)</f>
        <v>1.1.1.1.1.1</v>
      </c>
      <c r="M25" s="557" t="s">
        <v>10</v>
      </c>
      <c r="N25" s="648"/>
      <c r="O25" s="1218"/>
      <c r="P25" s="1219"/>
      <c r="Q25" s="1219"/>
      <c r="R25" s="1219"/>
      <c r="S25" s="1219"/>
      <c r="T25" s="1219"/>
      <c r="U25" s="1219"/>
      <c r="V25" s="1220"/>
      <c r="W25" s="632" t="s">
        <v>636</v>
      </c>
      <c r="Y25" s="591"/>
      <c r="Z25" s="591" t="str">
        <f t="shared" si="0"/>
        <v>Группа потребителей</v>
      </c>
      <c r="AA25" s="591"/>
      <c r="AB25" s="591"/>
      <c r="AC25" s="591"/>
      <c r="AI25" s="587"/>
      <c r="AJ25" s="587"/>
    </row>
    <row r="26" spans="1:36" ht="189" customHeight="1">
      <c r="A26" s="1215"/>
      <c r="B26" s="1215"/>
      <c r="C26" s="1215"/>
      <c r="D26" s="1215"/>
      <c r="E26" s="1215"/>
      <c r="F26" s="1215"/>
      <c r="G26" s="885">
        <v>1</v>
      </c>
      <c r="H26" s="885"/>
      <c r="I26" s="1215"/>
      <c r="J26" s="1215"/>
      <c r="K26" s="893">
        <v>1</v>
      </c>
      <c r="L26" s="595" t="str">
        <f>mergeValue(A26) &amp;"."&amp; mergeValue(B26)&amp;"."&amp; mergeValue(C26)&amp;"."&amp; mergeValue(D26)&amp;"."&amp; mergeValue(E26)&amp;"."&amp; mergeValue(F26)&amp;"."&amp; mergeValue(G26)</f>
        <v>1.1.1.1.1.1.1</v>
      </c>
      <c r="M26" s="1071"/>
      <c r="N26" s="648"/>
      <c r="O26" s="564"/>
      <c r="P26" s="564"/>
      <c r="Q26" s="1096"/>
      <c r="R26" s="1221"/>
      <c r="S26" s="1222" t="s">
        <v>84</v>
      </c>
      <c r="T26" s="1221"/>
      <c r="U26" s="1222" t="s">
        <v>85</v>
      </c>
      <c r="V26" s="564"/>
      <c r="W26" s="1232" t="s">
        <v>655</v>
      </c>
      <c r="X26" s="587" t="str">
        <f>strCheckDate(O27:V27)</f>
        <v/>
      </c>
      <c r="Y26" s="591"/>
      <c r="Z26" s="591" t="str">
        <f t="shared" si="0"/>
        <v/>
      </c>
      <c r="AA26" s="591"/>
      <c r="AB26" s="591"/>
      <c r="AC26" s="591"/>
      <c r="AI26" s="587"/>
      <c r="AJ26" s="587"/>
    </row>
    <row r="27" spans="1:36" ht="11.25" hidden="1">
      <c r="A27" s="1215"/>
      <c r="B27" s="1215"/>
      <c r="C27" s="1215"/>
      <c r="D27" s="1215"/>
      <c r="E27" s="1215"/>
      <c r="F27" s="1215"/>
      <c r="G27" s="885"/>
      <c r="H27" s="885"/>
      <c r="I27" s="1215"/>
      <c r="J27" s="1215"/>
      <c r="K27" s="893"/>
      <c r="L27" s="602"/>
      <c r="M27" s="648"/>
      <c r="N27" s="648"/>
      <c r="O27" s="564"/>
      <c r="P27" s="564"/>
      <c r="Q27" s="586" t="str">
        <f>R26 &amp; "-" &amp; T26</f>
        <v>-</v>
      </c>
      <c r="R27" s="1221"/>
      <c r="S27" s="1222"/>
      <c r="T27" s="1221"/>
      <c r="U27" s="1222"/>
      <c r="V27" s="564"/>
      <c r="W27" s="1233"/>
      <c r="Y27" s="591"/>
      <c r="Z27" s="591" t="str">
        <f t="shared" si="0"/>
        <v/>
      </c>
      <c r="AA27" s="591"/>
      <c r="AB27" s="591"/>
      <c r="AC27" s="591"/>
      <c r="AI27" s="587"/>
      <c r="AJ27" s="587"/>
    </row>
    <row r="28" spans="1:36" ht="15" customHeight="1">
      <c r="A28" s="1215"/>
      <c r="B28" s="1215"/>
      <c r="C28" s="1215"/>
      <c r="D28" s="1215"/>
      <c r="E28" s="1215"/>
      <c r="F28" s="1215"/>
      <c r="G28" s="887"/>
      <c r="H28" s="885"/>
      <c r="I28" s="1215"/>
      <c r="J28" s="1215"/>
      <c r="K28" s="892"/>
      <c r="L28" s="540"/>
      <c r="M28" s="559" t="s">
        <v>25</v>
      </c>
      <c r="N28" s="566"/>
      <c r="O28" s="566"/>
      <c r="P28" s="566"/>
      <c r="Q28" s="566"/>
      <c r="R28" s="566"/>
      <c r="S28" s="566"/>
      <c r="T28" s="566"/>
      <c r="U28" s="566"/>
      <c r="V28" s="562"/>
      <c r="W28" s="1234"/>
      <c r="Y28" s="591"/>
      <c r="Z28" s="591" t="str">
        <f t="shared" si="0"/>
        <v>Добавить вид теплоносителя (параметры теплоносителя)</v>
      </c>
      <c r="AA28" s="591"/>
      <c r="AB28" s="591"/>
      <c r="AC28" s="591"/>
      <c r="AI28" s="587"/>
      <c r="AJ28" s="587"/>
    </row>
    <row r="29" spans="1:36" ht="15" customHeight="1">
      <c r="A29" s="1215"/>
      <c r="B29" s="1215"/>
      <c r="C29" s="1215"/>
      <c r="D29" s="1215"/>
      <c r="E29" s="1215"/>
      <c r="F29" s="887"/>
      <c r="G29" s="887"/>
      <c r="H29" s="885"/>
      <c r="I29" s="1215"/>
      <c r="J29" s="887"/>
      <c r="K29" s="892"/>
      <c r="L29" s="540"/>
      <c r="M29" s="558" t="s">
        <v>11</v>
      </c>
      <c r="N29" s="566"/>
      <c r="O29" s="566"/>
      <c r="P29" s="566"/>
      <c r="Q29" s="566"/>
      <c r="R29" s="566"/>
      <c r="S29" s="566"/>
      <c r="T29" s="566"/>
      <c r="U29" s="565"/>
      <c r="V29" s="566"/>
      <c r="W29" s="667"/>
      <c r="Y29" s="591"/>
      <c r="Z29" s="591" t="str">
        <f t="shared" si="0"/>
        <v>Добавить группу потребителей</v>
      </c>
      <c r="AA29" s="591"/>
      <c r="AB29" s="591"/>
      <c r="AC29" s="591"/>
      <c r="AI29" s="587"/>
      <c r="AJ29" s="587"/>
    </row>
    <row r="30" spans="1:36" ht="15" customHeight="1">
      <c r="A30" s="1215"/>
      <c r="B30" s="1215"/>
      <c r="C30" s="1215"/>
      <c r="D30" s="1215"/>
      <c r="E30" s="891"/>
      <c r="F30" s="887"/>
      <c r="G30" s="887"/>
      <c r="H30" s="887"/>
      <c r="I30" s="883"/>
      <c r="J30" s="880"/>
      <c r="K30" s="890"/>
      <c r="L30" s="540"/>
      <c r="M30" s="553" t="s">
        <v>12</v>
      </c>
      <c r="N30" s="566"/>
      <c r="O30" s="566"/>
      <c r="P30" s="566"/>
      <c r="Q30" s="566"/>
      <c r="R30" s="566"/>
      <c r="S30" s="566"/>
      <c r="T30" s="566"/>
      <c r="U30" s="565"/>
      <c r="V30" s="566"/>
      <c r="W30" s="667"/>
      <c r="Y30" s="591"/>
      <c r="Z30" s="591" t="str">
        <f t="shared" si="0"/>
        <v>Добавить схему подключения</v>
      </c>
      <c r="AA30" s="591"/>
      <c r="AB30" s="591"/>
      <c r="AC30" s="591"/>
      <c r="AI30" s="587"/>
      <c r="AJ30" s="587"/>
    </row>
    <row r="31" spans="1:36" ht="15" customHeight="1">
      <c r="A31" s="1215"/>
      <c r="B31" s="1215"/>
      <c r="C31" s="1215"/>
      <c r="D31" s="891"/>
      <c r="E31" s="891"/>
      <c r="F31" s="887"/>
      <c r="G31" s="887"/>
      <c r="H31" s="887"/>
      <c r="I31" s="883"/>
      <c r="J31" s="880"/>
      <c r="K31" s="890"/>
      <c r="L31" s="540"/>
      <c r="M31" s="552" t="s">
        <v>17</v>
      </c>
      <c r="N31" s="566"/>
      <c r="O31" s="566"/>
      <c r="P31" s="566"/>
      <c r="Q31" s="566"/>
      <c r="R31" s="566"/>
      <c r="S31" s="566"/>
      <c r="T31" s="566"/>
      <c r="U31" s="565"/>
      <c r="V31" s="566"/>
      <c r="W31" s="667"/>
      <c r="Y31" s="591"/>
      <c r="Z31" s="591" t="str">
        <f t="shared" si="0"/>
        <v>Добавить источник тепловой энергии</v>
      </c>
      <c r="AA31" s="591"/>
      <c r="AB31" s="591"/>
      <c r="AC31" s="591"/>
      <c r="AI31" s="587"/>
      <c r="AJ31" s="587"/>
    </row>
    <row r="32" spans="1:36" ht="15" customHeight="1">
      <c r="A32" s="1215"/>
      <c r="B32" s="1215"/>
      <c r="C32" s="891"/>
      <c r="D32" s="891"/>
      <c r="E32" s="891"/>
      <c r="F32" s="891"/>
      <c r="G32" s="896"/>
      <c r="H32" s="883"/>
      <c r="I32" s="894"/>
      <c r="J32" s="880"/>
      <c r="K32" s="895"/>
      <c r="L32" s="540"/>
      <c r="M32" s="551" t="s">
        <v>18</v>
      </c>
      <c r="N32" s="566"/>
      <c r="O32" s="566"/>
      <c r="P32" s="566"/>
      <c r="Q32" s="566"/>
      <c r="R32" s="566"/>
      <c r="S32" s="566"/>
      <c r="T32" s="566"/>
      <c r="U32" s="565"/>
      <c r="V32" s="566"/>
      <c r="W32" s="667"/>
      <c r="Y32" s="591"/>
      <c r="Z32" s="591" t="str">
        <f t="shared" si="0"/>
        <v>Добавить наименование системы теплоснабжения</v>
      </c>
      <c r="AA32" s="591"/>
      <c r="AB32" s="591"/>
      <c r="AC32" s="591"/>
      <c r="AI32" s="587"/>
      <c r="AJ32" s="587"/>
    </row>
    <row r="33" spans="1:36" ht="15" customHeight="1">
      <c r="A33" s="1215"/>
      <c r="B33" s="891"/>
      <c r="C33" s="891"/>
      <c r="D33" s="891"/>
      <c r="E33" s="891"/>
      <c r="F33" s="891"/>
      <c r="G33" s="896"/>
      <c r="H33" s="883"/>
      <c r="I33" s="883"/>
      <c r="J33" s="880"/>
      <c r="K33" s="890"/>
      <c r="L33" s="540"/>
      <c r="M33" s="560" t="s">
        <v>19</v>
      </c>
      <c r="N33" s="566"/>
      <c r="O33" s="566"/>
      <c r="P33" s="566"/>
      <c r="Q33" s="566"/>
      <c r="R33" s="566"/>
      <c r="S33" s="566"/>
      <c r="T33" s="566"/>
      <c r="U33" s="565"/>
      <c r="V33" s="566"/>
      <c r="W33" s="667"/>
      <c r="Y33" s="591"/>
      <c r="Z33" s="591" t="str">
        <f t="shared" si="0"/>
        <v>Добавить территорию действия тарифа</v>
      </c>
      <c r="AA33" s="591"/>
      <c r="AB33" s="591"/>
      <c r="AC33" s="591"/>
      <c r="AI33" s="587"/>
      <c r="AJ33" s="587"/>
    </row>
    <row r="34" spans="1:36" s="524" customFormat="1" ht="15" customHeight="1">
      <c r="A34" s="879"/>
      <c r="B34" s="879"/>
      <c r="C34" s="879"/>
      <c r="D34" s="879"/>
      <c r="E34" s="879"/>
      <c r="F34" s="879"/>
      <c r="G34" s="879"/>
      <c r="H34" s="879"/>
      <c r="I34" s="879"/>
      <c r="J34" s="879"/>
      <c r="K34" s="879"/>
      <c r="L34" s="494"/>
      <c r="M34" s="567" t="s">
        <v>309</v>
      </c>
      <c r="N34" s="566"/>
      <c r="O34" s="566"/>
      <c r="P34" s="566"/>
      <c r="Q34" s="566"/>
      <c r="R34" s="566"/>
      <c r="S34" s="566"/>
      <c r="T34" s="566"/>
      <c r="U34" s="565"/>
      <c r="V34" s="566"/>
      <c r="W34" s="667"/>
      <c r="X34" s="589"/>
      <c r="Y34" s="589"/>
      <c r="Z34" s="589"/>
      <c r="AA34" s="589"/>
      <c r="AB34" s="589"/>
      <c r="AC34" s="589"/>
      <c r="AD34" s="589"/>
      <c r="AE34" s="589"/>
      <c r="AF34" s="589"/>
      <c r="AG34" s="589"/>
      <c r="AH34" s="589"/>
    </row>
    <row r="35" spans="1:36" ht="11.25">
      <c r="A35" s="525"/>
      <c r="B35" s="525"/>
      <c r="C35" s="525"/>
      <c r="D35" s="525"/>
      <c r="E35" s="525"/>
      <c r="F35" s="525"/>
      <c r="G35" s="525"/>
      <c r="H35" s="525"/>
      <c r="I35" s="525"/>
      <c r="J35" s="525"/>
      <c r="K35" s="525"/>
      <c r="X35" s="525"/>
      <c r="Y35" s="525"/>
      <c r="Z35" s="525"/>
      <c r="AA35" s="525"/>
      <c r="AB35" s="525"/>
      <c r="AC35" s="525"/>
      <c r="AD35" s="525"/>
      <c r="AE35" s="525"/>
      <c r="AF35" s="525"/>
      <c r="AG35" s="525"/>
      <c r="AH35" s="525"/>
    </row>
    <row r="36" spans="1:36" ht="105.75" customHeight="1">
      <c r="L36" s="1">
        <v>1</v>
      </c>
      <c r="M36" s="1208" t="s">
        <v>632</v>
      </c>
      <c r="N36" s="1208"/>
      <c r="O36" s="1208"/>
      <c r="P36" s="1208"/>
      <c r="Q36" s="1208"/>
      <c r="R36" s="1208"/>
      <c r="S36" s="1208"/>
      <c r="T36" s="1208"/>
      <c r="U36" s="1208"/>
      <c r="V36" s="1208"/>
      <c r="W36" s="1208"/>
    </row>
  </sheetData>
  <sheetProtection algorithmName="SHA-512" hashValue="KcN8p5woQBlsGj8Rxsa6QGSZzpxVy/mXtqnffKTxB8A3lHYyJ4rCYhzBmXZ/hAbAEXT5twsNVMmZVlDRhFFBzg==" saltValue="iFRKUXiB5ZXlZRzzU5J5HQ==" spinCount="100000" sheet="1" objects="1" scenarios="1" formatColumns="0" formatRows="0"/>
  <dataConsolidate leftLabels="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9" hidden="1" customWidth="1"/>
    <col min="2" max="4" width="3.7109375" style="810" hidden="1" customWidth="1"/>
    <col min="5" max="5" width="3.7109375" style="811" customWidth="1"/>
    <col min="6" max="6" width="9.7109375" style="801" customWidth="1"/>
    <col min="7" max="7" width="37.7109375" style="801" customWidth="1"/>
    <col min="8" max="8" width="66.85546875" style="801" customWidth="1"/>
    <col min="9" max="9" width="115.7109375" style="801" customWidth="1"/>
    <col min="10" max="11" width="10.5703125" style="810"/>
    <col min="12" max="12" width="11.140625" style="810" customWidth="1"/>
    <col min="13" max="20" width="10.5703125" style="810"/>
    <col min="21" max="16384" width="10.5703125" style="801"/>
  </cols>
  <sheetData>
    <row r="1" spans="1:20" ht="3" customHeight="1">
      <c r="A1" s="809" t="s">
        <v>50</v>
      </c>
    </row>
    <row r="2" spans="1:20" ht="22.5">
      <c r="F2" s="1209" t="s">
        <v>491</v>
      </c>
      <c r="G2" s="1210"/>
      <c r="H2" s="1211"/>
      <c r="I2" s="808"/>
    </row>
    <row r="3" spans="1:20" ht="3" customHeight="1"/>
    <row r="4" spans="1:20" s="572" customFormat="1" ht="11.25">
      <c r="A4" s="773"/>
      <c r="B4" s="773"/>
      <c r="C4" s="773"/>
      <c r="D4" s="773"/>
      <c r="F4" s="1157" t="s">
        <v>454</v>
      </c>
      <c r="G4" s="1157"/>
      <c r="H4" s="1157"/>
      <c r="I4" s="1212" t="s">
        <v>455</v>
      </c>
      <c r="J4" s="773"/>
      <c r="K4" s="773"/>
      <c r="L4" s="773"/>
      <c r="M4" s="773"/>
      <c r="N4" s="773"/>
      <c r="O4" s="773"/>
      <c r="P4" s="773"/>
      <c r="Q4" s="773"/>
      <c r="R4" s="773"/>
      <c r="S4" s="773"/>
      <c r="T4" s="773"/>
    </row>
    <row r="5" spans="1:20" s="572" customFormat="1" ht="11.25" customHeight="1">
      <c r="A5" s="773"/>
      <c r="B5" s="773"/>
      <c r="C5" s="773"/>
      <c r="D5" s="773"/>
      <c r="F5" s="778" t="s">
        <v>92</v>
      </c>
      <c r="G5" s="812" t="s">
        <v>457</v>
      </c>
      <c r="H5" s="803" t="s">
        <v>442</v>
      </c>
      <c r="I5" s="1212"/>
      <c r="J5" s="773"/>
      <c r="K5" s="773"/>
      <c r="L5" s="773"/>
      <c r="M5" s="773"/>
      <c r="N5" s="773"/>
      <c r="O5" s="773"/>
      <c r="P5" s="773"/>
      <c r="Q5" s="773"/>
      <c r="R5" s="773"/>
      <c r="S5" s="773"/>
      <c r="T5" s="773"/>
    </row>
    <row r="6" spans="1:20" s="572" customFormat="1" ht="12" customHeight="1">
      <c r="A6" s="773"/>
      <c r="B6" s="773"/>
      <c r="C6" s="773"/>
      <c r="D6" s="773"/>
      <c r="F6" s="813" t="s">
        <v>93</v>
      </c>
      <c r="G6" s="814">
        <v>2</v>
      </c>
      <c r="H6" s="815">
        <v>3</v>
      </c>
      <c r="I6" s="610">
        <v>4</v>
      </c>
      <c r="J6" s="773">
        <v>4</v>
      </c>
      <c r="K6" s="773"/>
      <c r="L6" s="773"/>
      <c r="M6" s="773"/>
      <c r="N6" s="773"/>
      <c r="O6" s="773"/>
      <c r="P6" s="773"/>
      <c r="Q6" s="773"/>
      <c r="R6" s="773"/>
      <c r="S6" s="773"/>
      <c r="T6" s="773"/>
    </row>
    <row r="7" spans="1:20" s="572" customFormat="1" ht="18.75">
      <c r="A7" s="773"/>
      <c r="B7" s="773"/>
      <c r="C7" s="773"/>
      <c r="D7" s="773"/>
      <c r="F7" s="816">
        <v>1</v>
      </c>
      <c r="G7" s="817" t="s">
        <v>492</v>
      </c>
      <c r="H7" s="807" t="str">
        <f>IF(dateCh="","",dateCh)</f>
        <v>06.12.2022</v>
      </c>
      <c r="I7" s="818" t="s">
        <v>493</v>
      </c>
      <c r="J7" s="617"/>
      <c r="K7" s="773"/>
      <c r="L7" s="773"/>
      <c r="M7" s="773"/>
      <c r="N7" s="773"/>
      <c r="O7" s="773"/>
      <c r="P7" s="773"/>
      <c r="Q7" s="773"/>
      <c r="R7" s="773"/>
      <c r="S7" s="773"/>
      <c r="T7" s="773"/>
    </row>
    <row r="8" spans="1:20" s="572" customFormat="1" ht="45">
      <c r="A8" s="1213">
        <v>1</v>
      </c>
      <c r="B8" s="773"/>
      <c r="C8" s="773"/>
      <c r="D8" s="773"/>
      <c r="F8" s="816" t="str">
        <f>"2." &amp;mergeValue(A8)</f>
        <v>2.1</v>
      </c>
      <c r="G8" s="817" t="s">
        <v>494</v>
      </c>
      <c r="H8" s="807"/>
      <c r="I8" s="818" t="s">
        <v>590</v>
      </c>
      <c r="J8" s="617"/>
      <c r="K8" s="773"/>
      <c r="L8" s="773"/>
      <c r="M8" s="773"/>
      <c r="N8" s="773"/>
      <c r="O8" s="773"/>
      <c r="P8" s="773"/>
      <c r="Q8" s="773"/>
      <c r="R8" s="773"/>
      <c r="S8" s="773"/>
      <c r="T8" s="773"/>
    </row>
    <row r="9" spans="1:20" s="572" customFormat="1" ht="22.5">
      <c r="A9" s="1213"/>
      <c r="B9" s="773"/>
      <c r="C9" s="773"/>
      <c r="D9" s="773"/>
      <c r="F9" s="816" t="str">
        <f>"3." &amp;mergeValue(A9)</f>
        <v>3.1</v>
      </c>
      <c r="G9" s="817" t="s">
        <v>495</v>
      </c>
      <c r="H9" s="807"/>
      <c r="I9" s="818" t="s">
        <v>588</v>
      </c>
      <c r="J9" s="617"/>
      <c r="K9" s="773"/>
      <c r="L9" s="773"/>
      <c r="M9" s="773"/>
      <c r="N9" s="773"/>
      <c r="O9" s="773"/>
      <c r="P9" s="773"/>
      <c r="Q9" s="773"/>
      <c r="R9" s="773"/>
      <c r="S9" s="773"/>
      <c r="T9" s="773"/>
    </row>
    <row r="10" spans="1:20" s="572" customFormat="1" ht="22.5">
      <c r="A10" s="1213"/>
      <c r="B10" s="773"/>
      <c r="C10" s="773"/>
      <c r="D10" s="773"/>
      <c r="F10" s="816" t="str">
        <f>"4."&amp;mergeValue(A10)</f>
        <v>4.1</v>
      </c>
      <c r="G10" s="817" t="s">
        <v>496</v>
      </c>
      <c r="H10" s="803" t="s">
        <v>458</v>
      </c>
      <c r="I10" s="818"/>
      <c r="J10" s="617"/>
      <c r="K10" s="773"/>
      <c r="L10" s="773"/>
      <c r="M10" s="773"/>
      <c r="N10" s="773"/>
      <c r="O10" s="773"/>
      <c r="P10" s="773"/>
      <c r="Q10" s="773"/>
      <c r="R10" s="773"/>
      <c r="S10" s="773"/>
      <c r="T10" s="773"/>
    </row>
    <row r="11" spans="1:20" s="572" customFormat="1" ht="18.75">
      <c r="A11" s="1213"/>
      <c r="B11" s="1213">
        <v>1</v>
      </c>
      <c r="C11" s="779"/>
      <c r="D11" s="779"/>
      <c r="F11" s="816" t="str">
        <f>"4."&amp;mergeValue(A11) &amp;"."&amp;mergeValue(B11)</f>
        <v>4.1.1</v>
      </c>
      <c r="G11" s="832" t="s">
        <v>592</v>
      </c>
      <c r="H11" s="807" t="str">
        <f>IF(region_name="","",region_name)</f>
        <v>Челябинская область</v>
      </c>
      <c r="I11" s="818" t="s">
        <v>499</v>
      </c>
      <c r="J11" s="617"/>
      <c r="K11" s="773"/>
      <c r="L11" s="773"/>
      <c r="M11" s="773"/>
      <c r="N11" s="773"/>
      <c r="O11" s="773"/>
      <c r="P11" s="773"/>
      <c r="Q11" s="773"/>
      <c r="R11" s="773"/>
      <c r="S11" s="773"/>
      <c r="T11" s="773"/>
    </row>
    <row r="12" spans="1:20" s="572" customFormat="1" ht="22.5">
      <c r="A12" s="1213"/>
      <c r="B12" s="1213"/>
      <c r="C12" s="1213">
        <v>1</v>
      </c>
      <c r="D12" s="779"/>
      <c r="F12" s="816" t="str">
        <f>"4."&amp;mergeValue(A12) &amp;"."&amp;mergeValue(B12)&amp;"."&amp;mergeValue(C12)</f>
        <v>4.1.1.1</v>
      </c>
      <c r="G12" s="819" t="s">
        <v>497</v>
      </c>
      <c r="H12" s="807"/>
      <c r="I12" s="818" t="s">
        <v>500</v>
      </c>
      <c r="J12" s="617"/>
      <c r="K12" s="773"/>
      <c r="L12" s="773"/>
      <c r="M12" s="773"/>
      <c r="N12" s="773"/>
      <c r="O12" s="773"/>
      <c r="P12" s="773"/>
      <c r="Q12" s="773"/>
      <c r="R12" s="773"/>
      <c r="S12" s="773"/>
      <c r="T12" s="773"/>
    </row>
    <row r="13" spans="1:20" s="572" customFormat="1" ht="39" customHeight="1">
      <c r="A13" s="1213"/>
      <c r="B13" s="1213"/>
      <c r="C13" s="1213"/>
      <c r="D13" s="779">
        <v>1</v>
      </c>
      <c r="F13" s="816" t="str">
        <f>"4."&amp;mergeValue(A13) &amp;"."&amp;mergeValue(B13)&amp;"."&amp;mergeValue(C13)&amp;"."&amp;mergeValue(D13)</f>
        <v>4.1.1.1.1</v>
      </c>
      <c r="G13" s="820" t="s">
        <v>498</v>
      </c>
      <c r="H13" s="807"/>
      <c r="I13" s="1214" t="s">
        <v>591</v>
      </c>
      <c r="J13" s="617"/>
      <c r="K13" s="773"/>
      <c r="L13" s="773"/>
      <c r="M13" s="773"/>
      <c r="N13" s="773"/>
      <c r="O13" s="773"/>
      <c r="P13" s="773"/>
      <c r="Q13" s="773"/>
      <c r="R13" s="773"/>
      <c r="S13" s="773"/>
      <c r="T13" s="773"/>
    </row>
    <row r="14" spans="1:20" s="572" customFormat="1" ht="18.75">
      <c r="A14" s="1213"/>
      <c r="B14" s="1213"/>
      <c r="C14" s="1213"/>
      <c r="D14" s="779"/>
      <c r="F14" s="821"/>
      <c r="G14" s="761" t="s">
        <v>4</v>
      </c>
      <c r="H14" s="626"/>
      <c r="I14" s="1214"/>
      <c r="J14" s="617"/>
      <c r="K14" s="773"/>
      <c r="L14" s="773"/>
      <c r="M14" s="773"/>
      <c r="N14" s="773"/>
      <c r="O14" s="773"/>
      <c r="P14" s="773"/>
      <c r="Q14" s="773"/>
      <c r="R14" s="773"/>
      <c r="S14" s="773"/>
      <c r="T14" s="773"/>
    </row>
    <row r="15" spans="1:20" s="572" customFormat="1" ht="18.75">
      <c r="A15" s="1213"/>
      <c r="B15" s="1213"/>
      <c r="C15" s="779"/>
      <c r="D15" s="779"/>
      <c r="F15" s="636"/>
      <c r="G15" s="579" t="s">
        <v>403</v>
      </c>
      <c r="H15" s="637"/>
      <c r="I15" s="638"/>
      <c r="J15" s="617"/>
      <c r="K15" s="773"/>
      <c r="L15" s="773"/>
      <c r="M15" s="773"/>
      <c r="N15" s="773"/>
      <c r="O15" s="773"/>
      <c r="P15" s="773"/>
      <c r="Q15" s="773"/>
      <c r="R15" s="773"/>
      <c r="S15" s="773"/>
      <c r="T15" s="773"/>
    </row>
    <row r="16" spans="1:20" s="572" customFormat="1" ht="18.75">
      <c r="A16" s="1213"/>
      <c r="B16" s="773"/>
      <c r="C16" s="773"/>
      <c r="D16" s="773"/>
      <c r="F16" s="821"/>
      <c r="G16" s="735" t="s">
        <v>506</v>
      </c>
      <c r="H16" s="822"/>
      <c r="I16" s="823"/>
      <c r="J16" s="617"/>
      <c r="K16" s="773"/>
      <c r="L16" s="773"/>
      <c r="M16" s="773"/>
      <c r="N16" s="773"/>
      <c r="O16" s="773"/>
      <c r="P16" s="773"/>
      <c r="Q16" s="773"/>
      <c r="R16" s="773"/>
      <c r="S16" s="773"/>
      <c r="T16" s="773"/>
    </row>
    <row r="17" spans="1:20" s="572" customFormat="1" ht="18.75">
      <c r="A17" s="773"/>
      <c r="B17" s="773"/>
      <c r="C17" s="773"/>
      <c r="D17" s="773"/>
      <c r="F17" s="821"/>
      <c r="G17" s="738" t="s">
        <v>505</v>
      </c>
      <c r="H17" s="822"/>
      <c r="I17" s="823"/>
      <c r="J17" s="617"/>
      <c r="K17" s="773"/>
      <c r="L17" s="773"/>
      <c r="M17" s="773"/>
      <c r="N17" s="773"/>
      <c r="O17" s="773"/>
      <c r="P17" s="773"/>
      <c r="Q17" s="773"/>
      <c r="R17" s="773"/>
      <c r="S17" s="773"/>
      <c r="T17" s="773"/>
    </row>
    <row r="18" spans="1:20" s="774" customFormat="1" ht="3" customHeight="1">
      <c r="A18" s="775"/>
      <c r="B18" s="775"/>
      <c r="C18" s="775"/>
      <c r="D18" s="775"/>
      <c r="F18" s="627"/>
      <c r="G18" s="628"/>
      <c r="H18" s="629"/>
      <c r="I18" s="630"/>
      <c r="J18" s="775"/>
      <c r="K18" s="775"/>
      <c r="L18" s="775"/>
      <c r="M18" s="775"/>
      <c r="N18" s="775"/>
      <c r="O18" s="775"/>
      <c r="P18" s="775"/>
      <c r="Q18" s="775"/>
      <c r="R18" s="775"/>
      <c r="S18" s="775"/>
      <c r="T18" s="775"/>
    </row>
    <row r="19" spans="1:20" s="774" customFormat="1" ht="15" customHeight="1">
      <c r="A19" s="775"/>
      <c r="B19" s="775"/>
      <c r="C19" s="775"/>
      <c r="D19" s="775"/>
      <c r="F19" s="824"/>
      <c r="G19" s="1208" t="s">
        <v>593</v>
      </c>
      <c r="H19" s="1208"/>
      <c r="I19" s="825"/>
      <c r="J19" s="775"/>
      <c r="K19" s="775"/>
      <c r="L19" s="775"/>
      <c r="M19" s="775"/>
      <c r="N19" s="775"/>
      <c r="O19" s="775"/>
      <c r="P19" s="775"/>
      <c r="Q19" s="775"/>
      <c r="R19" s="775"/>
      <c r="S19" s="775"/>
      <c r="T19" s="775"/>
    </row>
  </sheetData>
  <sheetProtection algorithmName="SHA-512" hashValue="guaD3ypZci5Rs63OIsQaiPDBuLEbtbj/iAIFK/KViEaq4umOXSvndG6A+uyVnjwfvZhDS3fj74pnTf+VLFas+w==" saltValue="TKQCAgeEAw/l4pNBQu8jr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10" hidden="1" customWidth="1"/>
    <col min="7" max="8" width="9.140625" style="809" hidden="1" customWidth="1"/>
    <col min="9" max="9" width="3.7109375" style="689" customWidth="1"/>
    <col min="10" max="11" width="3.7109375" style="811" customWidth="1"/>
    <col min="12" max="12" width="12.7109375" style="801" customWidth="1"/>
    <col min="13" max="13" width="44.7109375" style="801" customWidth="1"/>
    <col min="14" max="14" width="1.7109375" style="801" hidden="1" customWidth="1"/>
    <col min="15" max="17" width="23.7109375" style="801" hidden="1" customWidth="1"/>
    <col min="18" max="18" width="11.7109375" style="801" customWidth="1"/>
    <col min="19" max="19" width="3.7109375" style="801" customWidth="1"/>
    <col min="20" max="20" width="11.7109375" style="801" customWidth="1"/>
    <col min="21" max="21" width="8.5703125" style="801" hidden="1" customWidth="1"/>
    <col min="22" max="22" width="4.7109375" style="801" customWidth="1"/>
    <col min="23" max="23" width="115.7109375" style="801" customWidth="1"/>
    <col min="24" max="25" width="10.5703125" style="810"/>
    <col min="26" max="26" width="11.140625" style="810" customWidth="1"/>
    <col min="27" max="34" width="10.5703125" style="810"/>
    <col min="35" max="256" width="10.5703125" style="801"/>
    <col min="257" max="264" width="0" style="801" hidden="1" customWidth="1"/>
    <col min="265" max="265" width="3.7109375" style="801" customWidth="1"/>
    <col min="266" max="266" width="3.85546875" style="801" customWidth="1"/>
    <col min="267" max="267" width="3.7109375" style="801" customWidth="1"/>
    <col min="268" max="268" width="12.7109375" style="801" customWidth="1"/>
    <col min="269" max="269" width="52.7109375" style="801" customWidth="1"/>
    <col min="270" max="273" width="0" style="801" hidden="1" customWidth="1"/>
    <col min="274" max="274" width="12.28515625" style="801" customWidth="1"/>
    <col min="275" max="275" width="6.42578125" style="801" customWidth="1"/>
    <col min="276" max="276" width="12.28515625" style="801" customWidth="1"/>
    <col min="277" max="277" width="0" style="801" hidden="1" customWidth="1"/>
    <col min="278" max="278" width="3.7109375" style="801" customWidth="1"/>
    <col min="279" max="279" width="11.140625" style="801" bestFit="1" customWidth="1"/>
    <col min="280" max="281" width="10.5703125" style="801"/>
    <col min="282" max="282" width="11.140625" style="801" customWidth="1"/>
    <col min="283" max="512" width="10.5703125" style="801"/>
    <col min="513" max="520" width="0" style="801" hidden="1" customWidth="1"/>
    <col min="521" max="521" width="3.7109375" style="801" customWidth="1"/>
    <col min="522" max="522" width="3.85546875" style="801" customWidth="1"/>
    <col min="523" max="523" width="3.7109375" style="801" customWidth="1"/>
    <col min="524" max="524" width="12.7109375" style="801" customWidth="1"/>
    <col min="525" max="525" width="52.7109375" style="801" customWidth="1"/>
    <col min="526" max="529" width="0" style="801" hidden="1" customWidth="1"/>
    <col min="530" max="530" width="12.28515625" style="801" customWidth="1"/>
    <col min="531" max="531" width="6.42578125" style="801" customWidth="1"/>
    <col min="532" max="532" width="12.28515625" style="801" customWidth="1"/>
    <col min="533" max="533" width="0" style="801" hidden="1" customWidth="1"/>
    <col min="534" max="534" width="3.7109375" style="801" customWidth="1"/>
    <col min="535" max="535" width="11.140625" style="801" bestFit="1" customWidth="1"/>
    <col min="536" max="537" width="10.5703125" style="801"/>
    <col min="538" max="538" width="11.140625" style="801" customWidth="1"/>
    <col min="539" max="768" width="10.5703125" style="801"/>
    <col min="769" max="776" width="0" style="801" hidden="1" customWidth="1"/>
    <col min="777" max="777" width="3.7109375" style="801" customWidth="1"/>
    <col min="778" max="778" width="3.85546875" style="801" customWidth="1"/>
    <col min="779" max="779" width="3.7109375" style="801" customWidth="1"/>
    <col min="780" max="780" width="12.7109375" style="801" customWidth="1"/>
    <col min="781" max="781" width="52.7109375" style="801" customWidth="1"/>
    <col min="782" max="785" width="0" style="801" hidden="1" customWidth="1"/>
    <col min="786" max="786" width="12.28515625" style="801" customWidth="1"/>
    <col min="787" max="787" width="6.42578125" style="801" customWidth="1"/>
    <col min="788" max="788" width="12.28515625" style="801" customWidth="1"/>
    <col min="789" max="789" width="0" style="801" hidden="1" customWidth="1"/>
    <col min="790" max="790" width="3.7109375" style="801" customWidth="1"/>
    <col min="791" max="791" width="11.140625" style="801" bestFit="1" customWidth="1"/>
    <col min="792" max="793" width="10.5703125" style="801"/>
    <col min="794" max="794" width="11.140625" style="801" customWidth="1"/>
    <col min="795" max="1024" width="10.5703125" style="801"/>
    <col min="1025" max="1032" width="0" style="801" hidden="1" customWidth="1"/>
    <col min="1033" max="1033" width="3.7109375" style="801" customWidth="1"/>
    <col min="1034" max="1034" width="3.85546875" style="801" customWidth="1"/>
    <col min="1035" max="1035" width="3.7109375" style="801" customWidth="1"/>
    <col min="1036" max="1036" width="12.7109375" style="801" customWidth="1"/>
    <col min="1037" max="1037" width="52.7109375" style="801" customWidth="1"/>
    <col min="1038" max="1041" width="0" style="801" hidden="1" customWidth="1"/>
    <col min="1042" max="1042" width="12.28515625" style="801" customWidth="1"/>
    <col min="1043" max="1043" width="6.42578125" style="801" customWidth="1"/>
    <col min="1044" max="1044" width="12.28515625" style="801" customWidth="1"/>
    <col min="1045" max="1045" width="0" style="801" hidden="1" customWidth="1"/>
    <col min="1046" max="1046" width="3.7109375" style="801" customWidth="1"/>
    <col min="1047" max="1047" width="11.140625" style="801" bestFit="1" customWidth="1"/>
    <col min="1048" max="1049" width="10.5703125" style="801"/>
    <col min="1050" max="1050" width="11.140625" style="801" customWidth="1"/>
    <col min="1051" max="1280" width="10.5703125" style="801"/>
    <col min="1281" max="1288" width="0" style="801" hidden="1" customWidth="1"/>
    <col min="1289" max="1289" width="3.7109375" style="801" customWidth="1"/>
    <col min="1290" max="1290" width="3.85546875" style="801" customWidth="1"/>
    <col min="1291" max="1291" width="3.7109375" style="801" customWidth="1"/>
    <col min="1292" max="1292" width="12.7109375" style="801" customWidth="1"/>
    <col min="1293" max="1293" width="52.7109375" style="801" customWidth="1"/>
    <col min="1294" max="1297" width="0" style="801" hidden="1" customWidth="1"/>
    <col min="1298" max="1298" width="12.28515625" style="801" customWidth="1"/>
    <col min="1299" max="1299" width="6.42578125" style="801" customWidth="1"/>
    <col min="1300" max="1300" width="12.28515625" style="801" customWidth="1"/>
    <col min="1301" max="1301" width="0" style="801" hidden="1" customWidth="1"/>
    <col min="1302" max="1302" width="3.7109375" style="801" customWidth="1"/>
    <col min="1303" max="1303" width="11.140625" style="801" bestFit="1" customWidth="1"/>
    <col min="1304" max="1305" width="10.5703125" style="801"/>
    <col min="1306" max="1306" width="11.140625" style="801" customWidth="1"/>
    <col min="1307" max="1536" width="10.5703125" style="801"/>
    <col min="1537" max="1544" width="0" style="801" hidden="1" customWidth="1"/>
    <col min="1545" max="1545" width="3.7109375" style="801" customWidth="1"/>
    <col min="1546" max="1546" width="3.85546875" style="801" customWidth="1"/>
    <col min="1547" max="1547" width="3.7109375" style="801" customWidth="1"/>
    <col min="1548" max="1548" width="12.7109375" style="801" customWidth="1"/>
    <col min="1549" max="1549" width="52.7109375" style="801" customWidth="1"/>
    <col min="1550" max="1553" width="0" style="801" hidden="1" customWidth="1"/>
    <col min="1554" max="1554" width="12.28515625" style="801" customWidth="1"/>
    <col min="1555" max="1555" width="6.42578125" style="801" customWidth="1"/>
    <col min="1556" max="1556" width="12.28515625" style="801" customWidth="1"/>
    <col min="1557" max="1557" width="0" style="801" hidden="1" customWidth="1"/>
    <col min="1558" max="1558" width="3.7109375" style="801" customWidth="1"/>
    <col min="1559" max="1559" width="11.140625" style="801" bestFit="1" customWidth="1"/>
    <col min="1560" max="1561" width="10.5703125" style="801"/>
    <col min="1562" max="1562" width="11.140625" style="801" customWidth="1"/>
    <col min="1563" max="1792" width="10.5703125" style="801"/>
    <col min="1793" max="1800" width="0" style="801" hidden="1" customWidth="1"/>
    <col min="1801" max="1801" width="3.7109375" style="801" customWidth="1"/>
    <col min="1802" max="1802" width="3.85546875" style="801" customWidth="1"/>
    <col min="1803" max="1803" width="3.7109375" style="801" customWidth="1"/>
    <col min="1804" max="1804" width="12.7109375" style="801" customWidth="1"/>
    <col min="1805" max="1805" width="52.7109375" style="801" customWidth="1"/>
    <col min="1806" max="1809" width="0" style="801" hidden="1" customWidth="1"/>
    <col min="1810" max="1810" width="12.28515625" style="801" customWidth="1"/>
    <col min="1811" max="1811" width="6.42578125" style="801" customWidth="1"/>
    <col min="1812" max="1812" width="12.28515625" style="801" customWidth="1"/>
    <col min="1813" max="1813" width="0" style="801" hidden="1" customWidth="1"/>
    <col min="1814" max="1814" width="3.7109375" style="801" customWidth="1"/>
    <col min="1815" max="1815" width="11.140625" style="801" bestFit="1" customWidth="1"/>
    <col min="1816" max="1817" width="10.5703125" style="801"/>
    <col min="1818" max="1818" width="11.140625" style="801" customWidth="1"/>
    <col min="1819" max="2048" width="10.5703125" style="801"/>
    <col min="2049" max="2056" width="0" style="801" hidden="1" customWidth="1"/>
    <col min="2057" max="2057" width="3.7109375" style="801" customWidth="1"/>
    <col min="2058" max="2058" width="3.85546875" style="801" customWidth="1"/>
    <col min="2059" max="2059" width="3.7109375" style="801" customWidth="1"/>
    <col min="2060" max="2060" width="12.7109375" style="801" customWidth="1"/>
    <col min="2061" max="2061" width="52.7109375" style="801" customWidth="1"/>
    <col min="2062" max="2065" width="0" style="801" hidden="1" customWidth="1"/>
    <col min="2066" max="2066" width="12.28515625" style="801" customWidth="1"/>
    <col min="2067" max="2067" width="6.42578125" style="801" customWidth="1"/>
    <col min="2068" max="2068" width="12.28515625" style="801" customWidth="1"/>
    <col min="2069" max="2069" width="0" style="801" hidden="1" customWidth="1"/>
    <col min="2070" max="2070" width="3.7109375" style="801" customWidth="1"/>
    <col min="2071" max="2071" width="11.140625" style="801" bestFit="1" customWidth="1"/>
    <col min="2072" max="2073" width="10.5703125" style="801"/>
    <col min="2074" max="2074" width="11.140625" style="801" customWidth="1"/>
    <col min="2075" max="2304" width="10.5703125" style="801"/>
    <col min="2305" max="2312" width="0" style="801" hidden="1" customWidth="1"/>
    <col min="2313" max="2313" width="3.7109375" style="801" customWidth="1"/>
    <col min="2314" max="2314" width="3.85546875" style="801" customWidth="1"/>
    <col min="2315" max="2315" width="3.7109375" style="801" customWidth="1"/>
    <col min="2316" max="2316" width="12.7109375" style="801" customWidth="1"/>
    <col min="2317" max="2317" width="52.7109375" style="801" customWidth="1"/>
    <col min="2318" max="2321" width="0" style="801" hidden="1" customWidth="1"/>
    <col min="2322" max="2322" width="12.28515625" style="801" customWidth="1"/>
    <col min="2323" max="2323" width="6.42578125" style="801" customWidth="1"/>
    <col min="2324" max="2324" width="12.28515625" style="801" customWidth="1"/>
    <col min="2325" max="2325" width="0" style="801" hidden="1" customWidth="1"/>
    <col min="2326" max="2326" width="3.7109375" style="801" customWidth="1"/>
    <col min="2327" max="2327" width="11.140625" style="801" bestFit="1" customWidth="1"/>
    <col min="2328" max="2329" width="10.5703125" style="801"/>
    <col min="2330" max="2330" width="11.140625" style="801" customWidth="1"/>
    <col min="2331" max="2560" width="10.5703125" style="801"/>
    <col min="2561" max="2568" width="0" style="801" hidden="1" customWidth="1"/>
    <col min="2569" max="2569" width="3.7109375" style="801" customWidth="1"/>
    <col min="2570" max="2570" width="3.85546875" style="801" customWidth="1"/>
    <col min="2571" max="2571" width="3.7109375" style="801" customWidth="1"/>
    <col min="2572" max="2572" width="12.7109375" style="801" customWidth="1"/>
    <col min="2573" max="2573" width="52.7109375" style="801" customWidth="1"/>
    <col min="2574" max="2577" width="0" style="801" hidden="1" customWidth="1"/>
    <col min="2578" max="2578" width="12.28515625" style="801" customWidth="1"/>
    <col min="2579" max="2579" width="6.42578125" style="801" customWidth="1"/>
    <col min="2580" max="2580" width="12.28515625" style="801" customWidth="1"/>
    <col min="2581" max="2581" width="0" style="801" hidden="1" customWidth="1"/>
    <col min="2582" max="2582" width="3.7109375" style="801" customWidth="1"/>
    <col min="2583" max="2583" width="11.140625" style="801" bestFit="1" customWidth="1"/>
    <col min="2584" max="2585" width="10.5703125" style="801"/>
    <col min="2586" max="2586" width="11.140625" style="801" customWidth="1"/>
    <col min="2587" max="2816" width="10.5703125" style="801"/>
    <col min="2817" max="2824" width="0" style="801" hidden="1" customWidth="1"/>
    <col min="2825" max="2825" width="3.7109375" style="801" customWidth="1"/>
    <col min="2826" max="2826" width="3.85546875" style="801" customWidth="1"/>
    <col min="2827" max="2827" width="3.7109375" style="801" customWidth="1"/>
    <col min="2828" max="2828" width="12.7109375" style="801" customWidth="1"/>
    <col min="2829" max="2829" width="52.7109375" style="801" customWidth="1"/>
    <col min="2830" max="2833" width="0" style="801" hidden="1" customWidth="1"/>
    <col min="2834" max="2834" width="12.28515625" style="801" customWidth="1"/>
    <col min="2835" max="2835" width="6.42578125" style="801" customWidth="1"/>
    <col min="2836" max="2836" width="12.28515625" style="801" customWidth="1"/>
    <col min="2837" max="2837" width="0" style="801" hidden="1" customWidth="1"/>
    <col min="2838" max="2838" width="3.7109375" style="801" customWidth="1"/>
    <col min="2839" max="2839" width="11.140625" style="801" bestFit="1" customWidth="1"/>
    <col min="2840" max="2841" width="10.5703125" style="801"/>
    <col min="2842" max="2842" width="11.140625" style="801" customWidth="1"/>
    <col min="2843" max="3072" width="10.5703125" style="801"/>
    <col min="3073" max="3080" width="0" style="801" hidden="1" customWidth="1"/>
    <col min="3081" max="3081" width="3.7109375" style="801" customWidth="1"/>
    <col min="3082" max="3082" width="3.85546875" style="801" customWidth="1"/>
    <col min="3083" max="3083" width="3.7109375" style="801" customWidth="1"/>
    <col min="3084" max="3084" width="12.7109375" style="801" customWidth="1"/>
    <col min="3085" max="3085" width="52.7109375" style="801" customWidth="1"/>
    <col min="3086" max="3089" width="0" style="801" hidden="1" customWidth="1"/>
    <col min="3090" max="3090" width="12.28515625" style="801" customWidth="1"/>
    <col min="3091" max="3091" width="6.42578125" style="801" customWidth="1"/>
    <col min="3092" max="3092" width="12.28515625" style="801" customWidth="1"/>
    <col min="3093" max="3093" width="0" style="801" hidden="1" customWidth="1"/>
    <col min="3094" max="3094" width="3.7109375" style="801" customWidth="1"/>
    <col min="3095" max="3095" width="11.140625" style="801" bestFit="1" customWidth="1"/>
    <col min="3096" max="3097" width="10.5703125" style="801"/>
    <col min="3098" max="3098" width="11.140625" style="801" customWidth="1"/>
    <col min="3099" max="3328" width="10.5703125" style="801"/>
    <col min="3329" max="3336" width="0" style="801" hidden="1" customWidth="1"/>
    <col min="3337" max="3337" width="3.7109375" style="801" customWidth="1"/>
    <col min="3338" max="3338" width="3.85546875" style="801" customWidth="1"/>
    <col min="3339" max="3339" width="3.7109375" style="801" customWidth="1"/>
    <col min="3340" max="3340" width="12.7109375" style="801" customWidth="1"/>
    <col min="3341" max="3341" width="52.7109375" style="801" customWidth="1"/>
    <col min="3342" max="3345" width="0" style="801" hidden="1" customWidth="1"/>
    <col min="3346" max="3346" width="12.28515625" style="801" customWidth="1"/>
    <col min="3347" max="3347" width="6.42578125" style="801" customWidth="1"/>
    <col min="3348" max="3348" width="12.28515625" style="801" customWidth="1"/>
    <col min="3349" max="3349" width="0" style="801" hidden="1" customWidth="1"/>
    <col min="3350" max="3350" width="3.7109375" style="801" customWidth="1"/>
    <col min="3351" max="3351" width="11.140625" style="801" bestFit="1" customWidth="1"/>
    <col min="3352" max="3353" width="10.5703125" style="801"/>
    <col min="3354" max="3354" width="11.140625" style="801" customWidth="1"/>
    <col min="3355" max="3584" width="10.5703125" style="801"/>
    <col min="3585" max="3592" width="0" style="801" hidden="1" customWidth="1"/>
    <col min="3593" max="3593" width="3.7109375" style="801" customWidth="1"/>
    <col min="3594" max="3594" width="3.85546875" style="801" customWidth="1"/>
    <col min="3595" max="3595" width="3.7109375" style="801" customWidth="1"/>
    <col min="3596" max="3596" width="12.7109375" style="801" customWidth="1"/>
    <col min="3597" max="3597" width="52.7109375" style="801" customWidth="1"/>
    <col min="3598" max="3601" width="0" style="801" hidden="1" customWidth="1"/>
    <col min="3602" max="3602" width="12.28515625" style="801" customWidth="1"/>
    <col min="3603" max="3603" width="6.42578125" style="801" customWidth="1"/>
    <col min="3604" max="3604" width="12.28515625" style="801" customWidth="1"/>
    <col min="3605" max="3605" width="0" style="801" hidden="1" customWidth="1"/>
    <col min="3606" max="3606" width="3.7109375" style="801" customWidth="1"/>
    <col min="3607" max="3607" width="11.140625" style="801" bestFit="1" customWidth="1"/>
    <col min="3608" max="3609" width="10.5703125" style="801"/>
    <col min="3610" max="3610" width="11.140625" style="801" customWidth="1"/>
    <col min="3611" max="3840" width="10.5703125" style="801"/>
    <col min="3841" max="3848" width="0" style="801" hidden="1" customWidth="1"/>
    <col min="3849" max="3849" width="3.7109375" style="801" customWidth="1"/>
    <col min="3850" max="3850" width="3.85546875" style="801" customWidth="1"/>
    <col min="3851" max="3851" width="3.7109375" style="801" customWidth="1"/>
    <col min="3852" max="3852" width="12.7109375" style="801" customWidth="1"/>
    <col min="3853" max="3853" width="52.7109375" style="801" customWidth="1"/>
    <col min="3854" max="3857" width="0" style="801" hidden="1" customWidth="1"/>
    <col min="3858" max="3858" width="12.28515625" style="801" customWidth="1"/>
    <col min="3859" max="3859" width="6.42578125" style="801" customWidth="1"/>
    <col min="3860" max="3860" width="12.28515625" style="801" customWidth="1"/>
    <col min="3861" max="3861" width="0" style="801" hidden="1" customWidth="1"/>
    <col min="3862" max="3862" width="3.7109375" style="801" customWidth="1"/>
    <col min="3863" max="3863" width="11.140625" style="801" bestFit="1" customWidth="1"/>
    <col min="3864" max="3865" width="10.5703125" style="801"/>
    <col min="3866" max="3866" width="11.140625" style="801" customWidth="1"/>
    <col min="3867" max="4096" width="10.5703125" style="801"/>
    <col min="4097" max="4104" width="0" style="801" hidden="1" customWidth="1"/>
    <col min="4105" max="4105" width="3.7109375" style="801" customWidth="1"/>
    <col min="4106" max="4106" width="3.85546875" style="801" customWidth="1"/>
    <col min="4107" max="4107" width="3.7109375" style="801" customWidth="1"/>
    <col min="4108" max="4108" width="12.7109375" style="801" customWidth="1"/>
    <col min="4109" max="4109" width="52.7109375" style="801" customWidth="1"/>
    <col min="4110" max="4113" width="0" style="801" hidden="1" customWidth="1"/>
    <col min="4114" max="4114" width="12.28515625" style="801" customWidth="1"/>
    <col min="4115" max="4115" width="6.42578125" style="801" customWidth="1"/>
    <col min="4116" max="4116" width="12.28515625" style="801" customWidth="1"/>
    <col min="4117" max="4117" width="0" style="801" hidden="1" customWidth="1"/>
    <col min="4118" max="4118" width="3.7109375" style="801" customWidth="1"/>
    <col min="4119" max="4119" width="11.140625" style="801" bestFit="1" customWidth="1"/>
    <col min="4120" max="4121" width="10.5703125" style="801"/>
    <col min="4122" max="4122" width="11.140625" style="801" customWidth="1"/>
    <col min="4123" max="4352" width="10.5703125" style="801"/>
    <col min="4353" max="4360" width="0" style="801" hidden="1" customWidth="1"/>
    <col min="4361" max="4361" width="3.7109375" style="801" customWidth="1"/>
    <col min="4362" max="4362" width="3.85546875" style="801" customWidth="1"/>
    <col min="4363" max="4363" width="3.7109375" style="801" customWidth="1"/>
    <col min="4364" max="4364" width="12.7109375" style="801" customWidth="1"/>
    <col min="4365" max="4365" width="52.7109375" style="801" customWidth="1"/>
    <col min="4366" max="4369" width="0" style="801" hidden="1" customWidth="1"/>
    <col min="4370" max="4370" width="12.28515625" style="801" customWidth="1"/>
    <col min="4371" max="4371" width="6.42578125" style="801" customWidth="1"/>
    <col min="4372" max="4372" width="12.28515625" style="801" customWidth="1"/>
    <col min="4373" max="4373" width="0" style="801" hidden="1" customWidth="1"/>
    <col min="4374" max="4374" width="3.7109375" style="801" customWidth="1"/>
    <col min="4375" max="4375" width="11.140625" style="801" bestFit="1" customWidth="1"/>
    <col min="4376" max="4377" width="10.5703125" style="801"/>
    <col min="4378" max="4378" width="11.140625" style="801" customWidth="1"/>
    <col min="4379" max="4608" width="10.5703125" style="801"/>
    <col min="4609" max="4616" width="0" style="801" hidden="1" customWidth="1"/>
    <col min="4617" max="4617" width="3.7109375" style="801" customWidth="1"/>
    <col min="4618" max="4618" width="3.85546875" style="801" customWidth="1"/>
    <col min="4619" max="4619" width="3.7109375" style="801" customWidth="1"/>
    <col min="4620" max="4620" width="12.7109375" style="801" customWidth="1"/>
    <col min="4621" max="4621" width="52.7109375" style="801" customWidth="1"/>
    <col min="4622" max="4625" width="0" style="801" hidden="1" customWidth="1"/>
    <col min="4626" max="4626" width="12.28515625" style="801" customWidth="1"/>
    <col min="4627" max="4627" width="6.42578125" style="801" customWidth="1"/>
    <col min="4628" max="4628" width="12.28515625" style="801" customWidth="1"/>
    <col min="4629" max="4629" width="0" style="801" hidden="1" customWidth="1"/>
    <col min="4630" max="4630" width="3.7109375" style="801" customWidth="1"/>
    <col min="4631" max="4631" width="11.140625" style="801" bestFit="1" customWidth="1"/>
    <col min="4632" max="4633" width="10.5703125" style="801"/>
    <col min="4634" max="4634" width="11.140625" style="801" customWidth="1"/>
    <col min="4635" max="4864" width="10.5703125" style="801"/>
    <col min="4865" max="4872" width="0" style="801" hidden="1" customWidth="1"/>
    <col min="4873" max="4873" width="3.7109375" style="801" customWidth="1"/>
    <col min="4874" max="4874" width="3.85546875" style="801" customWidth="1"/>
    <col min="4875" max="4875" width="3.7109375" style="801" customWidth="1"/>
    <col min="4876" max="4876" width="12.7109375" style="801" customWidth="1"/>
    <col min="4877" max="4877" width="52.7109375" style="801" customWidth="1"/>
    <col min="4878" max="4881" width="0" style="801" hidden="1" customWidth="1"/>
    <col min="4882" max="4882" width="12.28515625" style="801" customWidth="1"/>
    <col min="4883" max="4883" width="6.42578125" style="801" customWidth="1"/>
    <col min="4884" max="4884" width="12.28515625" style="801" customWidth="1"/>
    <col min="4885" max="4885" width="0" style="801" hidden="1" customWidth="1"/>
    <col min="4886" max="4886" width="3.7109375" style="801" customWidth="1"/>
    <col min="4887" max="4887" width="11.140625" style="801" bestFit="1" customWidth="1"/>
    <col min="4888" max="4889" width="10.5703125" style="801"/>
    <col min="4890" max="4890" width="11.140625" style="801" customWidth="1"/>
    <col min="4891" max="5120" width="10.5703125" style="801"/>
    <col min="5121" max="5128" width="0" style="801" hidden="1" customWidth="1"/>
    <col min="5129" max="5129" width="3.7109375" style="801" customWidth="1"/>
    <col min="5130" max="5130" width="3.85546875" style="801" customWidth="1"/>
    <col min="5131" max="5131" width="3.7109375" style="801" customWidth="1"/>
    <col min="5132" max="5132" width="12.7109375" style="801" customWidth="1"/>
    <col min="5133" max="5133" width="52.7109375" style="801" customWidth="1"/>
    <col min="5134" max="5137" width="0" style="801" hidden="1" customWidth="1"/>
    <col min="5138" max="5138" width="12.28515625" style="801" customWidth="1"/>
    <col min="5139" max="5139" width="6.42578125" style="801" customWidth="1"/>
    <col min="5140" max="5140" width="12.28515625" style="801" customWidth="1"/>
    <col min="5141" max="5141" width="0" style="801" hidden="1" customWidth="1"/>
    <col min="5142" max="5142" width="3.7109375" style="801" customWidth="1"/>
    <col min="5143" max="5143" width="11.140625" style="801" bestFit="1" customWidth="1"/>
    <col min="5144" max="5145" width="10.5703125" style="801"/>
    <col min="5146" max="5146" width="11.140625" style="801" customWidth="1"/>
    <col min="5147" max="5376" width="10.5703125" style="801"/>
    <col min="5377" max="5384" width="0" style="801" hidden="1" customWidth="1"/>
    <col min="5385" max="5385" width="3.7109375" style="801" customWidth="1"/>
    <col min="5386" max="5386" width="3.85546875" style="801" customWidth="1"/>
    <col min="5387" max="5387" width="3.7109375" style="801" customWidth="1"/>
    <col min="5388" max="5388" width="12.7109375" style="801" customWidth="1"/>
    <col min="5389" max="5389" width="52.7109375" style="801" customWidth="1"/>
    <col min="5390" max="5393" width="0" style="801" hidden="1" customWidth="1"/>
    <col min="5394" max="5394" width="12.28515625" style="801" customWidth="1"/>
    <col min="5395" max="5395" width="6.42578125" style="801" customWidth="1"/>
    <col min="5396" max="5396" width="12.28515625" style="801" customWidth="1"/>
    <col min="5397" max="5397" width="0" style="801" hidden="1" customWidth="1"/>
    <col min="5398" max="5398" width="3.7109375" style="801" customWidth="1"/>
    <col min="5399" max="5399" width="11.140625" style="801" bestFit="1" customWidth="1"/>
    <col min="5400" max="5401" width="10.5703125" style="801"/>
    <col min="5402" max="5402" width="11.140625" style="801" customWidth="1"/>
    <col min="5403" max="5632" width="10.5703125" style="801"/>
    <col min="5633" max="5640" width="0" style="801" hidden="1" customWidth="1"/>
    <col min="5641" max="5641" width="3.7109375" style="801" customWidth="1"/>
    <col min="5642" max="5642" width="3.85546875" style="801" customWidth="1"/>
    <col min="5643" max="5643" width="3.7109375" style="801" customWidth="1"/>
    <col min="5644" max="5644" width="12.7109375" style="801" customWidth="1"/>
    <col min="5645" max="5645" width="52.7109375" style="801" customWidth="1"/>
    <col min="5646" max="5649" width="0" style="801" hidden="1" customWidth="1"/>
    <col min="5650" max="5650" width="12.28515625" style="801" customWidth="1"/>
    <col min="5651" max="5651" width="6.42578125" style="801" customWidth="1"/>
    <col min="5652" max="5652" width="12.28515625" style="801" customWidth="1"/>
    <col min="5653" max="5653" width="0" style="801" hidden="1" customWidth="1"/>
    <col min="5654" max="5654" width="3.7109375" style="801" customWidth="1"/>
    <col min="5655" max="5655" width="11.140625" style="801" bestFit="1" customWidth="1"/>
    <col min="5656" max="5657" width="10.5703125" style="801"/>
    <col min="5658" max="5658" width="11.140625" style="801" customWidth="1"/>
    <col min="5659" max="5888" width="10.5703125" style="801"/>
    <col min="5889" max="5896" width="0" style="801" hidden="1" customWidth="1"/>
    <col min="5897" max="5897" width="3.7109375" style="801" customWidth="1"/>
    <col min="5898" max="5898" width="3.85546875" style="801" customWidth="1"/>
    <col min="5899" max="5899" width="3.7109375" style="801" customWidth="1"/>
    <col min="5900" max="5900" width="12.7109375" style="801" customWidth="1"/>
    <col min="5901" max="5901" width="52.7109375" style="801" customWidth="1"/>
    <col min="5902" max="5905" width="0" style="801" hidden="1" customWidth="1"/>
    <col min="5906" max="5906" width="12.28515625" style="801" customWidth="1"/>
    <col min="5907" max="5907" width="6.42578125" style="801" customWidth="1"/>
    <col min="5908" max="5908" width="12.28515625" style="801" customWidth="1"/>
    <col min="5909" max="5909" width="0" style="801" hidden="1" customWidth="1"/>
    <col min="5910" max="5910" width="3.7109375" style="801" customWidth="1"/>
    <col min="5911" max="5911" width="11.140625" style="801" bestFit="1" customWidth="1"/>
    <col min="5912" max="5913" width="10.5703125" style="801"/>
    <col min="5914" max="5914" width="11.140625" style="801" customWidth="1"/>
    <col min="5915" max="6144" width="10.5703125" style="801"/>
    <col min="6145" max="6152" width="0" style="801" hidden="1" customWidth="1"/>
    <col min="6153" max="6153" width="3.7109375" style="801" customWidth="1"/>
    <col min="6154" max="6154" width="3.85546875" style="801" customWidth="1"/>
    <col min="6155" max="6155" width="3.7109375" style="801" customWidth="1"/>
    <col min="6156" max="6156" width="12.7109375" style="801" customWidth="1"/>
    <col min="6157" max="6157" width="52.7109375" style="801" customWidth="1"/>
    <col min="6158" max="6161" width="0" style="801" hidden="1" customWidth="1"/>
    <col min="6162" max="6162" width="12.28515625" style="801" customWidth="1"/>
    <col min="6163" max="6163" width="6.42578125" style="801" customWidth="1"/>
    <col min="6164" max="6164" width="12.28515625" style="801" customWidth="1"/>
    <col min="6165" max="6165" width="0" style="801" hidden="1" customWidth="1"/>
    <col min="6166" max="6166" width="3.7109375" style="801" customWidth="1"/>
    <col min="6167" max="6167" width="11.140625" style="801" bestFit="1" customWidth="1"/>
    <col min="6168" max="6169" width="10.5703125" style="801"/>
    <col min="6170" max="6170" width="11.140625" style="801" customWidth="1"/>
    <col min="6171" max="6400" width="10.5703125" style="801"/>
    <col min="6401" max="6408" width="0" style="801" hidden="1" customWidth="1"/>
    <col min="6409" max="6409" width="3.7109375" style="801" customWidth="1"/>
    <col min="6410" max="6410" width="3.85546875" style="801" customWidth="1"/>
    <col min="6411" max="6411" width="3.7109375" style="801" customWidth="1"/>
    <col min="6412" max="6412" width="12.7109375" style="801" customWidth="1"/>
    <col min="6413" max="6413" width="52.7109375" style="801" customWidth="1"/>
    <col min="6414" max="6417" width="0" style="801" hidden="1" customWidth="1"/>
    <col min="6418" max="6418" width="12.28515625" style="801" customWidth="1"/>
    <col min="6419" max="6419" width="6.42578125" style="801" customWidth="1"/>
    <col min="6420" max="6420" width="12.28515625" style="801" customWidth="1"/>
    <col min="6421" max="6421" width="0" style="801" hidden="1" customWidth="1"/>
    <col min="6422" max="6422" width="3.7109375" style="801" customWidth="1"/>
    <col min="6423" max="6423" width="11.140625" style="801" bestFit="1" customWidth="1"/>
    <col min="6424" max="6425" width="10.5703125" style="801"/>
    <col min="6426" max="6426" width="11.140625" style="801" customWidth="1"/>
    <col min="6427" max="6656" width="10.5703125" style="801"/>
    <col min="6657" max="6664" width="0" style="801" hidden="1" customWidth="1"/>
    <col min="6665" max="6665" width="3.7109375" style="801" customWidth="1"/>
    <col min="6666" max="6666" width="3.85546875" style="801" customWidth="1"/>
    <col min="6667" max="6667" width="3.7109375" style="801" customWidth="1"/>
    <col min="6668" max="6668" width="12.7109375" style="801" customWidth="1"/>
    <col min="6669" max="6669" width="52.7109375" style="801" customWidth="1"/>
    <col min="6670" max="6673" width="0" style="801" hidden="1" customWidth="1"/>
    <col min="6674" max="6674" width="12.28515625" style="801" customWidth="1"/>
    <col min="6675" max="6675" width="6.42578125" style="801" customWidth="1"/>
    <col min="6676" max="6676" width="12.28515625" style="801" customWidth="1"/>
    <col min="6677" max="6677" width="0" style="801" hidden="1" customWidth="1"/>
    <col min="6678" max="6678" width="3.7109375" style="801" customWidth="1"/>
    <col min="6679" max="6679" width="11.140625" style="801" bestFit="1" customWidth="1"/>
    <col min="6680" max="6681" width="10.5703125" style="801"/>
    <col min="6682" max="6682" width="11.140625" style="801" customWidth="1"/>
    <col min="6683" max="6912" width="10.5703125" style="801"/>
    <col min="6913" max="6920" width="0" style="801" hidden="1" customWidth="1"/>
    <col min="6921" max="6921" width="3.7109375" style="801" customWidth="1"/>
    <col min="6922" max="6922" width="3.85546875" style="801" customWidth="1"/>
    <col min="6923" max="6923" width="3.7109375" style="801" customWidth="1"/>
    <col min="6924" max="6924" width="12.7109375" style="801" customWidth="1"/>
    <col min="6925" max="6925" width="52.7109375" style="801" customWidth="1"/>
    <col min="6926" max="6929" width="0" style="801" hidden="1" customWidth="1"/>
    <col min="6930" max="6930" width="12.28515625" style="801" customWidth="1"/>
    <col min="6931" max="6931" width="6.42578125" style="801" customWidth="1"/>
    <col min="6932" max="6932" width="12.28515625" style="801" customWidth="1"/>
    <col min="6933" max="6933" width="0" style="801" hidden="1" customWidth="1"/>
    <col min="6934" max="6934" width="3.7109375" style="801" customWidth="1"/>
    <col min="6935" max="6935" width="11.140625" style="801" bestFit="1" customWidth="1"/>
    <col min="6936" max="6937" width="10.5703125" style="801"/>
    <col min="6938" max="6938" width="11.140625" style="801" customWidth="1"/>
    <col min="6939" max="7168" width="10.5703125" style="801"/>
    <col min="7169" max="7176" width="0" style="801" hidden="1" customWidth="1"/>
    <col min="7177" max="7177" width="3.7109375" style="801" customWidth="1"/>
    <col min="7178" max="7178" width="3.85546875" style="801" customWidth="1"/>
    <col min="7179" max="7179" width="3.7109375" style="801" customWidth="1"/>
    <col min="7180" max="7180" width="12.7109375" style="801" customWidth="1"/>
    <col min="7181" max="7181" width="52.7109375" style="801" customWidth="1"/>
    <col min="7182" max="7185" width="0" style="801" hidden="1" customWidth="1"/>
    <col min="7186" max="7186" width="12.28515625" style="801" customWidth="1"/>
    <col min="7187" max="7187" width="6.42578125" style="801" customWidth="1"/>
    <col min="7188" max="7188" width="12.28515625" style="801" customWidth="1"/>
    <col min="7189" max="7189" width="0" style="801" hidden="1" customWidth="1"/>
    <col min="7190" max="7190" width="3.7109375" style="801" customWidth="1"/>
    <col min="7191" max="7191" width="11.140625" style="801" bestFit="1" customWidth="1"/>
    <col min="7192" max="7193" width="10.5703125" style="801"/>
    <col min="7194" max="7194" width="11.140625" style="801" customWidth="1"/>
    <col min="7195" max="7424" width="10.5703125" style="801"/>
    <col min="7425" max="7432" width="0" style="801" hidden="1" customWidth="1"/>
    <col min="7433" max="7433" width="3.7109375" style="801" customWidth="1"/>
    <col min="7434" max="7434" width="3.85546875" style="801" customWidth="1"/>
    <col min="7435" max="7435" width="3.7109375" style="801" customWidth="1"/>
    <col min="7436" max="7436" width="12.7109375" style="801" customWidth="1"/>
    <col min="7437" max="7437" width="52.7109375" style="801" customWidth="1"/>
    <col min="7438" max="7441" width="0" style="801" hidden="1" customWidth="1"/>
    <col min="7442" max="7442" width="12.28515625" style="801" customWidth="1"/>
    <col min="7443" max="7443" width="6.42578125" style="801" customWidth="1"/>
    <col min="7444" max="7444" width="12.28515625" style="801" customWidth="1"/>
    <col min="7445" max="7445" width="0" style="801" hidden="1" customWidth="1"/>
    <col min="7446" max="7446" width="3.7109375" style="801" customWidth="1"/>
    <col min="7447" max="7447" width="11.140625" style="801" bestFit="1" customWidth="1"/>
    <col min="7448" max="7449" width="10.5703125" style="801"/>
    <col min="7450" max="7450" width="11.140625" style="801" customWidth="1"/>
    <col min="7451" max="7680" width="10.5703125" style="801"/>
    <col min="7681" max="7688" width="0" style="801" hidden="1" customWidth="1"/>
    <col min="7689" max="7689" width="3.7109375" style="801" customWidth="1"/>
    <col min="7690" max="7690" width="3.85546875" style="801" customWidth="1"/>
    <col min="7691" max="7691" width="3.7109375" style="801" customWidth="1"/>
    <col min="7692" max="7692" width="12.7109375" style="801" customWidth="1"/>
    <col min="7693" max="7693" width="52.7109375" style="801" customWidth="1"/>
    <col min="7694" max="7697" width="0" style="801" hidden="1" customWidth="1"/>
    <col min="7698" max="7698" width="12.28515625" style="801" customWidth="1"/>
    <col min="7699" max="7699" width="6.42578125" style="801" customWidth="1"/>
    <col min="7700" max="7700" width="12.28515625" style="801" customWidth="1"/>
    <col min="7701" max="7701" width="0" style="801" hidden="1" customWidth="1"/>
    <col min="7702" max="7702" width="3.7109375" style="801" customWidth="1"/>
    <col min="7703" max="7703" width="11.140625" style="801" bestFit="1" customWidth="1"/>
    <col min="7704" max="7705" width="10.5703125" style="801"/>
    <col min="7706" max="7706" width="11.140625" style="801" customWidth="1"/>
    <col min="7707" max="7936" width="10.5703125" style="801"/>
    <col min="7937" max="7944" width="0" style="801" hidden="1" customWidth="1"/>
    <col min="7945" max="7945" width="3.7109375" style="801" customWidth="1"/>
    <col min="7946" max="7946" width="3.85546875" style="801" customWidth="1"/>
    <col min="7947" max="7947" width="3.7109375" style="801" customWidth="1"/>
    <col min="7948" max="7948" width="12.7109375" style="801" customWidth="1"/>
    <col min="7949" max="7949" width="52.7109375" style="801" customWidth="1"/>
    <col min="7950" max="7953" width="0" style="801" hidden="1" customWidth="1"/>
    <col min="7954" max="7954" width="12.28515625" style="801" customWidth="1"/>
    <col min="7955" max="7955" width="6.42578125" style="801" customWidth="1"/>
    <col min="7956" max="7956" width="12.28515625" style="801" customWidth="1"/>
    <col min="7957" max="7957" width="0" style="801" hidden="1" customWidth="1"/>
    <col min="7958" max="7958" width="3.7109375" style="801" customWidth="1"/>
    <col min="7959" max="7959" width="11.140625" style="801" bestFit="1" customWidth="1"/>
    <col min="7960" max="7961" width="10.5703125" style="801"/>
    <col min="7962" max="7962" width="11.140625" style="801" customWidth="1"/>
    <col min="7963" max="8192" width="10.5703125" style="801"/>
    <col min="8193" max="8200" width="0" style="801" hidden="1" customWidth="1"/>
    <col min="8201" max="8201" width="3.7109375" style="801" customWidth="1"/>
    <col min="8202" max="8202" width="3.85546875" style="801" customWidth="1"/>
    <col min="8203" max="8203" width="3.7109375" style="801" customWidth="1"/>
    <col min="8204" max="8204" width="12.7109375" style="801" customWidth="1"/>
    <col min="8205" max="8205" width="52.7109375" style="801" customWidth="1"/>
    <col min="8206" max="8209" width="0" style="801" hidden="1" customWidth="1"/>
    <col min="8210" max="8210" width="12.28515625" style="801" customWidth="1"/>
    <col min="8211" max="8211" width="6.42578125" style="801" customWidth="1"/>
    <col min="8212" max="8212" width="12.28515625" style="801" customWidth="1"/>
    <col min="8213" max="8213" width="0" style="801" hidden="1" customWidth="1"/>
    <col min="8214" max="8214" width="3.7109375" style="801" customWidth="1"/>
    <col min="8215" max="8215" width="11.140625" style="801" bestFit="1" customWidth="1"/>
    <col min="8216" max="8217" width="10.5703125" style="801"/>
    <col min="8218" max="8218" width="11.140625" style="801" customWidth="1"/>
    <col min="8219" max="8448" width="10.5703125" style="801"/>
    <col min="8449" max="8456" width="0" style="801" hidden="1" customWidth="1"/>
    <col min="8457" max="8457" width="3.7109375" style="801" customWidth="1"/>
    <col min="8458" max="8458" width="3.85546875" style="801" customWidth="1"/>
    <col min="8459" max="8459" width="3.7109375" style="801" customWidth="1"/>
    <col min="8460" max="8460" width="12.7109375" style="801" customWidth="1"/>
    <col min="8461" max="8461" width="52.7109375" style="801" customWidth="1"/>
    <col min="8462" max="8465" width="0" style="801" hidden="1" customWidth="1"/>
    <col min="8466" max="8466" width="12.28515625" style="801" customWidth="1"/>
    <col min="8467" max="8467" width="6.42578125" style="801" customWidth="1"/>
    <col min="8468" max="8468" width="12.28515625" style="801" customWidth="1"/>
    <col min="8469" max="8469" width="0" style="801" hidden="1" customWidth="1"/>
    <col min="8470" max="8470" width="3.7109375" style="801" customWidth="1"/>
    <col min="8471" max="8471" width="11.140625" style="801" bestFit="1" customWidth="1"/>
    <col min="8472" max="8473" width="10.5703125" style="801"/>
    <col min="8474" max="8474" width="11.140625" style="801" customWidth="1"/>
    <col min="8475" max="8704" width="10.5703125" style="801"/>
    <col min="8705" max="8712" width="0" style="801" hidden="1" customWidth="1"/>
    <col min="8713" max="8713" width="3.7109375" style="801" customWidth="1"/>
    <col min="8714" max="8714" width="3.85546875" style="801" customWidth="1"/>
    <col min="8715" max="8715" width="3.7109375" style="801" customWidth="1"/>
    <col min="8716" max="8716" width="12.7109375" style="801" customWidth="1"/>
    <col min="8717" max="8717" width="52.7109375" style="801" customWidth="1"/>
    <col min="8718" max="8721" width="0" style="801" hidden="1" customWidth="1"/>
    <col min="8722" max="8722" width="12.28515625" style="801" customWidth="1"/>
    <col min="8723" max="8723" width="6.42578125" style="801" customWidth="1"/>
    <col min="8724" max="8724" width="12.28515625" style="801" customWidth="1"/>
    <col min="8725" max="8725" width="0" style="801" hidden="1" customWidth="1"/>
    <col min="8726" max="8726" width="3.7109375" style="801" customWidth="1"/>
    <col min="8727" max="8727" width="11.140625" style="801" bestFit="1" customWidth="1"/>
    <col min="8728" max="8729" width="10.5703125" style="801"/>
    <col min="8730" max="8730" width="11.140625" style="801" customWidth="1"/>
    <col min="8731" max="8960" width="10.5703125" style="801"/>
    <col min="8961" max="8968" width="0" style="801" hidden="1" customWidth="1"/>
    <col min="8969" max="8969" width="3.7109375" style="801" customWidth="1"/>
    <col min="8970" max="8970" width="3.85546875" style="801" customWidth="1"/>
    <col min="8971" max="8971" width="3.7109375" style="801" customWidth="1"/>
    <col min="8972" max="8972" width="12.7109375" style="801" customWidth="1"/>
    <col min="8973" max="8973" width="52.7109375" style="801" customWidth="1"/>
    <col min="8974" max="8977" width="0" style="801" hidden="1" customWidth="1"/>
    <col min="8978" max="8978" width="12.28515625" style="801" customWidth="1"/>
    <col min="8979" max="8979" width="6.42578125" style="801" customWidth="1"/>
    <col min="8980" max="8980" width="12.28515625" style="801" customWidth="1"/>
    <col min="8981" max="8981" width="0" style="801" hidden="1" customWidth="1"/>
    <col min="8982" max="8982" width="3.7109375" style="801" customWidth="1"/>
    <col min="8983" max="8983" width="11.140625" style="801" bestFit="1" customWidth="1"/>
    <col min="8984" max="8985" width="10.5703125" style="801"/>
    <col min="8986" max="8986" width="11.140625" style="801" customWidth="1"/>
    <col min="8987" max="9216" width="10.5703125" style="801"/>
    <col min="9217" max="9224" width="0" style="801" hidden="1" customWidth="1"/>
    <col min="9225" max="9225" width="3.7109375" style="801" customWidth="1"/>
    <col min="9226" max="9226" width="3.85546875" style="801" customWidth="1"/>
    <col min="9227" max="9227" width="3.7109375" style="801" customWidth="1"/>
    <col min="9228" max="9228" width="12.7109375" style="801" customWidth="1"/>
    <col min="9229" max="9229" width="52.7109375" style="801" customWidth="1"/>
    <col min="9230" max="9233" width="0" style="801" hidden="1" customWidth="1"/>
    <col min="9234" max="9234" width="12.28515625" style="801" customWidth="1"/>
    <col min="9235" max="9235" width="6.42578125" style="801" customWidth="1"/>
    <col min="9236" max="9236" width="12.28515625" style="801" customWidth="1"/>
    <col min="9237" max="9237" width="0" style="801" hidden="1" customWidth="1"/>
    <col min="9238" max="9238" width="3.7109375" style="801" customWidth="1"/>
    <col min="9239" max="9239" width="11.140625" style="801" bestFit="1" customWidth="1"/>
    <col min="9240" max="9241" width="10.5703125" style="801"/>
    <col min="9242" max="9242" width="11.140625" style="801" customWidth="1"/>
    <col min="9243" max="9472" width="10.5703125" style="801"/>
    <col min="9473" max="9480" width="0" style="801" hidden="1" customWidth="1"/>
    <col min="9481" max="9481" width="3.7109375" style="801" customWidth="1"/>
    <col min="9482" max="9482" width="3.85546875" style="801" customWidth="1"/>
    <col min="9483" max="9483" width="3.7109375" style="801" customWidth="1"/>
    <col min="9484" max="9484" width="12.7109375" style="801" customWidth="1"/>
    <col min="9485" max="9485" width="52.7109375" style="801" customWidth="1"/>
    <col min="9486" max="9489" width="0" style="801" hidden="1" customWidth="1"/>
    <col min="9490" max="9490" width="12.28515625" style="801" customWidth="1"/>
    <col min="9491" max="9491" width="6.42578125" style="801" customWidth="1"/>
    <col min="9492" max="9492" width="12.28515625" style="801" customWidth="1"/>
    <col min="9493" max="9493" width="0" style="801" hidden="1" customWidth="1"/>
    <col min="9494" max="9494" width="3.7109375" style="801" customWidth="1"/>
    <col min="9495" max="9495" width="11.140625" style="801" bestFit="1" customWidth="1"/>
    <col min="9496" max="9497" width="10.5703125" style="801"/>
    <col min="9498" max="9498" width="11.140625" style="801" customWidth="1"/>
    <col min="9499" max="9728" width="10.5703125" style="801"/>
    <col min="9729" max="9736" width="0" style="801" hidden="1" customWidth="1"/>
    <col min="9737" max="9737" width="3.7109375" style="801" customWidth="1"/>
    <col min="9738" max="9738" width="3.85546875" style="801" customWidth="1"/>
    <col min="9739" max="9739" width="3.7109375" style="801" customWidth="1"/>
    <col min="9740" max="9740" width="12.7109375" style="801" customWidth="1"/>
    <col min="9741" max="9741" width="52.7109375" style="801" customWidth="1"/>
    <col min="9742" max="9745" width="0" style="801" hidden="1" customWidth="1"/>
    <col min="9746" max="9746" width="12.28515625" style="801" customWidth="1"/>
    <col min="9747" max="9747" width="6.42578125" style="801" customWidth="1"/>
    <col min="9748" max="9748" width="12.28515625" style="801" customWidth="1"/>
    <col min="9749" max="9749" width="0" style="801" hidden="1" customWidth="1"/>
    <col min="9750" max="9750" width="3.7109375" style="801" customWidth="1"/>
    <col min="9751" max="9751" width="11.140625" style="801" bestFit="1" customWidth="1"/>
    <col min="9752" max="9753" width="10.5703125" style="801"/>
    <col min="9754" max="9754" width="11.140625" style="801" customWidth="1"/>
    <col min="9755" max="9984" width="10.5703125" style="801"/>
    <col min="9985" max="9992" width="0" style="801" hidden="1" customWidth="1"/>
    <col min="9993" max="9993" width="3.7109375" style="801" customWidth="1"/>
    <col min="9994" max="9994" width="3.85546875" style="801" customWidth="1"/>
    <col min="9995" max="9995" width="3.7109375" style="801" customWidth="1"/>
    <col min="9996" max="9996" width="12.7109375" style="801" customWidth="1"/>
    <col min="9997" max="9997" width="52.7109375" style="801" customWidth="1"/>
    <col min="9998" max="10001" width="0" style="801" hidden="1" customWidth="1"/>
    <col min="10002" max="10002" width="12.28515625" style="801" customWidth="1"/>
    <col min="10003" max="10003" width="6.42578125" style="801" customWidth="1"/>
    <col min="10004" max="10004" width="12.28515625" style="801" customWidth="1"/>
    <col min="10005" max="10005" width="0" style="801" hidden="1" customWidth="1"/>
    <col min="10006" max="10006" width="3.7109375" style="801" customWidth="1"/>
    <col min="10007" max="10007" width="11.140625" style="801" bestFit="1" customWidth="1"/>
    <col min="10008" max="10009" width="10.5703125" style="801"/>
    <col min="10010" max="10010" width="11.140625" style="801" customWidth="1"/>
    <col min="10011" max="10240" width="10.5703125" style="801"/>
    <col min="10241" max="10248" width="0" style="801" hidden="1" customWidth="1"/>
    <col min="10249" max="10249" width="3.7109375" style="801" customWidth="1"/>
    <col min="10250" max="10250" width="3.85546875" style="801" customWidth="1"/>
    <col min="10251" max="10251" width="3.7109375" style="801" customWidth="1"/>
    <col min="10252" max="10252" width="12.7109375" style="801" customWidth="1"/>
    <col min="10253" max="10253" width="52.7109375" style="801" customWidth="1"/>
    <col min="10254" max="10257" width="0" style="801" hidden="1" customWidth="1"/>
    <col min="10258" max="10258" width="12.28515625" style="801" customWidth="1"/>
    <col min="10259" max="10259" width="6.42578125" style="801" customWidth="1"/>
    <col min="10260" max="10260" width="12.28515625" style="801" customWidth="1"/>
    <col min="10261" max="10261" width="0" style="801" hidden="1" customWidth="1"/>
    <col min="10262" max="10262" width="3.7109375" style="801" customWidth="1"/>
    <col min="10263" max="10263" width="11.140625" style="801" bestFit="1" customWidth="1"/>
    <col min="10264" max="10265" width="10.5703125" style="801"/>
    <col min="10266" max="10266" width="11.140625" style="801" customWidth="1"/>
    <col min="10267" max="10496" width="10.5703125" style="801"/>
    <col min="10497" max="10504" width="0" style="801" hidden="1" customWidth="1"/>
    <col min="10505" max="10505" width="3.7109375" style="801" customWidth="1"/>
    <col min="10506" max="10506" width="3.85546875" style="801" customWidth="1"/>
    <col min="10507" max="10507" width="3.7109375" style="801" customWidth="1"/>
    <col min="10508" max="10508" width="12.7109375" style="801" customWidth="1"/>
    <col min="10509" max="10509" width="52.7109375" style="801" customWidth="1"/>
    <col min="10510" max="10513" width="0" style="801" hidden="1" customWidth="1"/>
    <col min="10514" max="10514" width="12.28515625" style="801" customWidth="1"/>
    <col min="10515" max="10515" width="6.42578125" style="801" customWidth="1"/>
    <col min="10516" max="10516" width="12.28515625" style="801" customWidth="1"/>
    <col min="10517" max="10517" width="0" style="801" hidden="1" customWidth="1"/>
    <col min="10518" max="10518" width="3.7109375" style="801" customWidth="1"/>
    <col min="10519" max="10519" width="11.140625" style="801" bestFit="1" customWidth="1"/>
    <col min="10520" max="10521" width="10.5703125" style="801"/>
    <col min="10522" max="10522" width="11.140625" style="801" customWidth="1"/>
    <col min="10523" max="10752" width="10.5703125" style="801"/>
    <col min="10753" max="10760" width="0" style="801" hidden="1" customWidth="1"/>
    <col min="10761" max="10761" width="3.7109375" style="801" customWidth="1"/>
    <col min="10762" max="10762" width="3.85546875" style="801" customWidth="1"/>
    <col min="10763" max="10763" width="3.7109375" style="801" customWidth="1"/>
    <col min="10764" max="10764" width="12.7109375" style="801" customWidth="1"/>
    <col min="10765" max="10765" width="52.7109375" style="801" customWidth="1"/>
    <col min="10766" max="10769" width="0" style="801" hidden="1" customWidth="1"/>
    <col min="10770" max="10770" width="12.28515625" style="801" customWidth="1"/>
    <col min="10771" max="10771" width="6.42578125" style="801" customWidth="1"/>
    <col min="10772" max="10772" width="12.28515625" style="801" customWidth="1"/>
    <col min="10773" max="10773" width="0" style="801" hidden="1" customWidth="1"/>
    <col min="10774" max="10774" width="3.7109375" style="801" customWidth="1"/>
    <col min="10775" max="10775" width="11.140625" style="801" bestFit="1" customWidth="1"/>
    <col min="10776" max="10777" width="10.5703125" style="801"/>
    <col min="10778" max="10778" width="11.140625" style="801" customWidth="1"/>
    <col min="10779" max="11008" width="10.5703125" style="801"/>
    <col min="11009" max="11016" width="0" style="801" hidden="1" customWidth="1"/>
    <col min="11017" max="11017" width="3.7109375" style="801" customWidth="1"/>
    <col min="11018" max="11018" width="3.85546875" style="801" customWidth="1"/>
    <col min="11019" max="11019" width="3.7109375" style="801" customWidth="1"/>
    <col min="11020" max="11020" width="12.7109375" style="801" customWidth="1"/>
    <col min="11021" max="11021" width="52.7109375" style="801" customWidth="1"/>
    <col min="11022" max="11025" width="0" style="801" hidden="1" customWidth="1"/>
    <col min="11026" max="11026" width="12.28515625" style="801" customWidth="1"/>
    <col min="11027" max="11027" width="6.42578125" style="801" customWidth="1"/>
    <col min="11028" max="11028" width="12.28515625" style="801" customWidth="1"/>
    <col min="11029" max="11029" width="0" style="801" hidden="1" customWidth="1"/>
    <col min="11030" max="11030" width="3.7109375" style="801" customWidth="1"/>
    <col min="11031" max="11031" width="11.140625" style="801" bestFit="1" customWidth="1"/>
    <col min="11032" max="11033" width="10.5703125" style="801"/>
    <col min="11034" max="11034" width="11.140625" style="801" customWidth="1"/>
    <col min="11035" max="11264" width="10.5703125" style="801"/>
    <col min="11265" max="11272" width="0" style="801" hidden="1" customWidth="1"/>
    <col min="11273" max="11273" width="3.7109375" style="801" customWidth="1"/>
    <col min="11274" max="11274" width="3.85546875" style="801" customWidth="1"/>
    <col min="11275" max="11275" width="3.7109375" style="801" customWidth="1"/>
    <col min="11276" max="11276" width="12.7109375" style="801" customWidth="1"/>
    <col min="11277" max="11277" width="52.7109375" style="801" customWidth="1"/>
    <col min="11278" max="11281" width="0" style="801" hidden="1" customWidth="1"/>
    <col min="11282" max="11282" width="12.28515625" style="801" customWidth="1"/>
    <col min="11283" max="11283" width="6.42578125" style="801" customWidth="1"/>
    <col min="11284" max="11284" width="12.28515625" style="801" customWidth="1"/>
    <col min="11285" max="11285" width="0" style="801" hidden="1" customWidth="1"/>
    <col min="11286" max="11286" width="3.7109375" style="801" customWidth="1"/>
    <col min="11287" max="11287" width="11.140625" style="801" bestFit="1" customWidth="1"/>
    <col min="11288" max="11289" width="10.5703125" style="801"/>
    <col min="11290" max="11290" width="11.140625" style="801" customWidth="1"/>
    <col min="11291" max="11520" width="10.5703125" style="801"/>
    <col min="11521" max="11528" width="0" style="801" hidden="1" customWidth="1"/>
    <col min="11529" max="11529" width="3.7109375" style="801" customWidth="1"/>
    <col min="11530" max="11530" width="3.85546875" style="801" customWidth="1"/>
    <col min="11531" max="11531" width="3.7109375" style="801" customWidth="1"/>
    <col min="11532" max="11532" width="12.7109375" style="801" customWidth="1"/>
    <col min="11533" max="11533" width="52.7109375" style="801" customWidth="1"/>
    <col min="11534" max="11537" width="0" style="801" hidden="1" customWidth="1"/>
    <col min="11538" max="11538" width="12.28515625" style="801" customWidth="1"/>
    <col min="11539" max="11539" width="6.42578125" style="801" customWidth="1"/>
    <col min="11540" max="11540" width="12.28515625" style="801" customWidth="1"/>
    <col min="11541" max="11541" width="0" style="801" hidden="1" customWidth="1"/>
    <col min="11542" max="11542" width="3.7109375" style="801" customWidth="1"/>
    <col min="11543" max="11543" width="11.140625" style="801" bestFit="1" customWidth="1"/>
    <col min="11544" max="11545" width="10.5703125" style="801"/>
    <col min="11546" max="11546" width="11.140625" style="801" customWidth="1"/>
    <col min="11547" max="11776" width="10.5703125" style="801"/>
    <col min="11777" max="11784" width="0" style="801" hidden="1" customWidth="1"/>
    <col min="11785" max="11785" width="3.7109375" style="801" customWidth="1"/>
    <col min="11786" max="11786" width="3.85546875" style="801" customWidth="1"/>
    <col min="11787" max="11787" width="3.7109375" style="801" customWidth="1"/>
    <col min="11788" max="11788" width="12.7109375" style="801" customWidth="1"/>
    <col min="11789" max="11789" width="52.7109375" style="801" customWidth="1"/>
    <col min="11790" max="11793" width="0" style="801" hidden="1" customWidth="1"/>
    <col min="11794" max="11794" width="12.28515625" style="801" customWidth="1"/>
    <col min="11795" max="11795" width="6.42578125" style="801" customWidth="1"/>
    <col min="11796" max="11796" width="12.28515625" style="801" customWidth="1"/>
    <col min="11797" max="11797" width="0" style="801" hidden="1" customWidth="1"/>
    <col min="11798" max="11798" width="3.7109375" style="801" customWidth="1"/>
    <col min="11799" max="11799" width="11.140625" style="801" bestFit="1" customWidth="1"/>
    <col min="11800" max="11801" width="10.5703125" style="801"/>
    <col min="11802" max="11802" width="11.140625" style="801" customWidth="1"/>
    <col min="11803" max="12032" width="10.5703125" style="801"/>
    <col min="12033" max="12040" width="0" style="801" hidden="1" customWidth="1"/>
    <col min="12041" max="12041" width="3.7109375" style="801" customWidth="1"/>
    <col min="12042" max="12042" width="3.85546875" style="801" customWidth="1"/>
    <col min="12043" max="12043" width="3.7109375" style="801" customWidth="1"/>
    <col min="12044" max="12044" width="12.7109375" style="801" customWidth="1"/>
    <col min="12045" max="12045" width="52.7109375" style="801" customWidth="1"/>
    <col min="12046" max="12049" width="0" style="801" hidden="1" customWidth="1"/>
    <col min="12050" max="12050" width="12.28515625" style="801" customWidth="1"/>
    <col min="12051" max="12051" width="6.42578125" style="801" customWidth="1"/>
    <col min="12052" max="12052" width="12.28515625" style="801" customWidth="1"/>
    <col min="12053" max="12053" width="0" style="801" hidden="1" customWidth="1"/>
    <col min="12054" max="12054" width="3.7109375" style="801" customWidth="1"/>
    <col min="12055" max="12055" width="11.140625" style="801" bestFit="1" customWidth="1"/>
    <col min="12056" max="12057" width="10.5703125" style="801"/>
    <col min="12058" max="12058" width="11.140625" style="801" customWidth="1"/>
    <col min="12059" max="12288" width="10.5703125" style="801"/>
    <col min="12289" max="12296" width="0" style="801" hidden="1" customWidth="1"/>
    <col min="12297" max="12297" width="3.7109375" style="801" customWidth="1"/>
    <col min="12298" max="12298" width="3.85546875" style="801" customWidth="1"/>
    <col min="12299" max="12299" width="3.7109375" style="801" customWidth="1"/>
    <col min="12300" max="12300" width="12.7109375" style="801" customWidth="1"/>
    <col min="12301" max="12301" width="52.7109375" style="801" customWidth="1"/>
    <col min="12302" max="12305" width="0" style="801" hidden="1" customWidth="1"/>
    <col min="12306" max="12306" width="12.28515625" style="801" customWidth="1"/>
    <col min="12307" max="12307" width="6.42578125" style="801" customWidth="1"/>
    <col min="12308" max="12308" width="12.28515625" style="801" customWidth="1"/>
    <col min="12309" max="12309" width="0" style="801" hidden="1" customWidth="1"/>
    <col min="12310" max="12310" width="3.7109375" style="801" customWidth="1"/>
    <col min="12311" max="12311" width="11.140625" style="801" bestFit="1" customWidth="1"/>
    <col min="12312" max="12313" width="10.5703125" style="801"/>
    <col min="12314" max="12314" width="11.140625" style="801" customWidth="1"/>
    <col min="12315" max="12544" width="10.5703125" style="801"/>
    <col min="12545" max="12552" width="0" style="801" hidden="1" customWidth="1"/>
    <col min="12553" max="12553" width="3.7109375" style="801" customWidth="1"/>
    <col min="12554" max="12554" width="3.85546875" style="801" customWidth="1"/>
    <col min="12555" max="12555" width="3.7109375" style="801" customWidth="1"/>
    <col min="12556" max="12556" width="12.7109375" style="801" customWidth="1"/>
    <col min="12557" max="12557" width="52.7109375" style="801" customWidth="1"/>
    <col min="12558" max="12561" width="0" style="801" hidden="1" customWidth="1"/>
    <col min="12562" max="12562" width="12.28515625" style="801" customWidth="1"/>
    <col min="12563" max="12563" width="6.42578125" style="801" customWidth="1"/>
    <col min="12564" max="12564" width="12.28515625" style="801" customWidth="1"/>
    <col min="12565" max="12565" width="0" style="801" hidden="1" customWidth="1"/>
    <col min="12566" max="12566" width="3.7109375" style="801" customWidth="1"/>
    <col min="12567" max="12567" width="11.140625" style="801" bestFit="1" customWidth="1"/>
    <col min="12568" max="12569" width="10.5703125" style="801"/>
    <col min="12570" max="12570" width="11.140625" style="801" customWidth="1"/>
    <col min="12571" max="12800" width="10.5703125" style="801"/>
    <col min="12801" max="12808" width="0" style="801" hidden="1" customWidth="1"/>
    <col min="12809" max="12809" width="3.7109375" style="801" customWidth="1"/>
    <col min="12810" max="12810" width="3.85546875" style="801" customWidth="1"/>
    <col min="12811" max="12811" width="3.7109375" style="801" customWidth="1"/>
    <col min="12812" max="12812" width="12.7109375" style="801" customWidth="1"/>
    <col min="12813" max="12813" width="52.7109375" style="801" customWidth="1"/>
    <col min="12814" max="12817" width="0" style="801" hidden="1" customWidth="1"/>
    <col min="12818" max="12818" width="12.28515625" style="801" customWidth="1"/>
    <col min="12819" max="12819" width="6.42578125" style="801" customWidth="1"/>
    <col min="12820" max="12820" width="12.28515625" style="801" customWidth="1"/>
    <col min="12821" max="12821" width="0" style="801" hidden="1" customWidth="1"/>
    <col min="12822" max="12822" width="3.7109375" style="801" customWidth="1"/>
    <col min="12823" max="12823" width="11.140625" style="801" bestFit="1" customWidth="1"/>
    <col min="12824" max="12825" width="10.5703125" style="801"/>
    <col min="12826" max="12826" width="11.140625" style="801" customWidth="1"/>
    <col min="12827" max="13056" width="10.5703125" style="801"/>
    <col min="13057" max="13064" width="0" style="801" hidden="1" customWidth="1"/>
    <col min="13065" max="13065" width="3.7109375" style="801" customWidth="1"/>
    <col min="13066" max="13066" width="3.85546875" style="801" customWidth="1"/>
    <col min="13067" max="13067" width="3.7109375" style="801" customWidth="1"/>
    <col min="13068" max="13068" width="12.7109375" style="801" customWidth="1"/>
    <col min="13069" max="13069" width="52.7109375" style="801" customWidth="1"/>
    <col min="13070" max="13073" width="0" style="801" hidden="1" customWidth="1"/>
    <col min="13074" max="13074" width="12.28515625" style="801" customWidth="1"/>
    <col min="13075" max="13075" width="6.42578125" style="801" customWidth="1"/>
    <col min="13076" max="13076" width="12.28515625" style="801" customWidth="1"/>
    <col min="13077" max="13077" width="0" style="801" hidden="1" customWidth="1"/>
    <col min="13078" max="13078" width="3.7109375" style="801" customWidth="1"/>
    <col min="13079" max="13079" width="11.140625" style="801" bestFit="1" customWidth="1"/>
    <col min="13080" max="13081" width="10.5703125" style="801"/>
    <col min="13082" max="13082" width="11.140625" style="801" customWidth="1"/>
    <col min="13083" max="13312" width="10.5703125" style="801"/>
    <col min="13313" max="13320" width="0" style="801" hidden="1" customWidth="1"/>
    <col min="13321" max="13321" width="3.7109375" style="801" customWidth="1"/>
    <col min="13322" max="13322" width="3.85546875" style="801" customWidth="1"/>
    <col min="13323" max="13323" width="3.7109375" style="801" customWidth="1"/>
    <col min="13324" max="13324" width="12.7109375" style="801" customWidth="1"/>
    <col min="13325" max="13325" width="52.7109375" style="801" customWidth="1"/>
    <col min="13326" max="13329" width="0" style="801" hidden="1" customWidth="1"/>
    <col min="13330" max="13330" width="12.28515625" style="801" customWidth="1"/>
    <col min="13331" max="13331" width="6.42578125" style="801" customWidth="1"/>
    <col min="13332" max="13332" width="12.28515625" style="801" customWidth="1"/>
    <col min="13333" max="13333" width="0" style="801" hidden="1" customWidth="1"/>
    <col min="13334" max="13334" width="3.7109375" style="801" customWidth="1"/>
    <col min="13335" max="13335" width="11.140625" style="801" bestFit="1" customWidth="1"/>
    <col min="13336" max="13337" width="10.5703125" style="801"/>
    <col min="13338" max="13338" width="11.140625" style="801" customWidth="1"/>
    <col min="13339" max="13568" width="10.5703125" style="801"/>
    <col min="13569" max="13576" width="0" style="801" hidden="1" customWidth="1"/>
    <col min="13577" max="13577" width="3.7109375" style="801" customWidth="1"/>
    <col min="13578" max="13578" width="3.85546875" style="801" customWidth="1"/>
    <col min="13579" max="13579" width="3.7109375" style="801" customWidth="1"/>
    <col min="13580" max="13580" width="12.7109375" style="801" customWidth="1"/>
    <col min="13581" max="13581" width="52.7109375" style="801" customWidth="1"/>
    <col min="13582" max="13585" width="0" style="801" hidden="1" customWidth="1"/>
    <col min="13586" max="13586" width="12.28515625" style="801" customWidth="1"/>
    <col min="13587" max="13587" width="6.42578125" style="801" customWidth="1"/>
    <col min="13588" max="13588" width="12.28515625" style="801" customWidth="1"/>
    <col min="13589" max="13589" width="0" style="801" hidden="1" customWidth="1"/>
    <col min="13590" max="13590" width="3.7109375" style="801" customWidth="1"/>
    <col min="13591" max="13591" width="11.140625" style="801" bestFit="1" customWidth="1"/>
    <col min="13592" max="13593" width="10.5703125" style="801"/>
    <col min="13594" max="13594" width="11.140625" style="801" customWidth="1"/>
    <col min="13595" max="13824" width="10.5703125" style="801"/>
    <col min="13825" max="13832" width="0" style="801" hidden="1" customWidth="1"/>
    <col min="13833" max="13833" width="3.7109375" style="801" customWidth="1"/>
    <col min="13834" max="13834" width="3.85546875" style="801" customWidth="1"/>
    <col min="13835" max="13835" width="3.7109375" style="801" customWidth="1"/>
    <col min="13836" max="13836" width="12.7109375" style="801" customWidth="1"/>
    <col min="13837" max="13837" width="52.7109375" style="801" customWidth="1"/>
    <col min="13838" max="13841" width="0" style="801" hidden="1" customWidth="1"/>
    <col min="13842" max="13842" width="12.28515625" style="801" customWidth="1"/>
    <col min="13843" max="13843" width="6.42578125" style="801" customWidth="1"/>
    <col min="13844" max="13844" width="12.28515625" style="801" customWidth="1"/>
    <col min="13845" max="13845" width="0" style="801" hidden="1" customWidth="1"/>
    <col min="13846" max="13846" width="3.7109375" style="801" customWidth="1"/>
    <col min="13847" max="13847" width="11.140625" style="801" bestFit="1" customWidth="1"/>
    <col min="13848" max="13849" width="10.5703125" style="801"/>
    <col min="13850" max="13850" width="11.140625" style="801" customWidth="1"/>
    <col min="13851" max="14080" width="10.5703125" style="801"/>
    <col min="14081" max="14088" width="0" style="801" hidden="1" customWidth="1"/>
    <col min="14089" max="14089" width="3.7109375" style="801" customWidth="1"/>
    <col min="14090" max="14090" width="3.85546875" style="801" customWidth="1"/>
    <col min="14091" max="14091" width="3.7109375" style="801" customWidth="1"/>
    <col min="14092" max="14092" width="12.7109375" style="801" customWidth="1"/>
    <col min="14093" max="14093" width="52.7109375" style="801" customWidth="1"/>
    <col min="14094" max="14097" width="0" style="801" hidden="1" customWidth="1"/>
    <col min="14098" max="14098" width="12.28515625" style="801" customWidth="1"/>
    <col min="14099" max="14099" width="6.42578125" style="801" customWidth="1"/>
    <col min="14100" max="14100" width="12.28515625" style="801" customWidth="1"/>
    <col min="14101" max="14101" width="0" style="801" hidden="1" customWidth="1"/>
    <col min="14102" max="14102" width="3.7109375" style="801" customWidth="1"/>
    <col min="14103" max="14103" width="11.140625" style="801" bestFit="1" customWidth="1"/>
    <col min="14104" max="14105" width="10.5703125" style="801"/>
    <col min="14106" max="14106" width="11.140625" style="801" customWidth="1"/>
    <col min="14107" max="14336" width="10.5703125" style="801"/>
    <col min="14337" max="14344" width="0" style="801" hidden="1" customWidth="1"/>
    <col min="14345" max="14345" width="3.7109375" style="801" customWidth="1"/>
    <col min="14346" max="14346" width="3.85546875" style="801" customWidth="1"/>
    <col min="14347" max="14347" width="3.7109375" style="801" customWidth="1"/>
    <col min="14348" max="14348" width="12.7109375" style="801" customWidth="1"/>
    <col min="14349" max="14349" width="52.7109375" style="801" customWidth="1"/>
    <col min="14350" max="14353" width="0" style="801" hidden="1" customWidth="1"/>
    <col min="14354" max="14354" width="12.28515625" style="801" customWidth="1"/>
    <col min="14355" max="14355" width="6.42578125" style="801" customWidth="1"/>
    <col min="14356" max="14356" width="12.28515625" style="801" customWidth="1"/>
    <col min="14357" max="14357" width="0" style="801" hidden="1" customWidth="1"/>
    <col min="14358" max="14358" width="3.7109375" style="801" customWidth="1"/>
    <col min="14359" max="14359" width="11.140625" style="801" bestFit="1" customWidth="1"/>
    <col min="14360" max="14361" width="10.5703125" style="801"/>
    <col min="14362" max="14362" width="11.140625" style="801" customWidth="1"/>
    <col min="14363" max="14592" width="10.5703125" style="801"/>
    <col min="14593" max="14600" width="0" style="801" hidden="1" customWidth="1"/>
    <col min="14601" max="14601" width="3.7109375" style="801" customWidth="1"/>
    <col min="14602" max="14602" width="3.85546875" style="801" customWidth="1"/>
    <col min="14603" max="14603" width="3.7109375" style="801" customWidth="1"/>
    <col min="14604" max="14604" width="12.7109375" style="801" customWidth="1"/>
    <col min="14605" max="14605" width="52.7109375" style="801" customWidth="1"/>
    <col min="14606" max="14609" width="0" style="801" hidden="1" customWidth="1"/>
    <col min="14610" max="14610" width="12.28515625" style="801" customWidth="1"/>
    <col min="14611" max="14611" width="6.42578125" style="801" customWidth="1"/>
    <col min="14612" max="14612" width="12.28515625" style="801" customWidth="1"/>
    <col min="14613" max="14613" width="0" style="801" hidden="1" customWidth="1"/>
    <col min="14614" max="14614" width="3.7109375" style="801" customWidth="1"/>
    <col min="14615" max="14615" width="11.140625" style="801" bestFit="1" customWidth="1"/>
    <col min="14616" max="14617" width="10.5703125" style="801"/>
    <col min="14618" max="14618" width="11.140625" style="801" customWidth="1"/>
    <col min="14619" max="14848" width="10.5703125" style="801"/>
    <col min="14849" max="14856" width="0" style="801" hidden="1" customWidth="1"/>
    <col min="14857" max="14857" width="3.7109375" style="801" customWidth="1"/>
    <col min="14858" max="14858" width="3.85546875" style="801" customWidth="1"/>
    <col min="14859" max="14859" width="3.7109375" style="801" customWidth="1"/>
    <col min="14860" max="14860" width="12.7109375" style="801" customWidth="1"/>
    <col min="14861" max="14861" width="52.7109375" style="801" customWidth="1"/>
    <col min="14862" max="14865" width="0" style="801" hidden="1" customWidth="1"/>
    <col min="14866" max="14866" width="12.28515625" style="801" customWidth="1"/>
    <col min="14867" max="14867" width="6.42578125" style="801" customWidth="1"/>
    <col min="14868" max="14868" width="12.28515625" style="801" customWidth="1"/>
    <col min="14869" max="14869" width="0" style="801" hidden="1" customWidth="1"/>
    <col min="14870" max="14870" width="3.7109375" style="801" customWidth="1"/>
    <col min="14871" max="14871" width="11.140625" style="801" bestFit="1" customWidth="1"/>
    <col min="14872" max="14873" width="10.5703125" style="801"/>
    <col min="14874" max="14874" width="11.140625" style="801" customWidth="1"/>
    <col min="14875" max="15104" width="10.5703125" style="801"/>
    <col min="15105" max="15112" width="0" style="801" hidden="1" customWidth="1"/>
    <col min="15113" max="15113" width="3.7109375" style="801" customWidth="1"/>
    <col min="15114" max="15114" width="3.85546875" style="801" customWidth="1"/>
    <col min="15115" max="15115" width="3.7109375" style="801" customWidth="1"/>
    <col min="15116" max="15116" width="12.7109375" style="801" customWidth="1"/>
    <col min="15117" max="15117" width="52.7109375" style="801" customWidth="1"/>
    <col min="15118" max="15121" width="0" style="801" hidden="1" customWidth="1"/>
    <col min="15122" max="15122" width="12.28515625" style="801" customWidth="1"/>
    <col min="15123" max="15123" width="6.42578125" style="801" customWidth="1"/>
    <col min="15124" max="15124" width="12.28515625" style="801" customWidth="1"/>
    <col min="15125" max="15125" width="0" style="801" hidden="1" customWidth="1"/>
    <col min="15126" max="15126" width="3.7109375" style="801" customWidth="1"/>
    <col min="15127" max="15127" width="11.140625" style="801" bestFit="1" customWidth="1"/>
    <col min="15128" max="15129" width="10.5703125" style="801"/>
    <col min="15130" max="15130" width="11.140625" style="801" customWidth="1"/>
    <col min="15131" max="15360" width="10.5703125" style="801"/>
    <col min="15361" max="15368" width="0" style="801" hidden="1" customWidth="1"/>
    <col min="15369" max="15369" width="3.7109375" style="801" customWidth="1"/>
    <col min="15370" max="15370" width="3.85546875" style="801" customWidth="1"/>
    <col min="15371" max="15371" width="3.7109375" style="801" customWidth="1"/>
    <col min="15372" max="15372" width="12.7109375" style="801" customWidth="1"/>
    <col min="15373" max="15373" width="52.7109375" style="801" customWidth="1"/>
    <col min="15374" max="15377" width="0" style="801" hidden="1" customWidth="1"/>
    <col min="15378" max="15378" width="12.28515625" style="801" customWidth="1"/>
    <col min="15379" max="15379" width="6.42578125" style="801" customWidth="1"/>
    <col min="15380" max="15380" width="12.28515625" style="801" customWidth="1"/>
    <col min="15381" max="15381" width="0" style="801" hidden="1" customWidth="1"/>
    <col min="15382" max="15382" width="3.7109375" style="801" customWidth="1"/>
    <col min="15383" max="15383" width="11.140625" style="801" bestFit="1" customWidth="1"/>
    <col min="15384" max="15385" width="10.5703125" style="801"/>
    <col min="15386" max="15386" width="11.140625" style="801" customWidth="1"/>
    <col min="15387" max="15616" width="10.5703125" style="801"/>
    <col min="15617" max="15624" width="0" style="801" hidden="1" customWidth="1"/>
    <col min="15625" max="15625" width="3.7109375" style="801" customWidth="1"/>
    <col min="15626" max="15626" width="3.85546875" style="801" customWidth="1"/>
    <col min="15627" max="15627" width="3.7109375" style="801" customWidth="1"/>
    <col min="15628" max="15628" width="12.7109375" style="801" customWidth="1"/>
    <col min="15629" max="15629" width="52.7109375" style="801" customWidth="1"/>
    <col min="15630" max="15633" width="0" style="801" hidden="1" customWidth="1"/>
    <col min="15634" max="15634" width="12.28515625" style="801" customWidth="1"/>
    <col min="15635" max="15635" width="6.42578125" style="801" customWidth="1"/>
    <col min="15636" max="15636" width="12.28515625" style="801" customWidth="1"/>
    <col min="15637" max="15637" width="0" style="801" hidden="1" customWidth="1"/>
    <col min="15638" max="15638" width="3.7109375" style="801" customWidth="1"/>
    <col min="15639" max="15639" width="11.140625" style="801" bestFit="1" customWidth="1"/>
    <col min="15640" max="15641" width="10.5703125" style="801"/>
    <col min="15642" max="15642" width="11.140625" style="801" customWidth="1"/>
    <col min="15643" max="15872" width="10.5703125" style="801"/>
    <col min="15873" max="15880" width="0" style="801" hidden="1" customWidth="1"/>
    <col min="15881" max="15881" width="3.7109375" style="801" customWidth="1"/>
    <col min="15882" max="15882" width="3.85546875" style="801" customWidth="1"/>
    <col min="15883" max="15883" width="3.7109375" style="801" customWidth="1"/>
    <col min="15884" max="15884" width="12.7109375" style="801" customWidth="1"/>
    <col min="15885" max="15885" width="52.7109375" style="801" customWidth="1"/>
    <col min="15886" max="15889" width="0" style="801" hidden="1" customWidth="1"/>
    <col min="15890" max="15890" width="12.28515625" style="801" customWidth="1"/>
    <col min="15891" max="15891" width="6.42578125" style="801" customWidth="1"/>
    <col min="15892" max="15892" width="12.28515625" style="801" customWidth="1"/>
    <col min="15893" max="15893" width="0" style="801" hidden="1" customWidth="1"/>
    <col min="15894" max="15894" width="3.7109375" style="801" customWidth="1"/>
    <col min="15895" max="15895" width="11.140625" style="801" bestFit="1" customWidth="1"/>
    <col min="15896" max="15897" width="10.5703125" style="801"/>
    <col min="15898" max="15898" width="11.140625" style="801" customWidth="1"/>
    <col min="15899" max="16128" width="10.5703125" style="801"/>
    <col min="16129" max="16136" width="0" style="801" hidden="1" customWidth="1"/>
    <col min="16137" max="16137" width="3.7109375" style="801" customWidth="1"/>
    <col min="16138" max="16138" width="3.85546875" style="801" customWidth="1"/>
    <col min="16139" max="16139" width="3.7109375" style="801" customWidth="1"/>
    <col min="16140" max="16140" width="12.7109375" style="801" customWidth="1"/>
    <col min="16141" max="16141" width="52.7109375" style="801" customWidth="1"/>
    <col min="16142" max="16145" width="0" style="801" hidden="1" customWidth="1"/>
    <col min="16146" max="16146" width="12.28515625" style="801" customWidth="1"/>
    <col min="16147" max="16147" width="6.42578125" style="801" customWidth="1"/>
    <col min="16148" max="16148" width="12.28515625" style="801" customWidth="1"/>
    <col min="16149" max="16149" width="0" style="801" hidden="1" customWidth="1"/>
    <col min="16150" max="16150" width="3.7109375" style="801" customWidth="1"/>
    <col min="16151" max="16151" width="11.140625" style="801" bestFit="1" customWidth="1"/>
    <col min="16152" max="16153" width="10.5703125" style="801"/>
    <col min="16154" max="16154" width="11.140625" style="801" customWidth="1"/>
    <col min="16155" max="16384" width="10.5703125" style="801"/>
  </cols>
  <sheetData>
    <row r="1" spans="1:34" hidden="1">
      <c r="Q1" s="770"/>
      <c r="R1" s="770"/>
    </row>
    <row r="2" spans="1:34" hidden="1">
      <c r="U2" s="770"/>
    </row>
    <row r="3" spans="1:34" hidden="1"/>
    <row r="4" spans="1:34" ht="3" customHeight="1">
      <c r="J4" s="688"/>
      <c r="K4" s="688"/>
      <c r="L4" s="756"/>
      <c r="M4" s="756"/>
      <c r="N4" s="756"/>
      <c r="O4" s="806"/>
      <c r="P4" s="806"/>
      <c r="Q4" s="806"/>
      <c r="R4" s="806"/>
      <c r="S4" s="806"/>
      <c r="T4" s="806"/>
      <c r="U4" s="806"/>
    </row>
    <row r="5" spans="1:34" ht="22.5" customHeight="1">
      <c r="J5" s="688"/>
      <c r="K5" s="688"/>
      <c r="L5" s="1229" t="s">
        <v>631</v>
      </c>
      <c r="M5" s="1229"/>
      <c r="N5" s="1229"/>
      <c r="O5" s="1229"/>
      <c r="P5" s="1229"/>
      <c r="Q5" s="1229"/>
      <c r="R5" s="1229"/>
      <c r="S5" s="1229"/>
      <c r="T5" s="1229"/>
      <c r="U5" s="666"/>
    </row>
    <row r="6" spans="1:34" ht="3" customHeight="1">
      <c r="J6" s="688"/>
      <c r="K6" s="688"/>
      <c r="L6" s="756"/>
      <c r="M6" s="756"/>
      <c r="N6" s="756"/>
      <c r="O6" s="757"/>
      <c r="P6" s="757"/>
      <c r="Q6" s="757"/>
      <c r="R6" s="757"/>
      <c r="S6" s="757"/>
      <c r="T6" s="757"/>
      <c r="U6" s="757"/>
      <c r="V6" s="806"/>
    </row>
    <row r="7" spans="1:34" ht="33.75">
      <c r="J7" s="688"/>
      <c r="K7" s="688"/>
      <c r="L7" s="756"/>
      <c r="M7" s="619" t="s">
        <v>745</v>
      </c>
      <c r="N7" s="756"/>
      <c r="O7" s="1255"/>
      <c r="P7" s="1256"/>
      <c r="Q7" s="1256"/>
      <c r="R7" s="1256"/>
      <c r="S7" s="1256"/>
      <c r="T7" s="1257"/>
      <c r="U7" s="769"/>
      <c r="V7" s="806"/>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773"/>
      <c r="B9" s="773"/>
      <c r="C9" s="773"/>
      <c r="D9" s="773"/>
      <c r="E9" s="773"/>
      <c r="F9" s="773"/>
      <c r="G9" s="773"/>
      <c r="H9" s="773"/>
      <c r="L9" s="501"/>
      <c r="M9" s="619" t="s">
        <v>502</v>
      </c>
      <c r="N9" s="668"/>
      <c r="O9" s="1235" t="str">
        <f>IF(NameOrPr_ch="",IF(NameOrPr="","",NameOrPr),NameOrPr_ch)</f>
        <v>Министерство тарифного регулирования и энергетики Челябинской области</v>
      </c>
      <c r="P9" s="1235"/>
      <c r="Q9" s="1235"/>
      <c r="R9" s="1235"/>
      <c r="S9" s="1235"/>
      <c r="T9" s="1235"/>
      <c r="U9" s="769"/>
      <c r="V9" s="769"/>
      <c r="W9" s="521"/>
      <c r="X9" s="773"/>
      <c r="Y9" s="773"/>
      <c r="Z9" s="773"/>
      <c r="AA9" s="773"/>
      <c r="AB9" s="773"/>
      <c r="AC9" s="773"/>
      <c r="AD9" s="773"/>
      <c r="AE9" s="773"/>
      <c r="AF9" s="773"/>
      <c r="AG9" s="773"/>
      <c r="AH9" s="773"/>
    </row>
    <row r="10" spans="1:34" s="572" customFormat="1" ht="18.75">
      <c r="A10" s="773"/>
      <c r="B10" s="773"/>
      <c r="C10" s="773"/>
      <c r="D10" s="773"/>
      <c r="E10" s="773"/>
      <c r="F10" s="773"/>
      <c r="G10" s="773"/>
      <c r="H10" s="773"/>
      <c r="L10" s="501"/>
      <c r="M10" s="619" t="s">
        <v>596</v>
      </c>
      <c r="N10" s="668"/>
      <c r="O10" s="1235" t="str">
        <f>IF(datePr_ch="",IF(datePr="","",datePr),datePr_ch)</f>
        <v>28.11.2022</v>
      </c>
      <c r="P10" s="1235"/>
      <c r="Q10" s="1235"/>
      <c r="R10" s="1235"/>
      <c r="S10" s="1235"/>
      <c r="T10" s="1235"/>
      <c r="U10" s="769"/>
      <c r="V10" s="769"/>
      <c r="W10" s="521"/>
      <c r="X10" s="773"/>
      <c r="Y10" s="773"/>
      <c r="Z10" s="773"/>
      <c r="AA10" s="773"/>
      <c r="AB10" s="773"/>
      <c r="AC10" s="773"/>
      <c r="AD10" s="773"/>
      <c r="AE10" s="773"/>
      <c r="AF10" s="773"/>
      <c r="AG10" s="773"/>
      <c r="AH10" s="773"/>
    </row>
    <row r="11" spans="1:34" s="572" customFormat="1" ht="18.75">
      <c r="A11" s="773"/>
      <c r="B11" s="773"/>
      <c r="C11" s="773"/>
      <c r="D11" s="773"/>
      <c r="E11" s="773"/>
      <c r="F11" s="773"/>
      <c r="G11" s="773"/>
      <c r="H11" s="773"/>
      <c r="L11" s="763"/>
      <c r="M11" s="619" t="s">
        <v>595</v>
      </c>
      <c r="N11" s="668"/>
      <c r="O11" s="1235" t="str">
        <f>IF(numberPr_ch="",IF(numberPr="","",numberPr),numberPr_ch)</f>
        <v>102/34</v>
      </c>
      <c r="P11" s="1235"/>
      <c r="Q11" s="1235"/>
      <c r="R11" s="1235"/>
      <c r="S11" s="1235"/>
      <c r="T11" s="1235"/>
      <c r="U11" s="769"/>
      <c r="V11" s="769"/>
      <c r="W11" s="521"/>
      <c r="X11" s="773"/>
      <c r="Y11" s="773"/>
      <c r="Z11" s="773"/>
      <c r="AA11" s="773"/>
      <c r="AB11" s="773"/>
      <c r="AC11" s="773"/>
      <c r="AD11" s="773"/>
      <c r="AE11" s="773"/>
      <c r="AF11" s="773"/>
      <c r="AG11" s="773"/>
      <c r="AH11" s="773"/>
    </row>
    <row r="12" spans="1:34" s="572" customFormat="1" ht="18.75">
      <c r="A12" s="773"/>
      <c r="B12" s="773"/>
      <c r="C12" s="773"/>
      <c r="D12" s="773"/>
      <c r="E12" s="773"/>
      <c r="F12" s="773"/>
      <c r="G12" s="773"/>
      <c r="H12" s="773"/>
      <c r="L12" s="763"/>
      <c r="M12" s="619" t="s">
        <v>501</v>
      </c>
      <c r="N12" s="668"/>
      <c r="O12" s="1235" t="str">
        <f>IF(IstPub_ch="",IF(IstPub="","",IstPub),IstPub_ch)</f>
        <v>Официальный сайт Министерства тарифного регулирования и энергетики Челябинской области</v>
      </c>
      <c r="P12" s="1235"/>
      <c r="Q12" s="1235"/>
      <c r="R12" s="1235"/>
      <c r="S12" s="1235"/>
      <c r="T12" s="1235"/>
      <c r="U12" s="769"/>
      <c r="V12" s="769"/>
      <c r="W12" s="521"/>
      <c r="X12" s="773"/>
      <c r="Y12" s="773"/>
      <c r="Z12" s="773"/>
      <c r="AA12" s="773"/>
      <c r="AB12" s="773"/>
      <c r="AC12" s="773"/>
      <c r="AD12" s="773"/>
      <c r="AE12" s="773"/>
      <c r="AF12" s="773"/>
      <c r="AG12" s="773"/>
      <c r="AH12" s="773"/>
    </row>
    <row r="13" spans="1:34" s="572" customFormat="1" ht="11.25">
      <c r="A13" s="773"/>
      <c r="B13" s="773"/>
      <c r="C13" s="773"/>
      <c r="D13" s="773"/>
      <c r="E13" s="773"/>
      <c r="F13" s="773"/>
      <c r="G13" s="773"/>
      <c r="H13" s="773"/>
      <c r="L13" s="1230"/>
      <c r="M13" s="1230"/>
      <c r="N13" s="781"/>
      <c r="O13" s="769"/>
      <c r="P13" s="769"/>
      <c r="Q13" s="769"/>
      <c r="R13" s="769"/>
      <c r="S13" s="769"/>
      <c r="T13" s="769"/>
      <c r="U13" s="772" t="s">
        <v>373</v>
      </c>
      <c r="X13" s="773"/>
      <c r="Y13" s="773"/>
      <c r="Z13" s="773"/>
      <c r="AA13" s="773"/>
      <c r="AB13" s="773"/>
      <c r="AC13" s="773"/>
      <c r="AD13" s="773"/>
      <c r="AE13" s="773"/>
      <c r="AF13" s="773"/>
      <c r="AG13" s="773"/>
      <c r="AH13" s="773"/>
    </row>
    <row r="14" spans="1:34">
      <c r="J14" s="688"/>
      <c r="K14" s="688"/>
      <c r="L14" s="756"/>
      <c r="M14" s="756"/>
      <c r="N14" s="504"/>
      <c r="O14" s="1236"/>
      <c r="P14" s="1236"/>
      <c r="Q14" s="1236"/>
      <c r="R14" s="1236"/>
      <c r="S14" s="1236"/>
      <c r="T14" s="1236"/>
      <c r="U14" s="1236"/>
    </row>
    <row r="15" spans="1:34">
      <c r="J15" s="688"/>
      <c r="K15" s="688"/>
      <c r="L15" s="1157" t="s">
        <v>454</v>
      </c>
      <c r="M15" s="1157"/>
      <c r="N15" s="1157"/>
      <c r="O15" s="1157"/>
      <c r="P15" s="1157"/>
      <c r="Q15" s="1157"/>
      <c r="R15" s="1157"/>
      <c r="S15" s="1157"/>
      <c r="T15" s="1157"/>
      <c r="U15" s="1157"/>
      <c r="V15" s="1157"/>
      <c r="W15" s="1157" t="s">
        <v>455</v>
      </c>
    </row>
    <row r="16" spans="1:34" ht="14.25" customHeight="1">
      <c r="J16" s="688"/>
      <c r="K16" s="688"/>
      <c r="L16" s="1242" t="s">
        <v>92</v>
      </c>
      <c r="M16" s="1242" t="s">
        <v>639</v>
      </c>
      <c r="N16" s="663"/>
      <c r="O16" s="1243" t="s">
        <v>641</v>
      </c>
      <c r="P16" s="1244"/>
      <c r="Q16" s="1244"/>
      <c r="R16" s="1244"/>
      <c r="S16" s="1244"/>
      <c r="T16" s="1245"/>
      <c r="U16" s="1226" t="s">
        <v>341</v>
      </c>
      <c r="V16" s="1239" t="s">
        <v>275</v>
      </c>
      <c r="W16" s="1157"/>
    </row>
    <row r="17" spans="1:36" ht="14.25" customHeight="1">
      <c r="J17" s="688"/>
      <c r="K17" s="688"/>
      <c r="L17" s="1242"/>
      <c r="M17" s="1242"/>
      <c r="N17" s="664"/>
      <c r="O17" s="1248" t="s">
        <v>605</v>
      </c>
      <c r="P17" s="1246" t="s">
        <v>271</v>
      </c>
      <c r="Q17" s="1247"/>
      <c r="R17" s="1223" t="s">
        <v>654</v>
      </c>
      <c r="S17" s="1224"/>
      <c r="T17" s="1225"/>
      <c r="U17" s="1227"/>
      <c r="V17" s="1240"/>
      <c r="W17" s="1157"/>
    </row>
    <row r="18" spans="1:36" ht="33.75" customHeight="1">
      <c r="J18" s="688"/>
      <c r="K18" s="688"/>
      <c r="L18" s="1242"/>
      <c r="M18" s="1242"/>
      <c r="N18" s="665"/>
      <c r="O18" s="1249"/>
      <c r="P18" s="758" t="s">
        <v>606</v>
      </c>
      <c r="Q18" s="758" t="s">
        <v>6</v>
      </c>
      <c r="R18" s="782" t="s">
        <v>274</v>
      </c>
      <c r="S18" s="1237" t="s">
        <v>273</v>
      </c>
      <c r="T18" s="1238"/>
      <c r="U18" s="1228"/>
      <c r="V18" s="1241"/>
      <c r="W18" s="1157"/>
    </row>
    <row r="19" spans="1:36">
      <c r="J19" s="688"/>
      <c r="K19" s="571">
        <v>1</v>
      </c>
      <c r="L19" s="649" t="s">
        <v>93</v>
      </c>
      <c r="M19" s="649" t="s">
        <v>49</v>
      </c>
      <c r="N19" s="651" t="str">
        <f ca="1">OFFSET(N19,0,-1)</f>
        <v>2</v>
      </c>
      <c r="O19" s="780">
        <f ca="1">OFFSET(O19,0,-1)+1</f>
        <v>3</v>
      </c>
      <c r="P19" s="780">
        <f ca="1">OFFSET(P19,0,-1)+1</f>
        <v>4</v>
      </c>
      <c r="Q19" s="780">
        <f ca="1">OFFSET(Q19,0,-1)+1</f>
        <v>5</v>
      </c>
      <c r="R19" s="780">
        <f ca="1">OFFSET(R19,0,-1)+1</f>
        <v>6</v>
      </c>
      <c r="S19" s="1231">
        <f ca="1">OFFSET(S19,0,-1)+1</f>
        <v>7</v>
      </c>
      <c r="T19" s="1231"/>
      <c r="U19" s="780">
        <f ca="1">OFFSET(U19,0,-2)+1</f>
        <v>8</v>
      </c>
      <c r="V19" s="651">
        <f ca="1">OFFSET(V19,0,-1)</f>
        <v>8</v>
      </c>
      <c r="W19" s="780">
        <f ca="1">OFFSET(W19,0,-1)+1</f>
        <v>9</v>
      </c>
    </row>
    <row r="20" spans="1:36" ht="22.5">
      <c r="A20" s="1215">
        <v>1</v>
      </c>
      <c r="B20" s="885"/>
      <c r="C20" s="885"/>
      <c r="D20" s="885"/>
      <c r="E20" s="886"/>
      <c r="F20" s="887"/>
      <c r="G20" s="887"/>
      <c r="H20" s="887"/>
      <c r="I20" s="888"/>
      <c r="J20" s="883"/>
      <c r="K20" s="890"/>
      <c r="L20" s="783">
        <f>mergeValue(A20)</f>
        <v>1</v>
      </c>
      <c r="M20" s="643" t="s">
        <v>20</v>
      </c>
      <c r="N20" s="648"/>
      <c r="O20" s="1216"/>
      <c r="P20" s="1216"/>
      <c r="Q20" s="1216"/>
      <c r="R20" s="1216"/>
      <c r="S20" s="1216"/>
      <c r="T20" s="1216"/>
      <c r="U20" s="1216"/>
      <c r="V20" s="1216"/>
      <c r="W20" s="632" t="s">
        <v>476</v>
      </c>
      <c r="Y20" s="831"/>
      <c r="Z20" s="831" t="str">
        <f t="shared" ref="Z20:Z33" si="0">IF(M20="","",M20 )</f>
        <v>Наименование тарифа</v>
      </c>
      <c r="AA20" s="831"/>
      <c r="AB20" s="831"/>
      <c r="AC20" s="831"/>
      <c r="AI20" s="810"/>
      <c r="AJ20" s="810"/>
    </row>
    <row r="21" spans="1:36" ht="22.5">
      <c r="A21" s="1215"/>
      <c r="B21" s="1215">
        <v>1</v>
      </c>
      <c r="C21" s="885"/>
      <c r="D21" s="885"/>
      <c r="E21" s="887"/>
      <c r="F21" s="887"/>
      <c r="G21" s="887"/>
      <c r="H21" s="887"/>
      <c r="I21" s="882"/>
      <c r="J21" s="881"/>
      <c r="K21" s="884"/>
      <c r="L21" s="783" t="str">
        <f>mergeValue(A21) &amp;"."&amp; mergeValue(B21)</f>
        <v>1.1</v>
      </c>
      <c r="M21" s="694" t="s">
        <v>16</v>
      </c>
      <c r="N21" s="648"/>
      <c r="O21" s="1216"/>
      <c r="P21" s="1216"/>
      <c r="Q21" s="1216"/>
      <c r="R21" s="1216"/>
      <c r="S21" s="1216"/>
      <c r="T21" s="1216"/>
      <c r="U21" s="1216"/>
      <c r="V21" s="1216"/>
      <c r="W21" s="632" t="s">
        <v>477</v>
      </c>
      <c r="Y21" s="831"/>
      <c r="Z21" s="831" t="str">
        <f t="shared" si="0"/>
        <v>Территория действия тарифа</v>
      </c>
      <c r="AA21" s="831"/>
      <c r="AB21" s="831"/>
      <c r="AC21" s="831"/>
      <c r="AI21" s="810"/>
      <c r="AJ21" s="810"/>
    </row>
    <row r="22" spans="1:36" ht="22.5">
      <c r="A22" s="1215"/>
      <c r="B22" s="1215"/>
      <c r="C22" s="1215">
        <v>1</v>
      </c>
      <c r="D22" s="885"/>
      <c r="E22" s="887"/>
      <c r="F22" s="887"/>
      <c r="G22" s="887"/>
      <c r="H22" s="887"/>
      <c r="I22" s="889"/>
      <c r="J22" s="881"/>
      <c r="K22" s="884"/>
      <c r="L22" s="783" t="str">
        <f>mergeValue(A22) &amp;"."&amp; mergeValue(B22)&amp;"."&amp; mergeValue(C22)</f>
        <v>1.1.1</v>
      </c>
      <c r="M22" s="695" t="s">
        <v>7</v>
      </c>
      <c r="N22" s="648"/>
      <c r="O22" s="1216"/>
      <c r="P22" s="1216"/>
      <c r="Q22" s="1216"/>
      <c r="R22" s="1216"/>
      <c r="S22" s="1216"/>
      <c r="T22" s="1216"/>
      <c r="U22" s="1216"/>
      <c r="V22" s="1216"/>
      <c r="W22" s="632" t="s">
        <v>633</v>
      </c>
      <c r="Y22" s="831"/>
      <c r="Z22" s="831" t="str">
        <f t="shared" si="0"/>
        <v xml:space="preserve">Наименование системы теплоснабжения </v>
      </c>
      <c r="AA22" s="831"/>
      <c r="AB22" s="831"/>
      <c r="AC22" s="831"/>
      <c r="AI22" s="810"/>
      <c r="AJ22" s="810"/>
    </row>
    <row r="23" spans="1:36" ht="22.5">
      <c r="A23" s="1215"/>
      <c r="B23" s="1215"/>
      <c r="C23" s="1215"/>
      <c r="D23" s="1215">
        <v>1</v>
      </c>
      <c r="E23" s="887"/>
      <c r="F23" s="887"/>
      <c r="G23" s="887"/>
      <c r="H23" s="887"/>
      <c r="I23" s="889"/>
      <c r="J23" s="881"/>
      <c r="K23" s="884"/>
      <c r="L23" s="783" t="str">
        <f>mergeValue(A23) &amp;"."&amp; mergeValue(B23)&amp;"."&amp; mergeValue(C23)&amp;"."&amp; mergeValue(D23)</f>
        <v>1.1.1.1</v>
      </c>
      <c r="M23" s="696" t="s">
        <v>22</v>
      </c>
      <c r="N23" s="648"/>
      <c r="O23" s="1216"/>
      <c r="P23" s="1216"/>
      <c r="Q23" s="1216"/>
      <c r="R23" s="1216"/>
      <c r="S23" s="1216"/>
      <c r="T23" s="1216"/>
      <c r="U23" s="1216"/>
      <c r="V23" s="1216"/>
      <c r="W23" s="632" t="s">
        <v>634</v>
      </c>
      <c r="Y23" s="831"/>
      <c r="Z23" s="831" t="str">
        <f t="shared" si="0"/>
        <v xml:space="preserve">Источник тепловой энергии  </v>
      </c>
      <c r="AA23" s="831"/>
      <c r="AB23" s="831"/>
      <c r="AC23" s="831"/>
      <c r="AI23" s="810"/>
      <c r="AJ23" s="810"/>
    </row>
    <row r="24" spans="1:36" ht="101.25">
      <c r="A24" s="1215"/>
      <c r="B24" s="1215"/>
      <c r="C24" s="1215"/>
      <c r="D24" s="1215"/>
      <c r="E24" s="1215">
        <v>1</v>
      </c>
      <c r="F24" s="887"/>
      <c r="G24" s="887"/>
      <c r="H24" s="885">
        <v>1</v>
      </c>
      <c r="I24" s="1215">
        <v>1</v>
      </c>
      <c r="J24" s="887"/>
      <c r="K24" s="892"/>
      <c r="L24" s="783" t="str">
        <f>mergeValue(A24) &amp;"."&amp; mergeValue(B24)&amp;"."&amp; mergeValue(C24)&amp;"."&amp; mergeValue(D24)&amp;"."&amp; mergeValue(E24)</f>
        <v>1.1.1.1.1</v>
      </c>
      <c r="M24" s="556" t="s">
        <v>9</v>
      </c>
      <c r="N24" s="648"/>
      <c r="O24" s="1217"/>
      <c r="P24" s="1217"/>
      <c r="Q24" s="1217"/>
      <c r="R24" s="1217"/>
      <c r="S24" s="1217"/>
      <c r="T24" s="1217"/>
      <c r="U24" s="1217"/>
      <c r="V24" s="1217"/>
      <c r="W24" s="632" t="s">
        <v>638</v>
      </c>
      <c r="Y24" s="831"/>
      <c r="Z24" s="831" t="str">
        <f t="shared" si="0"/>
        <v>Схема подключения теплопотребляющей установки к коллектору источника тепловой энергии</v>
      </c>
      <c r="AA24" s="831"/>
      <c r="AB24" s="831"/>
      <c r="AC24" s="831"/>
      <c r="AI24" s="810"/>
      <c r="AJ24" s="810"/>
    </row>
    <row r="25" spans="1:36" ht="90">
      <c r="A25" s="1215"/>
      <c r="B25" s="1215"/>
      <c r="C25" s="1215"/>
      <c r="D25" s="1215"/>
      <c r="E25" s="1215"/>
      <c r="F25" s="1215">
        <v>1</v>
      </c>
      <c r="G25" s="885"/>
      <c r="H25" s="885"/>
      <c r="I25" s="1215"/>
      <c r="J25" s="1215">
        <v>1</v>
      </c>
      <c r="K25" s="893"/>
      <c r="L25" s="783" t="str">
        <f>mergeValue(A25) &amp;"."&amp; mergeValue(B25)&amp;"."&amp; mergeValue(C25)&amp;"."&amp; mergeValue(D25)&amp;"."&amp; mergeValue(E25)&amp;"."&amp; mergeValue(F25)</f>
        <v>1.1.1.1.1.1</v>
      </c>
      <c r="M25" s="557" t="s">
        <v>10</v>
      </c>
      <c r="N25" s="648"/>
      <c r="O25" s="1217"/>
      <c r="P25" s="1217"/>
      <c r="Q25" s="1217"/>
      <c r="R25" s="1217"/>
      <c r="S25" s="1217"/>
      <c r="T25" s="1217"/>
      <c r="U25" s="1217"/>
      <c r="V25" s="1217"/>
      <c r="W25" s="632" t="s">
        <v>636</v>
      </c>
      <c r="Y25" s="831"/>
      <c r="Z25" s="831" t="str">
        <f t="shared" si="0"/>
        <v>Группа потребителей</v>
      </c>
      <c r="AA25" s="831"/>
      <c r="AB25" s="831"/>
      <c r="AC25" s="831"/>
      <c r="AI25" s="810"/>
      <c r="AJ25" s="810"/>
    </row>
    <row r="26" spans="1:36" ht="189" customHeight="1">
      <c r="A26" s="1215"/>
      <c r="B26" s="1215"/>
      <c r="C26" s="1215"/>
      <c r="D26" s="1215"/>
      <c r="E26" s="1215"/>
      <c r="F26" s="1215"/>
      <c r="G26" s="885">
        <v>1</v>
      </c>
      <c r="H26" s="885"/>
      <c r="I26" s="1215"/>
      <c r="J26" s="1215"/>
      <c r="K26" s="893">
        <v>1</v>
      </c>
      <c r="L26" s="783" t="str">
        <f>mergeValue(A26) &amp;"."&amp; mergeValue(B26)&amp;"."&amp; mergeValue(C26)&amp;"."&amp; mergeValue(D26)&amp;"."&amp; mergeValue(E26)&amp;"."&amp; mergeValue(F26)&amp;"."&amp; mergeValue(G26)</f>
        <v>1.1.1.1.1.1.1</v>
      </c>
      <c r="M26" s="1071"/>
      <c r="N26" s="648"/>
      <c r="O26" s="765"/>
      <c r="P26" s="765"/>
      <c r="Q26" s="1096"/>
      <c r="R26" s="1221"/>
      <c r="S26" s="1222" t="s">
        <v>84</v>
      </c>
      <c r="T26" s="1221"/>
      <c r="U26" s="1222" t="s">
        <v>85</v>
      </c>
      <c r="V26" s="765"/>
      <c r="W26" s="1232" t="s">
        <v>655</v>
      </c>
      <c r="X26" s="810" t="str">
        <f>strCheckDate(O27:V27)</f>
        <v/>
      </c>
      <c r="Y26" s="831"/>
      <c r="Z26" s="831" t="str">
        <f t="shared" si="0"/>
        <v/>
      </c>
      <c r="AA26" s="831"/>
      <c r="AB26" s="831"/>
      <c r="AC26" s="831"/>
      <c r="AI26" s="810"/>
      <c r="AJ26" s="810"/>
    </row>
    <row r="27" spans="1:36" ht="11.25" hidden="1">
      <c r="A27" s="1215"/>
      <c r="B27" s="1215"/>
      <c r="C27" s="1215"/>
      <c r="D27" s="1215"/>
      <c r="E27" s="1215"/>
      <c r="F27" s="1215"/>
      <c r="G27" s="885"/>
      <c r="H27" s="885"/>
      <c r="I27" s="1215"/>
      <c r="J27" s="1215"/>
      <c r="K27" s="893"/>
      <c r="L27" s="802"/>
      <c r="M27" s="648"/>
      <c r="N27" s="648"/>
      <c r="O27" s="765"/>
      <c r="P27" s="765"/>
      <c r="Q27" s="771" t="str">
        <f>R26 &amp; "-" &amp; T26</f>
        <v>-</v>
      </c>
      <c r="R27" s="1221"/>
      <c r="S27" s="1222"/>
      <c r="T27" s="1221"/>
      <c r="U27" s="1222"/>
      <c r="V27" s="765"/>
      <c r="W27" s="1233"/>
      <c r="Y27" s="831"/>
      <c r="Z27" s="831" t="str">
        <f t="shared" si="0"/>
        <v/>
      </c>
      <c r="AA27" s="831"/>
      <c r="AB27" s="831"/>
      <c r="AC27" s="831"/>
      <c r="AI27" s="810"/>
      <c r="AJ27" s="810"/>
    </row>
    <row r="28" spans="1:36" ht="15" customHeight="1">
      <c r="A28" s="1215"/>
      <c r="B28" s="1215"/>
      <c r="C28" s="1215"/>
      <c r="D28" s="1215"/>
      <c r="E28" s="1215"/>
      <c r="F28" s="1215"/>
      <c r="G28" s="887"/>
      <c r="H28" s="885"/>
      <c r="I28" s="1215"/>
      <c r="J28" s="1215"/>
      <c r="K28" s="892"/>
      <c r="L28" s="690"/>
      <c r="M28" s="559" t="s">
        <v>25</v>
      </c>
      <c r="N28" s="767"/>
      <c r="O28" s="767"/>
      <c r="P28" s="767"/>
      <c r="Q28" s="767"/>
      <c r="R28" s="767"/>
      <c r="S28" s="767"/>
      <c r="T28" s="767"/>
      <c r="U28" s="767"/>
      <c r="V28" s="764"/>
      <c r="W28" s="1234"/>
      <c r="Y28" s="831"/>
      <c r="Z28" s="831" t="str">
        <f t="shared" si="0"/>
        <v>Добавить вид теплоносителя (параметры теплоносителя)</v>
      </c>
      <c r="AA28" s="831"/>
      <c r="AB28" s="831"/>
      <c r="AC28" s="831"/>
      <c r="AI28" s="810"/>
      <c r="AJ28" s="810"/>
    </row>
    <row r="29" spans="1:36" ht="15" customHeight="1">
      <c r="A29" s="1215"/>
      <c r="B29" s="1215"/>
      <c r="C29" s="1215"/>
      <c r="D29" s="1215"/>
      <c r="E29" s="1215"/>
      <c r="F29" s="887"/>
      <c r="G29" s="887"/>
      <c r="H29" s="885"/>
      <c r="I29" s="1215"/>
      <c r="J29" s="887"/>
      <c r="K29" s="892"/>
      <c r="L29" s="690"/>
      <c r="M29" s="558" t="s">
        <v>11</v>
      </c>
      <c r="N29" s="767"/>
      <c r="O29" s="767"/>
      <c r="P29" s="767"/>
      <c r="Q29" s="767"/>
      <c r="R29" s="767"/>
      <c r="S29" s="767"/>
      <c r="T29" s="767"/>
      <c r="U29" s="766"/>
      <c r="V29" s="767"/>
      <c r="W29" s="667"/>
      <c r="Y29" s="831"/>
      <c r="Z29" s="831" t="str">
        <f t="shared" si="0"/>
        <v>Добавить группу потребителей</v>
      </c>
      <c r="AA29" s="831"/>
      <c r="AB29" s="831"/>
      <c r="AC29" s="831"/>
      <c r="AI29" s="810"/>
      <c r="AJ29" s="810"/>
    </row>
    <row r="30" spans="1:36" ht="15" customHeight="1">
      <c r="A30" s="1215"/>
      <c r="B30" s="1215"/>
      <c r="C30" s="1215"/>
      <c r="D30" s="1215"/>
      <c r="E30" s="891"/>
      <c r="F30" s="887"/>
      <c r="G30" s="887"/>
      <c r="H30" s="887"/>
      <c r="I30" s="883"/>
      <c r="J30" s="880"/>
      <c r="K30" s="890"/>
      <c r="L30" s="690"/>
      <c r="M30" s="762" t="s">
        <v>12</v>
      </c>
      <c r="N30" s="767"/>
      <c r="O30" s="767"/>
      <c r="P30" s="767"/>
      <c r="Q30" s="767"/>
      <c r="R30" s="767"/>
      <c r="S30" s="767"/>
      <c r="T30" s="767"/>
      <c r="U30" s="766"/>
      <c r="V30" s="767"/>
      <c r="W30" s="667"/>
      <c r="Y30" s="831"/>
      <c r="Z30" s="831" t="str">
        <f t="shared" si="0"/>
        <v>Добавить схему подключения</v>
      </c>
      <c r="AA30" s="831"/>
      <c r="AB30" s="831"/>
      <c r="AC30" s="831"/>
      <c r="AI30" s="810"/>
      <c r="AJ30" s="810"/>
    </row>
    <row r="31" spans="1:36" ht="15" customHeight="1">
      <c r="A31" s="1215"/>
      <c r="B31" s="1215"/>
      <c r="C31" s="1215"/>
      <c r="D31" s="891"/>
      <c r="E31" s="891"/>
      <c r="F31" s="887"/>
      <c r="G31" s="887"/>
      <c r="H31" s="887"/>
      <c r="I31" s="883"/>
      <c r="J31" s="880"/>
      <c r="K31" s="890"/>
      <c r="L31" s="690"/>
      <c r="M31" s="761" t="s">
        <v>17</v>
      </c>
      <c r="N31" s="767"/>
      <c r="O31" s="767"/>
      <c r="P31" s="767"/>
      <c r="Q31" s="767"/>
      <c r="R31" s="767"/>
      <c r="S31" s="767"/>
      <c r="T31" s="767"/>
      <c r="U31" s="766"/>
      <c r="V31" s="767"/>
      <c r="W31" s="667"/>
      <c r="Y31" s="831"/>
      <c r="Z31" s="831" t="str">
        <f t="shared" si="0"/>
        <v>Добавить источник тепловой энергии</v>
      </c>
      <c r="AA31" s="831"/>
      <c r="AB31" s="831"/>
      <c r="AC31" s="831"/>
      <c r="AI31" s="810"/>
      <c r="AJ31" s="810"/>
    </row>
    <row r="32" spans="1:36" ht="15" customHeight="1">
      <c r="A32" s="1215"/>
      <c r="B32" s="1215"/>
      <c r="C32" s="891"/>
      <c r="D32" s="891"/>
      <c r="E32" s="891"/>
      <c r="F32" s="891"/>
      <c r="G32" s="896"/>
      <c r="H32" s="883"/>
      <c r="I32" s="894"/>
      <c r="J32" s="880"/>
      <c r="K32" s="895"/>
      <c r="L32" s="690"/>
      <c r="M32" s="760" t="s">
        <v>18</v>
      </c>
      <c r="N32" s="767"/>
      <c r="O32" s="767"/>
      <c r="P32" s="767"/>
      <c r="Q32" s="767"/>
      <c r="R32" s="767"/>
      <c r="S32" s="767"/>
      <c r="T32" s="767"/>
      <c r="U32" s="766"/>
      <c r="V32" s="767"/>
      <c r="W32" s="667"/>
      <c r="Y32" s="831"/>
      <c r="Z32" s="831" t="str">
        <f t="shared" si="0"/>
        <v>Добавить наименование системы теплоснабжения</v>
      </c>
      <c r="AA32" s="831"/>
      <c r="AB32" s="831"/>
      <c r="AC32" s="831"/>
      <c r="AI32" s="810"/>
      <c r="AJ32" s="810"/>
    </row>
    <row r="33" spans="1:36" ht="15" customHeight="1">
      <c r="A33" s="1215"/>
      <c r="B33" s="891"/>
      <c r="C33" s="891"/>
      <c r="D33" s="891"/>
      <c r="E33" s="891"/>
      <c r="F33" s="891"/>
      <c r="G33" s="896"/>
      <c r="H33" s="883"/>
      <c r="I33" s="883"/>
      <c r="J33" s="880"/>
      <c r="K33" s="890"/>
      <c r="L33" s="690"/>
      <c r="M33" s="735" t="s">
        <v>19</v>
      </c>
      <c r="N33" s="767"/>
      <c r="O33" s="767"/>
      <c r="P33" s="767"/>
      <c r="Q33" s="767"/>
      <c r="R33" s="767"/>
      <c r="S33" s="767"/>
      <c r="T33" s="767"/>
      <c r="U33" s="766"/>
      <c r="V33" s="767"/>
      <c r="W33" s="667"/>
      <c r="Y33" s="831"/>
      <c r="Z33" s="831" t="str">
        <f t="shared" si="0"/>
        <v>Добавить территорию действия тарифа</v>
      </c>
      <c r="AA33" s="831"/>
      <c r="AB33" s="831"/>
      <c r="AC33" s="831"/>
      <c r="AI33" s="810"/>
      <c r="AJ33" s="810"/>
    </row>
    <row r="34" spans="1:36" s="744" customFormat="1" ht="15" customHeight="1">
      <c r="A34" s="879"/>
      <c r="B34" s="879"/>
      <c r="C34" s="879"/>
      <c r="D34" s="879"/>
      <c r="E34" s="879"/>
      <c r="F34" s="879"/>
      <c r="G34" s="879"/>
      <c r="H34" s="879"/>
      <c r="I34" s="879"/>
      <c r="J34" s="879"/>
      <c r="K34" s="879"/>
      <c r="L34" s="494"/>
      <c r="M34" s="738" t="s">
        <v>309</v>
      </c>
      <c r="N34" s="767"/>
      <c r="O34" s="767"/>
      <c r="P34" s="767"/>
      <c r="Q34" s="767"/>
      <c r="R34" s="767"/>
      <c r="S34" s="767"/>
      <c r="T34" s="767"/>
      <c r="U34" s="766"/>
      <c r="V34" s="767"/>
      <c r="W34" s="667"/>
      <c r="X34" s="723"/>
      <c r="Y34" s="723"/>
      <c r="Z34" s="723"/>
      <c r="AA34" s="723"/>
      <c r="AB34" s="723"/>
      <c r="AC34" s="723"/>
      <c r="AD34" s="723"/>
      <c r="AE34" s="723"/>
      <c r="AF34" s="723"/>
      <c r="AG34" s="723"/>
      <c r="AH34" s="723"/>
    </row>
    <row r="35" spans="1:36" ht="11.25">
      <c r="A35" s="801"/>
      <c r="B35" s="801"/>
      <c r="C35" s="801"/>
      <c r="D35" s="801"/>
      <c r="E35" s="801"/>
      <c r="F35" s="801"/>
      <c r="G35" s="801"/>
      <c r="H35" s="801"/>
      <c r="I35" s="801"/>
      <c r="J35" s="801"/>
      <c r="K35" s="801"/>
      <c r="X35" s="801"/>
      <c r="Y35" s="801"/>
      <c r="Z35" s="801"/>
      <c r="AA35" s="801"/>
      <c r="AB35" s="801"/>
      <c r="AC35" s="801"/>
      <c r="AD35" s="801"/>
      <c r="AE35" s="801"/>
      <c r="AF35" s="801"/>
      <c r="AG35" s="801"/>
      <c r="AH35" s="801"/>
    </row>
    <row r="36" spans="1:36" ht="105.75" customHeight="1">
      <c r="L36" s="1">
        <v>1</v>
      </c>
      <c r="M36" s="1208" t="s">
        <v>632</v>
      </c>
      <c r="N36" s="1208"/>
      <c r="O36" s="1208"/>
      <c r="P36" s="1208"/>
      <c r="Q36" s="1208"/>
      <c r="R36" s="1208"/>
      <c r="S36" s="1208"/>
      <c r="T36" s="1208"/>
      <c r="U36" s="1208"/>
      <c r="V36" s="1208"/>
      <c r="W36" s="1208"/>
    </row>
  </sheetData>
  <sheetProtection algorithmName="SHA-512" hashValue="nX5M142CDNT7sdsu4IA5RPiU6xkoFSS12W+t5EcvfE03VAH3vH42IMJ5X9IupGGE/0lujpswQaW+QBBNAUfqUg==" saltValue="LZPnfwt6ernizEpsqztr6w==" spinCount="100000"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184</v>
      </c>
    </row>
    <row r="2" spans="1:20" ht="22.5">
      <c r="F2" s="1209" t="s">
        <v>491</v>
      </c>
      <c r="G2" s="1210"/>
      <c r="H2" s="1211"/>
      <c r="I2" s="642"/>
    </row>
    <row r="3" spans="1:20" ht="3" customHeight="1"/>
    <row r="4" spans="1:20" s="572" customFormat="1" ht="11.25">
      <c r="A4" s="592"/>
      <c r="B4" s="592"/>
      <c r="C4" s="592"/>
      <c r="D4" s="592"/>
      <c r="F4" s="1157" t="s">
        <v>454</v>
      </c>
      <c r="G4" s="1157"/>
      <c r="H4" s="1157"/>
      <c r="I4" s="1212"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12"/>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06.12.2022</v>
      </c>
      <c r="I7" s="583" t="s">
        <v>493</v>
      </c>
      <c r="J7" s="617"/>
      <c r="K7" s="592"/>
      <c r="L7" s="592"/>
      <c r="M7" s="592"/>
      <c r="N7" s="592"/>
      <c r="O7" s="592"/>
      <c r="P7" s="592"/>
      <c r="Q7" s="592"/>
      <c r="R7" s="592"/>
      <c r="S7" s="592"/>
      <c r="T7" s="592"/>
    </row>
    <row r="8" spans="1:20" s="572" customFormat="1" ht="45">
      <c r="A8" s="1213">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13"/>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13"/>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13"/>
      <c r="B11" s="1213">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213"/>
      <c r="B12" s="1213"/>
      <c r="C12" s="1213">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13"/>
      <c r="B13" s="1213"/>
      <c r="C13" s="1213"/>
      <c r="D13" s="625">
        <v>1</v>
      </c>
      <c r="F13" s="618" t="str">
        <f>"4."&amp;mergeValue(A13) &amp;"."&amp;mergeValue(B13)&amp;"."&amp;mergeValue(C13)&amp;"."&amp;mergeValue(D13)</f>
        <v>4.1.1.1.1</v>
      </c>
      <c r="G13" s="635" t="s">
        <v>498</v>
      </c>
      <c r="H13" s="606"/>
      <c r="I13" s="1214" t="s">
        <v>591</v>
      </c>
      <c r="J13" s="617"/>
      <c r="K13" s="592"/>
      <c r="L13" s="592"/>
      <c r="M13" s="592"/>
      <c r="N13" s="592"/>
      <c r="O13" s="592"/>
      <c r="P13" s="592"/>
      <c r="Q13" s="592"/>
      <c r="R13" s="592"/>
      <c r="S13" s="592"/>
      <c r="T13" s="592"/>
    </row>
    <row r="14" spans="1:20" s="572" customFormat="1" ht="18.75">
      <c r="A14" s="1213"/>
      <c r="B14" s="1213"/>
      <c r="C14" s="1213"/>
      <c r="D14" s="625"/>
      <c r="F14" s="621"/>
      <c r="G14" s="552" t="s">
        <v>4</v>
      </c>
      <c r="H14" s="626"/>
      <c r="I14" s="1214"/>
      <c r="J14" s="617"/>
      <c r="K14" s="592"/>
      <c r="L14" s="592"/>
      <c r="M14" s="592"/>
      <c r="N14" s="592"/>
      <c r="O14" s="592"/>
      <c r="P14" s="592"/>
      <c r="Q14" s="592"/>
      <c r="R14" s="592"/>
      <c r="S14" s="592"/>
      <c r="T14" s="592"/>
    </row>
    <row r="15" spans="1:20" s="572" customFormat="1" ht="18.75">
      <c r="A15" s="1213"/>
      <c r="B15" s="1213"/>
      <c r="C15" s="625"/>
      <c r="D15" s="625"/>
      <c r="F15" s="636"/>
      <c r="G15" s="579" t="s">
        <v>403</v>
      </c>
      <c r="H15" s="637"/>
      <c r="I15" s="638"/>
      <c r="J15" s="617"/>
      <c r="K15" s="592"/>
      <c r="L15" s="592"/>
      <c r="M15" s="592"/>
      <c r="N15" s="592"/>
      <c r="O15" s="592"/>
      <c r="P15" s="592"/>
      <c r="Q15" s="592"/>
      <c r="R15" s="592"/>
      <c r="S15" s="592"/>
      <c r="T15" s="592"/>
    </row>
    <row r="16" spans="1:20" s="572" customFormat="1" ht="18.75">
      <c r="A16" s="1213"/>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208" t="s">
        <v>593</v>
      </c>
      <c r="H19" s="1208"/>
      <c r="I19" s="596"/>
      <c r="J19" s="616"/>
      <c r="K19" s="616"/>
      <c r="L19" s="616"/>
      <c r="M19" s="616"/>
      <c r="N19" s="616"/>
      <c r="O19" s="616"/>
      <c r="P19" s="616"/>
      <c r="Q19" s="616"/>
      <c r="R19" s="616"/>
      <c r="S19" s="616"/>
      <c r="T19" s="616"/>
    </row>
  </sheetData>
  <sheetProtection algorithmName="SHA-512" hashValue="ftp6iXhdG+/u65iSsZLLuUygKgAIrcMauaLw0tK23kEm8/olmwxYin1nbSD+YoNefbJ7/UsR+KlMec26Ip3+zA==" saltValue="ylQXUoXmhpggEloL/TKHa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2"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15" width="23.7109375" style="478" customWidth="1"/>
    <col min="16" max="17" width="1.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3" width="10.5703125" style="502"/>
    <col min="34" max="256" width="10.5703125" style="478"/>
    <col min="257" max="264" width="0" style="478" hidden="1" customWidth="1"/>
    <col min="265" max="267" width="3.7109375" style="478" customWidth="1"/>
    <col min="268" max="268" width="12.7109375" style="478" customWidth="1"/>
    <col min="269" max="269" width="51.140625" style="478" customWidth="1"/>
    <col min="270" max="270" width="0" style="478" hidden="1" customWidth="1"/>
    <col min="271" max="271" width="18.7109375" style="478" customWidth="1"/>
    <col min="272"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51.140625" style="478" customWidth="1"/>
    <col min="526" max="526" width="0" style="478" hidden="1" customWidth="1"/>
    <col min="527" max="527" width="18.7109375" style="478" customWidth="1"/>
    <col min="528"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51.140625" style="478" customWidth="1"/>
    <col min="782" max="782" width="0" style="478" hidden="1" customWidth="1"/>
    <col min="783" max="783" width="18.7109375" style="478" customWidth="1"/>
    <col min="784"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51.140625" style="478" customWidth="1"/>
    <col min="1038" max="1038" width="0" style="478" hidden="1" customWidth="1"/>
    <col min="1039" max="1039" width="18.7109375" style="478" customWidth="1"/>
    <col min="1040"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51.140625" style="478" customWidth="1"/>
    <col min="1294" max="1294" width="0" style="478" hidden="1" customWidth="1"/>
    <col min="1295" max="1295" width="18.7109375" style="478" customWidth="1"/>
    <col min="1296"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51.140625" style="478" customWidth="1"/>
    <col min="1550" max="1550" width="0" style="478" hidden="1" customWidth="1"/>
    <col min="1551" max="1551" width="18.7109375" style="478" customWidth="1"/>
    <col min="1552"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51.140625" style="478" customWidth="1"/>
    <col min="1806" max="1806" width="0" style="478" hidden="1" customWidth="1"/>
    <col min="1807" max="1807" width="18.7109375" style="478" customWidth="1"/>
    <col min="1808"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51.140625" style="478" customWidth="1"/>
    <col min="2062" max="2062" width="0" style="478" hidden="1" customWidth="1"/>
    <col min="2063" max="2063" width="18.7109375" style="478" customWidth="1"/>
    <col min="2064"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51.140625" style="478" customWidth="1"/>
    <col min="2318" max="2318" width="0" style="478" hidden="1" customWidth="1"/>
    <col min="2319" max="2319" width="18.7109375" style="478" customWidth="1"/>
    <col min="2320"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51.140625" style="478" customWidth="1"/>
    <col min="2574" max="2574" width="0" style="478" hidden="1" customWidth="1"/>
    <col min="2575" max="2575" width="18.7109375" style="478" customWidth="1"/>
    <col min="2576"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51.140625" style="478" customWidth="1"/>
    <col min="2830" max="2830" width="0" style="478" hidden="1" customWidth="1"/>
    <col min="2831" max="2831" width="18.7109375" style="478" customWidth="1"/>
    <col min="2832"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51.140625" style="478" customWidth="1"/>
    <col min="3086" max="3086" width="0" style="478" hidden="1" customWidth="1"/>
    <col min="3087" max="3087" width="18.7109375" style="478" customWidth="1"/>
    <col min="3088"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51.140625" style="478" customWidth="1"/>
    <col min="3342" max="3342" width="0" style="478" hidden="1" customWidth="1"/>
    <col min="3343" max="3343" width="18.7109375" style="478" customWidth="1"/>
    <col min="3344"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51.140625" style="478" customWidth="1"/>
    <col min="3598" max="3598" width="0" style="478" hidden="1" customWidth="1"/>
    <col min="3599" max="3599" width="18.7109375" style="478" customWidth="1"/>
    <col min="3600"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51.140625" style="478" customWidth="1"/>
    <col min="3854" max="3854" width="0" style="478" hidden="1" customWidth="1"/>
    <col min="3855" max="3855" width="18.7109375" style="478" customWidth="1"/>
    <col min="3856"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51.140625" style="478" customWidth="1"/>
    <col min="4110" max="4110" width="0" style="478" hidden="1" customWidth="1"/>
    <col min="4111" max="4111" width="18.7109375" style="478" customWidth="1"/>
    <col min="4112"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51.140625" style="478" customWidth="1"/>
    <col min="4366" max="4366" width="0" style="478" hidden="1" customWidth="1"/>
    <col min="4367" max="4367" width="18.7109375" style="478" customWidth="1"/>
    <col min="4368"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51.140625" style="478" customWidth="1"/>
    <col min="4622" max="4622" width="0" style="478" hidden="1" customWidth="1"/>
    <col min="4623" max="4623" width="18.7109375" style="478" customWidth="1"/>
    <col min="4624"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51.140625" style="478" customWidth="1"/>
    <col min="4878" max="4878" width="0" style="478" hidden="1" customWidth="1"/>
    <col min="4879" max="4879" width="18.7109375" style="478" customWidth="1"/>
    <col min="4880"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51.140625" style="478" customWidth="1"/>
    <col min="5134" max="5134" width="0" style="478" hidden="1" customWidth="1"/>
    <col min="5135" max="5135" width="18.7109375" style="478" customWidth="1"/>
    <col min="5136"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51.140625" style="478" customWidth="1"/>
    <col min="5390" max="5390" width="0" style="478" hidden="1" customWidth="1"/>
    <col min="5391" max="5391" width="18.7109375" style="478" customWidth="1"/>
    <col min="5392"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51.140625" style="478" customWidth="1"/>
    <col min="5646" max="5646" width="0" style="478" hidden="1" customWidth="1"/>
    <col min="5647" max="5647" width="18.7109375" style="478" customWidth="1"/>
    <col min="5648"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51.140625" style="478" customWidth="1"/>
    <col min="5902" max="5902" width="0" style="478" hidden="1" customWidth="1"/>
    <col min="5903" max="5903" width="18.7109375" style="478" customWidth="1"/>
    <col min="5904"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51.140625" style="478" customWidth="1"/>
    <col min="6158" max="6158" width="0" style="478" hidden="1" customWidth="1"/>
    <col min="6159" max="6159" width="18.7109375" style="478" customWidth="1"/>
    <col min="6160"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51.140625" style="478" customWidth="1"/>
    <col min="6414" max="6414" width="0" style="478" hidden="1" customWidth="1"/>
    <col min="6415" max="6415" width="18.7109375" style="478" customWidth="1"/>
    <col min="6416"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51.140625" style="478" customWidth="1"/>
    <col min="6670" max="6670" width="0" style="478" hidden="1" customWidth="1"/>
    <col min="6671" max="6671" width="18.7109375" style="478" customWidth="1"/>
    <col min="6672"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51.140625" style="478" customWidth="1"/>
    <col min="6926" max="6926" width="0" style="478" hidden="1" customWidth="1"/>
    <col min="6927" max="6927" width="18.7109375" style="478" customWidth="1"/>
    <col min="6928"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51.140625" style="478" customWidth="1"/>
    <col min="7182" max="7182" width="0" style="478" hidden="1" customWidth="1"/>
    <col min="7183" max="7183" width="18.7109375" style="478" customWidth="1"/>
    <col min="7184"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51.140625" style="478" customWidth="1"/>
    <col min="7438" max="7438" width="0" style="478" hidden="1" customWidth="1"/>
    <col min="7439" max="7439" width="18.7109375" style="478" customWidth="1"/>
    <col min="7440"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51.140625" style="478" customWidth="1"/>
    <col min="7694" max="7694" width="0" style="478" hidden="1" customWidth="1"/>
    <col min="7695" max="7695" width="18.7109375" style="478" customWidth="1"/>
    <col min="7696"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51.140625" style="478" customWidth="1"/>
    <col min="7950" max="7950" width="0" style="478" hidden="1" customWidth="1"/>
    <col min="7951" max="7951" width="18.7109375" style="478" customWidth="1"/>
    <col min="7952"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51.140625" style="478" customWidth="1"/>
    <col min="8206" max="8206" width="0" style="478" hidden="1" customWidth="1"/>
    <col min="8207" max="8207" width="18.7109375" style="478" customWidth="1"/>
    <col min="8208"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51.140625" style="478" customWidth="1"/>
    <col min="8462" max="8462" width="0" style="478" hidden="1" customWidth="1"/>
    <col min="8463" max="8463" width="18.7109375" style="478" customWidth="1"/>
    <col min="8464"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51.140625" style="478" customWidth="1"/>
    <col min="8718" max="8718" width="0" style="478" hidden="1" customWidth="1"/>
    <col min="8719" max="8719" width="18.7109375" style="478" customWidth="1"/>
    <col min="8720"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51.140625" style="478" customWidth="1"/>
    <col min="8974" max="8974" width="0" style="478" hidden="1" customWidth="1"/>
    <col min="8975" max="8975" width="18.7109375" style="478" customWidth="1"/>
    <col min="8976"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51.140625" style="478" customWidth="1"/>
    <col min="9230" max="9230" width="0" style="478" hidden="1" customWidth="1"/>
    <col min="9231" max="9231" width="18.7109375" style="478" customWidth="1"/>
    <col min="9232"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51.140625" style="478" customWidth="1"/>
    <col min="9486" max="9486" width="0" style="478" hidden="1" customWidth="1"/>
    <col min="9487" max="9487" width="18.7109375" style="478" customWidth="1"/>
    <col min="9488"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51.140625" style="478" customWidth="1"/>
    <col min="9742" max="9742" width="0" style="478" hidden="1" customWidth="1"/>
    <col min="9743" max="9743" width="18.7109375" style="478" customWidth="1"/>
    <col min="9744"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51.140625" style="478" customWidth="1"/>
    <col min="9998" max="9998" width="0" style="478" hidden="1" customWidth="1"/>
    <col min="9999" max="9999" width="18.7109375" style="478" customWidth="1"/>
    <col min="10000"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51.140625" style="478" customWidth="1"/>
    <col min="10254" max="10254" width="0" style="478" hidden="1" customWidth="1"/>
    <col min="10255" max="10255" width="18.7109375" style="478" customWidth="1"/>
    <col min="10256"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51.140625" style="478" customWidth="1"/>
    <col min="10510" max="10510" width="0" style="478" hidden="1" customWidth="1"/>
    <col min="10511" max="10511" width="18.7109375" style="478" customWidth="1"/>
    <col min="10512"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51.140625" style="478" customWidth="1"/>
    <col min="10766" max="10766" width="0" style="478" hidden="1" customWidth="1"/>
    <col min="10767" max="10767" width="18.7109375" style="478" customWidth="1"/>
    <col min="10768"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51.140625" style="478" customWidth="1"/>
    <col min="11022" max="11022" width="0" style="478" hidden="1" customWidth="1"/>
    <col min="11023" max="11023" width="18.7109375" style="478" customWidth="1"/>
    <col min="11024"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51.140625" style="478" customWidth="1"/>
    <col min="11278" max="11278" width="0" style="478" hidden="1" customWidth="1"/>
    <col min="11279" max="11279" width="18.7109375" style="478" customWidth="1"/>
    <col min="11280"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51.140625" style="478" customWidth="1"/>
    <col min="11534" max="11534" width="0" style="478" hidden="1" customWidth="1"/>
    <col min="11535" max="11535" width="18.7109375" style="478" customWidth="1"/>
    <col min="11536"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51.140625" style="478" customWidth="1"/>
    <col min="11790" max="11790" width="0" style="478" hidden="1" customWidth="1"/>
    <col min="11791" max="11791" width="18.7109375" style="478" customWidth="1"/>
    <col min="11792"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51.140625" style="478" customWidth="1"/>
    <col min="12046" max="12046" width="0" style="478" hidden="1" customWidth="1"/>
    <col min="12047" max="12047" width="18.7109375" style="478" customWidth="1"/>
    <col min="12048"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51.140625" style="478" customWidth="1"/>
    <col min="12302" max="12302" width="0" style="478" hidden="1" customWidth="1"/>
    <col min="12303" max="12303" width="18.7109375" style="478" customWidth="1"/>
    <col min="12304"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51.140625" style="478" customWidth="1"/>
    <col min="12558" max="12558" width="0" style="478" hidden="1" customWidth="1"/>
    <col min="12559" max="12559" width="18.7109375" style="478" customWidth="1"/>
    <col min="12560"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51.140625" style="478" customWidth="1"/>
    <col min="12814" max="12814" width="0" style="478" hidden="1" customWidth="1"/>
    <col min="12815" max="12815" width="18.7109375" style="478" customWidth="1"/>
    <col min="12816"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51.140625" style="478" customWidth="1"/>
    <col min="13070" max="13070" width="0" style="478" hidden="1" customWidth="1"/>
    <col min="13071" max="13071" width="18.7109375" style="478" customWidth="1"/>
    <col min="13072"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51.140625" style="478" customWidth="1"/>
    <col min="13326" max="13326" width="0" style="478" hidden="1" customWidth="1"/>
    <col min="13327" max="13327" width="18.7109375" style="478" customWidth="1"/>
    <col min="13328"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51.140625" style="478" customWidth="1"/>
    <col min="13582" max="13582" width="0" style="478" hidden="1" customWidth="1"/>
    <col min="13583" max="13583" width="18.7109375" style="478" customWidth="1"/>
    <col min="13584"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51.140625" style="478" customWidth="1"/>
    <col min="13838" max="13838" width="0" style="478" hidden="1" customWidth="1"/>
    <col min="13839" max="13839" width="18.7109375" style="478" customWidth="1"/>
    <col min="13840"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51.140625" style="478" customWidth="1"/>
    <col min="14094" max="14094" width="0" style="478" hidden="1" customWidth="1"/>
    <col min="14095" max="14095" width="18.7109375" style="478" customWidth="1"/>
    <col min="14096"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51.140625" style="478" customWidth="1"/>
    <col min="14350" max="14350" width="0" style="478" hidden="1" customWidth="1"/>
    <col min="14351" max="14351" width="18.7109375" style="478" customWidth="1"/>
    <col min="14352"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51.140625" style="478" customWidth="1"/>
    <col min="14606" max="14606" width="0" style="478" hidden="1" customWidth="1"/>
    <col min="14607" max="14607" width="18.7109375" style="478" customWidth="1"/>
    <col min="14608"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51.140625" style="478" customWidth="1"/>
    <col min="14862" max="14862" width="0" style="478" hidden="1" customWidth="1"/>
    <col min="14863" max="14863" width="18.7109375" style="478" customWidth="1"/>
    <col min="14864"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51.140625" style="478" customWidth="1"/>
    <col min="15118" max="15118" width="0" style="478" hidden="1" customWidth="1"/>
    <col min="15119" max="15119" width="18.7109375" style="478" customWidth="1"/>
    <col min="15120"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51.140625" style="478" customWidth="1"/>
    <col min="15374" max="15374" width="0" style="478" hidden="1" customWidth="1"/>
    <col min="15375" max="15375" width="18.7109375" style="478" customWidth="1"/>
    <col min="15376"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51.140625" style="478" customWidth="1"/>
    <col min="15630" max="15630" width="0" style="478" hidden="1" customWidth="1"/>
    <col min="15631" max="15631" width="18.7109375" style="478" customWidth="1"/>
    <col min="15632"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51.140625" style="478" customWidth="1"/>
    <col min="15886" max="15886" width="0" style="478" hidden="1" customWidth="1"/>
    <col min="15887" max="15887" width="18.7109375" style="478" customWidth="1"/>
    <col min="15888"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51.140625" style="478" customWidth="1"/>
    <col min="16142" max="16142" width="0" style="478" hidden="1" customWidth="1"/>
    <col min="16143" max="16143" width="18.7109375" style="478" customWidth="1"/>
    <col min="16144"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79"/>
    </row>
    <row r="5" spans="1:33" ht="22.5" customHeight="1">
      <c r="J5" s="483"/>
      <c r="K5" s="483"/>
      <c r="L5" s="1229" t="s">
        <v>631</v>
      </c>
      <c r="M5" s="1229"/>
      <c r="N5" s="1229"/>
      <c r="O5" s="1229"/>
      <c r="P5" s="1229"/>
      <c r="Q5" s="1229"/>
      <c r="R5" s="1229"/>
      <c r="S5" s="1229"/>
      <c r="T5" s="1229"/>
      <c r="U5" s="499"/>
    </row>
    <row r="6" spans="1:33" ht="3" customHeight="1">
      <c r="J6" s="483"/>
      <c r="K6" s="483"/>
      <c r="L6" s="479"/>
      <c r="M6" s="479"/>
      <c r="N6" s="479"/>
      <c r="O6" s="482"/>
      <c r="P6" s="482"/>
      <c r="Q6" s="482"/>
      <c r="R6" s="482"/>
      <c r="S6" s="482"/>
      <c r="T6" s="482"/>
      <c r="U6" s="479"/>
    </row>
    <row r="7" spans="1:33" s="493" customFormat="1" ht="22.5">
      <c r="A7" s="513"/>
      <c r="B7" s="513"/>
      <c r="C7" s="513"/>
      <c r="D7" s="513"/>
      <c r="E7" s="513"/>
      <c r="F7" s="513"/>
      <c r="G7" s="513"/>
      <c r="H7" s="513"/>
      <c r="L7" s="501"/>
      <c r="M7" s="619" t="s">
        <v>502</v>
      </c>
      <c r="N7" s="668"/>
      <c r="O7" s="1235" t="str">
        <f>IF(NameOrPr_ch="",IF(NameOrPr="","",NameOrPr),NameOrPr_ch)</f>
        <v>Министерство тарифного регулирования и энергетики Челябинской области</v>
      </c>
      <c r="P7" s="1235"/>
      <c r="Q7" s="1235"/>
      <c r="R7" s="1235"/>
      <c r="S7" s="1235"/>
      <c r="T7" s="1235"/>
      <c r="U7" s="584"/>
      <c r="V7" s="584"/>
      <c r="W7" s="521"/>
      <c r="X7" s="507"/>
      <c r="Y7" s="507"/>
      <c r="Z7" s="507"/>
      <c r="AA7" s="507"/>
      <c r="AB7" s="507"/>
      <c r="AC7" s="507"/>
      <c r="AD7" s="507"/>
      <c r="AE7" s="507"/>
      <c r="AF7" s="507"/>
      <c r="AG7" s="507"/>
    </row>
    <row r="8" spans="1:33" s="493" customFormat="1" ht="18.75">
      <c r="A8" s="513"/>
      <c r="B8" s="513"/>
      <c r="C8" s="513"/>
      <c r="D8" s="513"/>
      <c r="E8" s="513"/>
      <c r="F8" s="513"/>
      <c r="G8" s="513"/>
      <c r="H8" s="513"/>
      <c r="L8" s="501"/>
      <c r="M8" s="619" t="s">
        <v>596</v>
      </c>
      <c r="N8" s="668"/>
      <c r="O8" s="1235" t="str">
        <f>IF(datePr_ch="",IF(datePr="","",datePr),datePr_ch)</f>
        <v>28.11.2022</v>
      </c>
      <c r="P8" s="1235"/>
      <c r="Q8" s="1235"/>
      <c r="R8" s="1235"/>
      <c r="S8" s="1235"/>
      <c r="T8" s="1235"/>
      <c r="U8" s="584"/>
      <c r="V8" s="584"/>
      <c r="W8" s="521"/>
      <c r="X8" s="507"/>
      <c r="Y8" s="507"/>
      <c r="Z8" s="507"/>
      <c r="AA8" s="507"/>
      <c r="AB8" s="507"/>
      <c r="AC8" s="507"/>
      <c r="AD8" s="507"/>
      <c r="AE8" s="507"/>
      <c r="AF8" s="507"/>
      <c r="AG8" s="507"/>
    </row>
    <row r="9" spans="1:33" s="493" customFormat="1" ht="18.75">
      <c r="A9" s="513"/>
      <c r="B9" s="513"/>
      <c r="C9" s="513"/>
      <c r="D9" s="513"/>
      <c r="E9" s="513"/>
      <c r="F9" s="513"/>
      <c r="G9" s="513"/>
      <c r="H9" s="513"/>
      <c r="L9" s="152"/>
      <c r="M9" s="619" t="s">
        <v>595</v>
      </c>
      <c r="N9" s="668"/>
      <c r="O9" s="1235" t="str">
        <f>IF(numberPr_ch="",IF(numberPr="","",numberPr),numberPr_ch)</f>
        <v>102/34</v>
      </c>
      <c r="P9" s="1235"/>
      <c r="Q9" s="1235"/>
      <c r="R9" s="1235"/>
      <c r="S9" s="1235"/>
      <c r="T9" s="1235"/>
      <c r="U9" s="584"/>
      <c r="V9" s="584"/>
      <c r="W9" s="521"/>
      <c r="X9" s="507"/>
      <c r="Y9" s="507"/>
      <c r="Z9" s="507"/>
      <c r="AA9" s="507"/>
      <c r="AB9" s="507"/>
      <c r="AC9" s="507"/>
      <c r="AD9" s="507"/>
      <c r="AE9" s="507"/>
      <c r="AF9" s="507"/>
      <c r="AG9" s="507"/>
    </row>
    <row r="10" spans="1:33" s="493" customFormat="1" ht="18.75">
      <c r="A10" s="513"/>
      <c r="B10" s="513"/>
      <c r="C10" s="513"/>
      <c r="D10" s="513"/>
      <c r="E10" s="513"/>
      <c r="F10" s="513"/>
      <c r="G10" s="513"/>
      <c r="H10" s="513"/>
      <c r="L10" s="152"/>
      <c r="M10" s="619" t="s">
        <v>501</v>
      </c>
      <c r="N10" s="668"/>
      <c r="O10" s="1235" t="str">
        <f>IF(IstPub_ch="",IF(IstPub="","",IstPub),IstPub_ch)</f>
        <v>Официальный сайт Министерства тарифного регулирования и энергетики Челябинской области</v>
      </c>
      <c r="P10" s="1235"/>
      <c r="Q10" s="1235"/>
      <c r="R10" s="1235"/>
      <c r="S10" s="1235"/>
      <c r="T10" s="1235"/>
      <c r="U10" s="584"/>
      <c r="V10" s="584"/>
      <c r="W10" s="521"/>
      <c r="X10" s="507"/>
      <c r="Y10" s="507"/>
      <c r="Z10" s="507"/>
      <c r="AA10" s="507"/>
      <c r="AB10" s="507"/>
      <c r="AC10" s="507"/>
      <c r="AD10" s="507"/>
      <c r="AE10" s="507"/>
      <c r="AF10" s="507"/>
      <c r="AG10" s="507"/>
    </row>
    <row r="11" spans="1:33" s="493" customFormat="1" ht="11.25" hidden="1">
      <c r="A11" s="513"/>
      <c r="B11" s="513"/>
      <c r="C11" s="513"/>
      <c r="D11" s="513"/>
      <c r="E11" s="513"/>
      <c r="F11" s="513"/>
      <c r="G11" s="513"/>
      <c r="H11" s="513"/>
      <c r="L11" s="152"/>
      <c r="M11" s="152"/>
      <c r="N11" s="490"/>
      <c r="O11" s="500"/>
      <c r="P11" s="500"/>
      <c r="Q11" s="500"/>
      <c r="R11" s="500"/>
      <c r="S11" s="500"/>
      <c r="T11" s="500"/>
      <c r="U11" s="505" t="s">
        <v>373</v>
      </c>
      <c r="X11" s="507"/>
      <c r="Y11" s="507"/>
      <c r="Z11" s="507"/>
      <c r="AA11" s="507"/>
      <c r="AB11" s="507"/>
      <c r="AC11" s="507"/>
      <c r="AD11" s="507"/>
      <c r="AE11" s="507"/>
      <c r="AF11" s="507"/>
      <c r="AG11" s="507"/>
    </row>
    <row r="12" spans="1:33" ht="15" customHeight="1">
      <c r="H12" s="512" t="s">
        <v>93</v>
      </c>
      <c r="J12" s="483"/>
      <c r="K12" s="483"/>
      <c r="L12" s="479"/>
      <c r="M12" s="479"/>
      <c r="N12" s="479"/>
      <c r="O12" s="1259"/>
      <c r="P12" s="1259"/>
      <c r="Q12" s="1259"/>
      <c r="R12" s="1259"/>
      <c r="S12" s="1259"/>
      <c r="T12" s="1259"/>
      <c r="U12" s="1259"/>
    </row>
    <row r="13" spans="1:33">
      <c r="J13" s="483"/>
      <c r="K13" s="483"/>
      <c r="L13" s="1157" t="s">
        <v>454</v>
      </c>
      <c r="M13" s="1157"/>
      <c r="N13" s="1157"/>
      <c r="O13" s="1157"/>
      <c r="P13" s="1157"/>
      <c r="Q13" s="1157"/>
      <c r="R13" s="1157"/>
      <c r="S13" s="1157"/>
      <c r="T13" s="1157"/>
      <c r="U13" s="1157"/>
      <c r="V13" s="1157"/>
      <c r="W13" s="1157" t="s">
        <v>455</v>
      </c>
    </row>
    <row r="14" spans="1:33" ht="14.25" customHeight="1">
      <c r="J14" s="483"/>
      <c r="K14" s="483"/>
      <c r="L14" s="1242" t="s">
        <v>92</v>
      </c>
      <c r="M14" s="1242" t="s">
        <v>639</v>
      </c>
      <c r="N14" s="476"/>
      <c r="O14" s="1243" t="s">
        <v>641</v>
      </c>
      <c r="P14" s="1244"/>
      <c r="Q14" s="1244"/>
      <c r="R14" s="1244"/>
      <c r="S14" s="1244"/>
      <c r="T14" s="1245"/>
      <c r="U14" s="1226" t="s">
        <v>341</v>
      </c>
      <c r="V14" s="1258" t="s">
        <v>275</v>
      </c>
      <c r="W14" s="1157"/>
    </row>
    <row r="15" spans="1:33" ht="14.25" customHeight="1">
      <c r="J15" s="483"/>
      <c r="K15" s="483"/>
      <c r="L15" s="1242"/>
      <c r="M15" s="1242"/>
      <c r="N15" s="475"/>
      <c r="O15" s="1248" t="s">
        <v>640</v>
      </c>
      <c r="P15" s="657"/>
      <c r="Q15" s="657"/>
      <c r="R15" s="1224" t="s">
        <v>654</v>
      </c>
      <c r="S15" s="1224"/>
      <c r="T15" s="1225"/>
      <c r="U15" s="1227"/>
      <c r="V15" s="1258"/>
      <c r="W15" s="1157"/>
    </row>
    <row r="16" spans="1:33" ht="30.75" customHeight="1">
      <c r="J16" s="483"/>
      <c r="K16" s="483"/>
      <c r="L16" s="1242"/>
      <c r="M16" s="1242"/>
      <c r="N16" s="474"/>
      <c r="O16" s="1249"/>
      <c r="P16" s="655"/>
      <c r="Q16" s="656"/>
      <c r="R16" s="538" t="s">
        <v>274</v>
      </c>
      <c r="S16" s="1237" t="s">
        <v>273</v>
      </c>
      <c r="T16" s="1238"/>
      <c r="U16" s="1228"/>
      <c r="V16" s="1258"/>
      <c r="W16" s="1157"/>
    </row>
    <row r="17" spans="1:33">
      <c r="J17" s="483"/>
      <c r="K17" s="491">
        <v>1</v>
      </c>
      <c r="L17" s="639" t="s">
        <v>93</v>
      </c>
      <c r="M17" s="639" t="s">
        <v>49</v>
      </c>
      <c r="N17" s="511" t="s">
        <v>49</v>
      </c>
      <c r="O17" s="640">
        <f ca="1">OFFSET(O17,0,-1)+1</f>
        <v>3</v>
      </c>
      <c r="P17" s="641">
        <f ca="1">OFFSET(P17,0,-1)</f>
        <v>3</v>
      </c>
      <c r="Q17" s="641">
        <f ca="1">OFFSET(Q17,0,-1)</f>
        <v>3</v>
      </c>
      <c r="R17" s="640">
        <f ca="1">OFFSET(R17,0,-1)+1</f>
        <v>4</v>
      </c>
      <c r="S17" s="1261">
        <f ca="1">OFFSET(S17,0,-1)+1</f>
        <v>5</v>
      </c>
      <c r="T17" s="1261"/>
      <c r="U17" s="640">
        <f ca="1">OFFSET(U17,0,-2)+1</f>
        <v>6</v>
      </c>
      <c r="V17" s="641">
        <f ca="1">OFFSET(V17,0,-1)</f>
        <v>6</v>
      </c>
      <c r="W17" s="640">
        <f ca="1">OFFSET(W17,0,-1)+1</f>
        <v>7</v>
      </c>
    </row>
    <row r="18" spans="1:33" ht="22.5">
      <c r="A18" s="1215">
        <v>1</v>
      </c>
      <c r="B18" s="903"/>
      <c r="C18" s="903"/>
      <c r="D18" s="903"/>
      <c r="E18" s="904"/>
      <c r="F18" s="905"/>
      <c r="G18" s="905"/>
      <c r="H18" s="905"/>
      <c r="I18" s="906"/>
      <c r="J18" s="901"/>
      <c r="K18" s="908"/>
      <c r="L18" s="595">
        <f>mergeValue(A18)</f>
        <v>1</v>
      </c>
      <c r="M18" s="643" t="s">
        <v>20</v>
      </c>
      <c r="N18" s="582"/>
      <c r="O18" s="1260"/>
      <c r="P18" s="1260"/>
      <c r="Q18" s="1260"/>
      <c r="R18" s="1260"/>
      <c r="S18" s="1260"/>
      <c r="T18" s="1260"/>
      <c r="U18" s="1260"/>
      <c r="V18" s="1260"/>
      <c r="W18" s="632" t="s">
        <v>476</v>
      </c>
    </row>
    <row r="19" spans="1:33" ht="22.5">
      <c r="A19" s="1215"/>
      <c r="B19" s="1215">
        <v>1</v>
      </c>
      <c r="C19" s="903"/>
      <c r="D19" s="903"/>
      <c r="E19" s="905"/>
      <c r="F19" s="905"/>
      <c r="G19" s="905"/>
      <c r="H19" s="905"/>
      <c r="I19" s="900"/>
      <c r="J19" s="899"/>
      <c r="K19" s="902"/>
      <c r="L19" s="595" t="str">
        <f>mergeValue(A19) &amp;"."&amp; mergeValue(B19)</f>
        <v>1.1</v>
      </c>
      <c r="M19" s="548" t="s">
        <v>16</v>
      </c>
      <c r="N19" s="582"/>
      <c r="O19" s="1260"/>
      <c r="P19" s="1260"/>
      <c r="Q19" s="1260"/>
      <c r="R19" s="1260"/>
      <c r="S19" s="1260"/>
      <c r="T19" s="1260"/>
      <c r="U19" s="1260"/>
      <c r="V19" s="1260"/>
      <c r="W19" s="632" t="s">
        <v>477</v>
      </c>
    </row>
    <row r="20" spans="1:33" ht="22.5">
      <c r="A20" s="1215"/>
      <c r="B20" s="1215"/>
      <c r="C20" s="1215">
        <v>1</v>
      </c>
      <c r="D20" s="903"/>
      <c r="E20" s="905"/>
      <c r="F20" s="905"/>
      <c r="G20" s="905"/>
      <c r="H20" s="905"/>
      <c r="I20" s="907"/>
      <c r="J20" s="899"/>
      <c r="K20" s="902"/>
      <c r="L20" s="595" t="str">
        <f>mergeValue(A20) &amp;"."&amp; mergeValue(B20)&amp;"."&amp; mergeValue(C20)</f>
        <v>1.1.1</v>
      </c>
      <c r="M20" s="549" t="s">
        <v>7</v>
      </c>
      <c r="N20" s="582"/>
      <c r="O20" s="1260"/>
      <c r="P20" s="1260"/>
      <c r="Q20" s="1260"/>
      <c r="R20" s="1260"/>
      <c r="S20" s="1260"/>
      <c r="T20" s="1260"/>
      <c r="U20" s="1260"/>
      <c r="V20" s="1260"/>
      <c r="W20" s="632" t="s">
        <v>633</v>
      </c>
    </row>
    <row r="21" spans="1:33" ht="22.5">
      <c r="A21" s="1215"/>
      <c r="B21" s="1215"/>
      <c r="C21" s="1215"/>
      <c r="D21" s="1215">
        <v>1</v>
      </c>
      <c r="E21" s="905"/>
      <c r="F21" s="905"/>
      <c r="G21" s="905"/>
      <c r="H21" s="905"/>
      <c r="I21" s="907"/>
      <c r="J21" s="899"/>
      <c r="K21" s="902"/>
      <c r="L21" s="595" t="str">
        <f>mergeValue(A21) &amp;"."&amp; mergeValue(B21)&amp;"."&amp; mergeValue(C21)&amp;"."&amp; mergeValue(D21)</f>
        <v>1.1.1.1</v>
      </c>
      <c r="M21" s="550" t="s">
        <v>22</v>
      </c>
      <c r="N21" s="582"/>
      <c r="O21" s="1260"/>
      <c r="P21" s="1260"/>
      <c r="Q21" s="1260"/>
      <c r="R21" s="1260"/>
      <c r="S21" s="1260"/>
      <c r="T21" s="1260"/>
      <c r="U21" s="1260"/>
      <c r="V21" s="1260"/>
      <c r="W21" s="632" t="s">
        <v>634</v>
      </c>
    </row>
    <row r="22" spans="1:33" ht="101.25">
      <c r="A22" s="1215"/>
      <c r="B22" s="1215"/>
      <c r="C22" s="1215"/>
      <c r="D22" s="1215"/>
      <c r="E22" s="1215">
        <v>1</v>
      </c>
      <c r="F22" s="905"/>
      <c r="G22" s="905"/>
      <c r="H22" s="903">
        <v>1</v>
      </c>
      <c r="I22" s="1215">
        <v>1</v>
      </c>
      <c r="J22" s="905"/>
      <c r="K22" s="910"/>
      <c r="L22" s="595" t="str">
        <f>mergeValue(A22) &amp;"."&amp; mergeValue(B22)&amp;"."&amp; mergeValue(C22)&amp;"."&amp; mergeValue(D22)&amp;"."&amp; mergeValue(E22)</f>
        <v>1.1.1.1.1</v>
      </c>
      <c r="M22" s="556" t="s">
        <v>9</v>
      </c>
      <c r="N22" s="583"/>
      <c r="O22" s="1217"/>
      <c r="P22" s="1217"/>
      <c r="Q22" s="1217"/>
      <c r="R22" s="1217"/>
      <c r="S22" s="1217"/>
      <c r="T22" s="1217"/>
      <c r="U22" s="1217"/>
      <c r="V22" s="1217"/>
      <c r="W22" s="632" t="s">
        <v>638</v>
      </c>
    </row>
    <row r="23" spans="1:33" ht="90">
      <c r="A23" s="1215"/>
      <c r="B23" s="1215"/>
      <c r="C23" s="1215"/>
      <c r="D23" s="1215"/>
      <c r="E23" s="1215"/>
      <c r="F23" s="1215">
        <v>1</v>
      </c>
      <c r="G23" s="903"/>
      <c r="H23" s="903"/>
      <c r="I23" s="1215"/>
      <c r="J23" s="1215">
        <v>1</v>
      </c>
      <c r="K23" s="911"/>
      <c r="L23" s="595" t="str">
        <f>mergeValue(A23) &amp;"."&amp; mergeValue(B23)&amp;"."&amp; mergeValue(C23)&amp;"."&amp; mergeValue(D23)&amp;"."&amp; mergeValue(E23)&amp;"."&amp; mergeValue(F23)</f>
        <v>1.1.1.1.1.1</v>
      </c>
      <c r="M23" s="557" t="s">
        <v>10</v>
      </c>
      <c r="N23" s="583"/>
      <c r="O23" s="1218"/>
      <c r="P23" s="1219"/>
      <c r="Q23" s="1219"/>
      <c r="R23" s="1219"/>
      <c r="S23" s="1219"/>
      <c r="T23" s="1219"/>
      <c r="U23" s="1219"/>
      <c r="V23" s="1220"/>
      <c r="W23" s="632" t="s">
        <v>636</v>
      </c>
      <c r="Y23" s="506" t="str">
        <f>strCheckUnique(Z23:Z26)</f>
        <v/>
      </c>
      <c r="AA23" s="506" t="str">
        <f>IF(O23="","",O23 &amp; ":_")</f>
        <v/>
      </c>
    </row>
    <row r="24" spans="1:33" ht="189" customHeight="1">
      <c r="A24" s="1215"/>
      <c r="B24" s="1215"/>
      <c r="C24" s="1215"/>
      <c r="D24" s="1215"/>
      <c r="E24" s="1215"/>
      <c r="F24" s="1215"/>
      <c r="G24" s="903">
        <v>1</v>
      </c>
      <c r="H24" s="903"/>
      <c r="I24" s="1215"/>
      <c r="J24" s="1215"/>
      <c r="K24" s="911">
        <v>1</v>
      </c>
      <c r="L24" s="595" t="str">
        <f>mergeValue(A24) &amp;"."&amp; mergeValue(B24)&amp;"."&amp; mergeValue(C24)&amp;"."&amp; mergeValue(D24)&amp;"."&amp; mergeValue(E24)&amp;"."&amp; mergeValue(F24)&amp;"."&amp; mergeValue(G24)</f>
        <v>1.1.1.1.1.1.1</v>
      </c>
      <c r="M24" s="1071"/>
      <c r="N24" s="588"/>
      <c r="O24" s="1080"/>
      <c r="P24" s="564"/>
      <c r="Q24" s="564"/>
      <c r="R24" s="1250"/>
      <c r="S24" s="1222" t="s">
        <v>84</v>
      </c>
      <c r="T24" s="1250"/>
      <c r="U24" s="1222" t="s">
        <v>85</v>
      </c>
      <c r="V24" s="580"/>
      <c r="W24" s="1232" t="s">
        <v>656</v>
      </c>
      <c r="X24" s="502" t="str">
        <f>strCheckDate(O25:V25)</f>
        <v/>
      </c>
      <c r="Y24" s="506"/>
      <c r="Z24" s="506" t="str">
        <f>IF(M24="","",M24 )</f>
        <v/>
      </c>
      <c r="AA24" s="506"/>
      <c r="AB24" s="506"/>
      <c r="AC24" s="506"/>
    </row>
    <row r="25" spans="1:33" ht="11.25" hidden="1">
      <c r="A25" s="1215"/>
      <c r="B25" s="1215"/>
      <c r="C25" s="1215"/>
      <c r="D25" s="1215"/>
      <c r="E25" s="1215"/>
      <c r="F25" s="1215"/>
      <c r="G25" s="903"/>
      <c r="H25" s="903"/>
      <c r="I25" s="1215"/>
      <c r="J25" s="1215"/>
      <c r="K25" s="911"/>
      <c r="L25" s="602"/>
      <c r="M25" s="648"/>
      <c r="N25" s="588"/>
      <c r="O25" s="586"/>
      <c r="P25" s="564"/>
      <c r="Q25" s="586" t="str">
        <f>R24 &amp; "-" &amp; T24</f>
        <v>-</v>
      </c>
      <c r="R25" s="1221"/>
      <c r="S25" s="1222"/>
      <c r="T25" s="1221"/>
      <c r="U25" s="1222"/>
      <c r="V25" s="580"/>
      <c r="W25" s="1233"/>
    </row>
    <row r="26" spans="1:33" s="477" customFormat="1" ht="15" customHeight="1">
      <c r="A26" s="1215"/>
      <c r="B26" s="1215"/>
      <c r="C26" s="1215"/>
      <c r="D26" s="1215"/>
      <c r="E26" s="1215"/>
      <c r="F26" s="1215"/>
      <c r="G26" s="905"/>
      <c r="H26" s="903"/>
      <c r="I26" s="1215"/>
      <c r="J26" s="1215"/>
      <c r="K26" s="910"/>
      <c r="L26" s="540"/>
      <c r="M26" s="559" t="s">
        <v>25</v>
      </c>
      <c r="N26" s="553"/>
      <c r="O26" s="547"/>
      <c r="P26" s="547"/>
      <c r="Q26" s="547"/>
      <c r="R26" s="575"/>
      <c r="S26" s="566"/>
      <c r="T26" s="565"/>
      <c r="U26" s="553"/>
      <c r="V26" s="562"/>
      <c r="W26" s="1234"/>
      <c r="X26" s="503"/>
      <c r="Y26" s="503"/>
      <c r="Z26" s="503"/>
      <c r="AA26" s="503"/>
      <c r="AB26" s="503"/>
      <c r="AC26" s="503"/>
      <c r="AD26" s="503"/>
      <c r="AE26" s="503"/>
      <c r="AF26" s="503"/>
      <c r="AG26" s="503"/>
    </row>
    <row r="27" spans="1:33" s="477" customFormat="1" ht="15" customHeight="1">
      <c r="A27" s="1215"/>
      <c r="B27" s="1215"/>
      <c r="C27" s="1215"/>
      <c r="D27" s="1215"/>
      <c r="E27" s="1215"/>
      <c r="F27" s="905"/>
      <c r="G27" s="905"/>
      <c r="H27" s="903"/>
      <c r="I27" s="1215"/>
      <c r="J27" s="905"/>
      <c r="K27" s="910"/>
      <c r="L27" s="540"/>
      <c r="M27" s="558" t="s">
        <v>11</v>
      </c>
      <c r="N27" s="552"/>
      <c r="O27" s="547"/>
      <c r="P27" s="547"/>
      <c r="Q27" s="547"/>
      <c r="R27" s="575"/>
      <c r="S27" s="566"/>
      <c r="T27" s="565"/>
      <c r="U27" s="552"/>
      <c r="V27" s="566"/>
      <c r="W27" s="562"/>
      <c r="X27" s="503"/>
      <c r="Y27" s="503"/>
      <c r="Z27" s="503"/>
      <c r="AA27" s="503"/>
      <c r="AB27" s="503"/>
      <c r="AC27" s="503"/>
      <c r="AD27" s="503"/>
      <c r="AE27" s="503"/>
      <c r="AF27" s="503"/>
      <c r="AG27" s="503"/>
    </row>
    <row r="28" spans="1:33" s="477" customFormat="1" ht="15" customHeight="1">
      <c r="A28" s="1215"/>
      <c r="B28" s="1215"/>
      <c r="C28" s="1215"/>
      <c r="D28" s="1215"/>
      <c r="E28" s="909"/>
      <c r="F28" s="905"/>
      <c r="G28" s="905"/>
      <c r="H28" s="905"/>
      <c r="I28" s="901"/>
      <c r="J28" s="898"/>
      <c r="K28" s="908"/>
      <c r="L28" s="540"/>
      <c r="M28" s="553" t="s">
        <v>12</v>
      </c>
      <c r="N28" s="551"/>
      <c r="O28" s="547"/>
      <c r="P28" s="547"/>
      <c r="Q28" s="547"/>
      <c r="R28" s="575"/>
      <c r="S28" s="566"/>
      <c r="T28" s="565"/>
      <c r="U28" s="551"/>
      <c r="V28" s="566"/>
      <c r="W28" s="562"/>
      <c r="X28" s="503"/>
      <c r="Y28" s="503"/>
      <c r="Z28" s="503"/>
      <c r="AA28" s="503"/>
      <c r="AB28" s="503"/>
      <c r="AC28" s="503"/>
      <c r="AD28" s="503"/>
      <c r="AE28" s="503"/>
      <c r="AF28" s="503"/>
      <c r="AG28" s="503"/>
    </row>
    <row r="29" spans="1:33" s="477" customFormat="1" ht="15" customHeight="1">
      <c r="A29" s="1215"/>
      <c r="B29" s="1215"/>
      <c r="C29" s="1215"/>
      <c r="D29" s="909"/>
      <c r="E29" s="909"/>
      <c r="F29" s="905"/>
      <c r="G29" s="905"/>
      <c r="H29" s="905"/>
      <c r="I29" s="901"/>
      <c r="J29" s="898"/>
      <c r="K29" s="908"/>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row>
    <row r="30" spans="1:33" s="477" customFormat="1" ht="15" customHeight="1">
      <c r="A30" s="1215"/>
      <c r="B30" s="1215"/>
      <c r="C30" s="909"/>
      <c r="D30" s="909"/>
      <c r="E30" s="909"/>
      <c r="F30" s="909"/>
      <c r="G30" s="914"/>
      <c r="H30" s="901"/>
      <c r="I30" s="912"/>
      <c r="J30" s="898"/>
      <c r="K30" s="913"/>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row>
    <row r="31" spans="1:33" s="477" customFormat="1" ht="15" customHeight="1">
      <c r="A31" s="1215"/>
      <c r="B31" s="909"/>
      <c r="C31" s="909"/>
      <c r="D31" s="909"/>
      <c r="E31" s="909"/>
      <c r="F31" s="909"/>
      <c r="G31" s="914"/>
      <c r="H31" s="901"/>
      <c r="I31" s="901"/>
      <c r="J31" s="898"/>
      <c r="K31" s="908"/>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row>
    <row r="32" spans="1:33" s="477" customFormat="1" ht="15" customHeight="1">
      <c r="A32" s="897"/>
      <c r="B32" s="897"/>
      <c r="C32" s="897"/>
      <c r="D32" s="897"/>
      <c r="E32" s="897"/>
      <c r="F32" s="897"/>
      <c r="G32" s="897"/>
      <c r="H32" s="897"/>
      <c r="I32" s="897"/>
      <c r="J32" s="897"/>
      <c r="K32" s="897"/>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row>
    <row r="33" spans="12:23" ht="3" customHeight="1">
      <c r="L33" s="487"/>
      <c r="M33" s="487"/>
      <c r="N33" s="487"/>
      <c r="O33" s="487"/>
      <c r="P33" s="487"/>
      <c r="Q33" s="487"/>
      <c r="R33" s="487"/>
      <c r="S33" s="487"/>
      <c r="T33" s="487"/>
      <c r="U33" s="487"/>
    </row>
    <row r="34" spans="12:23" ht="133.5" customHeight="1">
      <c r="L34" s="1">
        <v>1</v>
      </c>
      <c r="M34" s="1208" t="s">
        <v>632</v>
      </c>
      <c r="N34" s="1208"/>
      <c r="O34" s="1208"/>
      <c r="P34" s="1208"/>
      <c r="Q34" s="1208"/>
      <c r="R34" s="1208"/>
      <c r="S34" s="1208"/>
      <c r="T34" s="1208"/>
      <c r="U34" s="1208"/>
      <c r="V34" s="1208"/>
      <c r="W34" s="1208"/>
    </row>
  </sheetData>
  <sheetProtection algorithmName="SHA-512" hashValue="n61E9IgN1EdiEYq8u9bbUQg0vpF+Cv7sM9BvXMjykafhzd9B7VgkE7a9fohc4SXKaowKYkWNJ0UNPb5vqzsr5Q==" saltValue="E4nAxxkQuNqF2sOKteIHcg==" spinCount="100000" sheet="1" objects="1" scenarios="1" formatColumns="0" formatRows="0"/>
  <dataConsolidate leftLabels="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51</v>
      </c>
    </row>
    <row r="2" spans="1:20" ht="22.5">
      <c r="F2" s="1209" t="s">
        <v>491</v>
      </c>
      <c r="G2" s="1210"/>
      <c r="H2" s="1211"/>
      <c r="I2" s="642"/>
    </row>
    <row r="3" spans="1:20" ht="3" customHeight="1"/>
    <row r="4" spans="1:20" s="572" customFormat="1" ht="11.25">
      <c r="A4" s="592"/>
      <c r="B4" s="592"/>
      <c r="C4" s="592"/>
      <c r="D4" s="592"/>
      <c r="F4" s="1157" t="s">
        <v>454</v>
      </c>
      <c r="G4" s="1157"/>
      <c r="H4" s="1157"/>
      <c r="I4" s="1212"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12"/>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06.12.2022</v>
      </c>
      <c r="I7" s="583" t="s">
        <v>493</v>
      </c>
      <c r="J7" s="617"/>
      <c r="K7" s="592"/>
      <c r="L7" s="592"/>
      <c r="M7" s="592"/>
      <c r="N7" s="592"/>
      <c r="O7" s="592"/>
      <c r="P7" s="592"/>
      <c r="Q7" s="592"/>
      <c r="R7" s="592"/>
      <c r="S7" s="592"/>
      <c r="T7" s="592"/>
    </row>
    <row r="8" spans="1:20" s="572" customFormat="1" ht="45">
      <c r="A8" s="1213">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13"/>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13"/>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13"/>
      <c r="B11" s="1213">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213"/>
      <c r="B12" s="1213"/>
      <c r="C12" s="1213">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13"/>
      <c r="B13" s="1213"/>
      <c r="C13" s="1213"/>
      <c r="D13" s="625">
        <v>1</v>
      </c>
      <c r="F13" s="618" t="str">
        <f>"4."&amp;mergeValue(A13) &amp;"."&amp;mergeValue(B13)&amp;"."&amp;mergeValue(C13)&amp;"."&amp;mergeValue(D13)</f>
        <v>4.1.1.1.1</v>
      </c>
      <c r="G13" s="635" t="s">
        <v>498</v>
      </c>
      <c r="H13" s="606"/>
      <c r="I13" s="1214" t="s">
        <v>591</v>
      </c>
      <c r="J13" s="617"/>
      <c r="K13" s="592"/>
      <c r="L13" s="592"/>
      <c r="M13" s="592"/>
      <c r="N13" s="592"/>
      <c r="O13" s="592"/>
      <c r="P13" s="592"/>
      <c r="Q13" s="592"/>
      <c r="R13" s="592"/>
      <c r="S13" s="592"/>
      <c r="T13" s="592"/>
    </row>
    <row r="14" spans="1:20" s="572" customFormat="1" ht="18.75">
      <c r="A14" s="1213"/>
      <c r="B14" s="1213"/>
      <c r="C14" s="1213"/>
      <c r="D14" s="625"/>
      <c r="F14" s="621"/>
      <c r="G14" s="552" t="s">
        <v>4</v>
      </c>
      <c r="H14" s="626"/>
      <c r="I14" s="1214"/>
      <c r="J14" s="617"/>
      <c r="K14" s="592"/>
      <c r="L14" s="592"/>
      <c r="M14" s="592"/>
      <c r="N14" s="592"/>
      <c r="O14" s="592"/>
      <c r="P14" s="592"/>
      <c r="Q14" s="592"/>
      <c r="R14" s="592"/>
      <c r="S14" s="592"/>
      <c r="T14" s="592"/>
    </row>
    <row r="15" spans="1:20" s="572" customFormat="1" ht="18.75">
      <c r="A15" s="1213"/>
      <c r="B15" s="1213"/>
      <c r="C15" s="625"/>
      <c r="D15" s="625"/>
      <c r="F15" s="636"/>
      <c r="G15" s="579" t="s">
        <v>403</v>
      </c>
      <c r="H15" s="637"/>
      <c r="I15" s="638"/>
      <c r="J15" s="617"/>
      <c r="K15" s="592"/>
      <c r="L15" s="592"/>
      <c r="M15" s="592"/>
      <c r="N15" s="592"/>
      <c r="O15" s="592"/>
      <c r="P15" s="592"/>
      <c r="Q15" s="592"/>
      <c r="R15" s="592"/>
      <c r="S15" s="592"/>
      <c r="T15" s="592"/>
    </row>
    <row r="16" spans="1:20" s="572" customFormat="1" ht="18.75">
      <c r="A16" s="1213"/>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208" t="s">
        <v>593</v>
      </c>
      <c r="H19" s="1208"/>
      <c r="I19" s="596"/>
      <c r="J19" s="616"/>
      <c r="K19" s="616"/>
      <c r="L19" s="616"/>
      <c r="M19" s="616"/>
      <c r="N19" s="616"/>
      <c r="O19" s="616"/>
      <c r="P19" s="616"/>
      <c r="Q19" s="616"/>
      <c r="R19" s="616"/>
      <c r="S19" s="616"/>
      <c r="T19" s="616"/>
    </row>
  </sheetData>
  <sheetProtection algorithmName="SHA-512" hashValue="9V7m+iNDnn6q7JZMD6P+XYGNc7660/JqwbgnXV/4ERnzeTbY27mqgjVCDXDUdZDTTnVye4OkrVI1aet9W7qE0A==" saltValue="QGsOu3W/A3VHAK6/F90Er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3.7109375" style="525" customWidth="1"/>
    <col min="16" max="17" width="1.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35" width="10.5703125" style="587"/>
    <col min="36" max="256" width="10.5703125" style="525"/>
    <col min="257" max="264" width="0" style="525" hidden="1" customWidth="1"/>
    <col min="265" max="267" width="3.7109375" style="525" customWidth="1"/>
    <col min="268" max="268" width="12.7109375" style="525" customWidth="1"/>
    <col min="269" max="269" width="47.42578125" style="525" customWidth="1"/>
    <col min="270" max="273" width="0" style="525" hidden="1" customWidth="1"/>
    <col min="274" max="274" width="11.7109375" style="525" customWidth="1"/>
    <col min="275" max="275" width="6.42578125" style="525" bestFit="1" customWidth="1"/>
    <col min="276" max="276" width="11.7109375" style="525" customWidth="1"/>
    <col min="277" max="277" width="0" style="525" hidden="1" customWidth="1"/>
    <col min="278" max="278" width="3.7109375" style="525" customWidth="1"/>
    <col min="279" max="279" width="11.140625" style="525" bestFit="1" customWidth="1"/>
    <col min="280" max="512" width="10.5703125" style="525"/>
    <col min="513" max="520" width="0" style="525" hidden="1" customWidth="1"/>
    <col min="521" max="523" width="3.7109375" style="525" customWidth="1"/>
    <col min="524" max="524" width="12.7109375" style="525" customWidth="1"/>
    <col min="525" max="525" width="47.42578125" style="525" customWidth="1"/>
    <col min="526" max="529" width="0" style="525" hidden="1" customWidth="1"/>
    <col min="530" max="530" width="11.7109375" style="525" customWidth="1"/>
    <col min="531" max="531" width="6.42578125" style="525" bestFit="1" customWidth="1"/>
    <col min="532" max="532" width="11.7109375" style="525" customWidth="1"/>
    <col min="533" max="533" width="0" style="525" hidden="1" customWidth="1"/>
    <col min="534" max="534" width="3.7109375" style="525" customWidth="1"/>
    <col min="535" max="535" width="11.140625" style="525" bestFit="1" customWidth="1"/>
    <col min="536" max="768" width="10.5703125" style="525"/>
    <col min="769" max="776" width="0" style="525" hidden="1" customWidth="1"/>
    <col min="777" max="779" width="3.7109375" style="525" customWidth="1"/>
    <col min="780" max="780" width="12.7109375" style="525" customWidth="1"/>
    <col min="781" max="781" width="47.42578125" style="525" customWidth="1"/>
    <col min="782" max="785" width="0" style="525" hidden="1" customWidth="1"/>
    <col min="786" max="786" width="11.7109375" style="525" customWidth="1"/>
    <col min="787" max="787" width="6.42578125" style="525" bestFit="1" customWidth="1"/>
    <col min="788" max="788" width="11.7109375" style="525" customWidth="1"/>
    <col min="789" max="789" width="0" style="525" hidden="1" customWidth="1"/>
    <col min="790" max="790" width="3.7109375" style="525" customWidth="1"/>
    <col min="791" max="791" width="11.140625" style="525" bestFit="1" customWidth="1"/>
    <col min="792" max="1024" width="10.5703125" style="525"/>
    <col min="1025" max="1032" width="0" style="525" hidden="1" customWidth="1"/>
    <col min="1033" max="1035" width="3.7109375" style="525" customWidth="1"/>
    <col min="1036" max="1036" width="12.7109375" style="525" customWidth="1"/>
    <col min="1037" max="1037" width="47.42578125" style="525" customWidth="1"/>
    <col min="1038" max="1041" width="0" style="525" hidden="1" customWidth="1"/>
    <col min="1042" max="1042" width="11.7109375" style="525" customWidth="1"/>
    <col min="1043" max="1043" width="6.42578125" style="525" bestFit="1" customWidth="1"/>
    <col min="1044" max="1044" width="11.7109375" style="525" customWidth="1"/>
    <col min="1045" max="1045" width="0" style="525" hidden="1" customWidth="1"/>
    <col min="1046" max="1046" width="3.7109375" style="525" customWidth="1"/>
    <col min="1047" max="1047" width="11.140625" style="525" bestFit="1" customWidth="1"/>
    <col min="1048" max="1280" width="10.5703125" style="525"/>
    <col min="1281" max="1288" width="0" style="525" hidden="1" customWidth="1"/>
    <col min="1289" max="1291" width="3.7109375" style="525" customWidth="1"/>
    <col min="1292" max="1292" width="12.7109375" style="525" customWidth="1"/>
    <col min="1293" max="1293" width="47.42578125" style="525" customWidth="1"/>
    <col min="1294" max="1297" width="0" style="525" hidden="1" customWidth="1"/>
    <col min="1298" max="1298" width="11.7109375" style="525" customWidth="1"/>
    <col min="1299" max="1299" width="6.42578125" style="525" bestFit="1" customWidth="1"/>
    <col min="1300" max="1300" width="11.7109375" style="525" customWidth="1"/>
    <col min="1301" max="1301" width="0" style="525" hidden="1" customWidth="1"/>
    <col min="1302" max="1302" width="3.7109375" style="525" customWidth="1"/>
    <col min="1303" max="1303" width="11.140625" style="525" bestFit="1" customWidth="1"/>
    <col min="1304" max="1536" width="10.5703125" style="525"/>
    <col min="1537" max="1544" width="0" style="525" hidden="1" customWidth="1"/>
    <col min="1545" max="1547" width="3.7109375" style="525" customWidth="1"/>
    <col min="1548" max="1548" width="12.7109375" style="525" customWidth="1"/>
    <col min="1549" max="1549" width="47.42578125" style="525" customWidth="1"/>
    <col min="1550" max="1553" width="0" style="525" hidden="1" customWidth="1"/>
    <col min="1554" max="1554" width="11.7109375" style="525" customWidth="1"/>
    <col min="1555" max="1555" width="6.42578125" style="525" bestFit="1" customWidth="1"/>
    <col min="1556" max="1556" width="11.7109375" style="525" customWidth="1"/>
    <col min="1557" max="1557" width="0" style="525" hidden="1" customWidth="1"/>
    <col min="1558" max="1558" width="3.7109375" style="525" customWidth="1"/>
    <col min="1559" max="1559" width="11.140625" style="525" bestFit="1" customWidth="1"/>
    <col min="1560" max="1792" width="10.5703125" style="525"/>
    <col min="1793" max="1800" width="0" style="525" hidden="1" customWidth="1"/>
    <col min="1801" max="1803" width="3.7109375" style="525" customWidth="1"/>
    <col min="1804" max="1804" width="12.7109375" style="525" customWidth="1"/>
    <col min="1805" max="1805" width="47.42578125" style="525" customWidth="1"/>
    <col min="1806" max="1809" width="0" style="525" hidden="1" customWidth="1"/>
    <col min="1810" max="1810" width="11.7109375" style="525" customWidth="1"/>
    <col min="1811" max="1811" width="6.42578125" style="525" bestFit="1" customWidth="1"/>
    <col min="1812" max="1812" width="11.7109375" style="525" customWidth="1"/>
    <col min="1813" max="1813" width="0" style="525" hidden="1" customWidth="1"/>
    <col min="1814" max="1814" width="3.7109375" style="525" customWidth="1"/>
    <col min="1815" max="1815" width="11.140625" style="525" bestFit="1" customWidth="1"/>
    <col min="1816" max="2048" width="10.5703125" style="525"/>
    <col min="2049" max="2056" width="0" style="525" hidden="1" customWidth="1"/>
    <col min="2057" max="2059" width="3.7109375" style="525" customWidth="1"/>
    <col min="2060" max="2060" width="12.7109375" style="525" customWidth="1"/>
    <col min="2061" max="2061" width="47.42578125" style="525" customWidth="1"/>
    <col min="2062" max="2065" width="0" style="525" hidden="1" customWidth="1"/>
    <col min="2066" max="2066" width="11.7109375" style="525" customWidth="1"/>
    <col min="2067" max="2067" width="6.42578125" style="525" bestFit="1" customWidth="1"/>
    <col min="2068" max="2068" width="11.7109375" style="525" customWidth="1"/>
    <col min="2069" max="2069" width="0" style="525" hidden="1" customWidth="1"/>
    <col min="2070" max="2070" width="3.7109375" style="525" customWidth="1"/>
    <col min="2071" max="2071" width="11.140625" style="525" bestFit="1" customWidth="1"/>
    <col min="2072" max="2304" width="10.5703125" style="525"/>
    <col min="2305" max="2312" width="0" style="525" hidden="1" customWidth="1"/>
    <col min="2313" max="2315" width="3.7109375" style="525" customWidth="1"/>
    <col min="2316" max="2316" width="12.7109375" style="525" customWidth="1"/>
    <col min="2317" max="2317" width="47.42578125" style="525" customWidth="1"/>
    <col min="2318" max="2321" width="0" style="525" hidden="1" customWidth="1"/>
    <col min="2322" max="2322" width="11.7109375" style="525" customWidth="1"/>
    <col min="2323" max="2323" width="6.42578125" style="525" bestFit="1" customWidth="1"/>
    <col min="2324" max="2324" width="11.7109375" style="525" customWidth="1"/>
    <col min="2325" max="2325" width="0" style="525" hidden="1" customWidth="1"/>
    <col min="2326" max="2326" width="3.7109375" style="525" customWidth="1"/>
    <col min="2327" max="2327" width="11.140625" style="525" bestFit="1" customWidth="1"/>
    <col min="2328" max="2560" width="10.5703125" style="525"/>
    <col min="2561" max="2568" width="0" style="525" hidden="1" customWidth="1"/>
    <col min="2569" max="2571" width="3.7109375" style="525" customWidth="1"/>
    <col min="2572" max="2572" width="12.7109375" style="525" customWidth="1"/>
    <col min="2573" max="2573" width="47.42578125" style="525" customWidth="1"/>
    <col min="2574" max="2577" width="0" style="525" hidden="1" customWidth="1"/>
    <col min="2578" max="2578" width="11.7109375" style="525" customWidth="1"/>
    <col min="2579" max="2579" width="6.42578125" style="525" bestFit="1" customWidth="1"/>
    <col min="2580" max="2580" width="11.7109375" style="525" customWidth="1"/>
    <col min="2581" max="2581" width="0" style="525" hidden="1" customWidth="1"/>
    <col min="2582" max="2582" width="3.7109375" style="525" customWidth="1"/>
    <col min="2583" max="2583" width="11.140625" style="525" bestFit="1" customWidth="1"/>
    <col min="2584" max="2816" width="10.5703125" style="525"/>
    <col min="2817" max="2824" width="0" style="525" hidden="1" customWidth="1"/>
    <col min="2825" max="2827" width="3.7109375" style="525" customWidth="1"/>
    <col min="2828" max="2828" width="12.7109375" style="525" customWidth="1"/>
    <col min="2829" max="2829" width="47.42578125" style="525" customWidth="1"/>
    <col min="2830" max="2833" width="0" style="525" hidden="1" customWidth="1"/>
    <col min="2834" max="2834" width="11.7109375" style="525" customWidth="1"/>
    <col min="2835" max="2835" width="6.42578125" style="525" bestFit="1" customWidth="1"/>
    <col min="2836" max="2836" width="11.7109375" style="525" customWidth="1"/>
    <col min="2837" max="2837" width="0" style="525" hidden="1" customWidth="1"/>
    <col min="2838" max="2838" width="3.7109375" style="525" customWidth="1"/>
    <col min="2839" max="2839" width="11.140625" style="525" bestFit="1" customWidth="1"/>
    <col min="2840" max="3072" width="10.5703125" style="525"/>
    <col min="3073" max="3080" width="0" style="525" hidden="1" customWidth="1"/>
    <col min="3081" max="3083" width="3.7109375" style="525" customWidth="1"/>
    <col min="3084" max="3084" width="12.7109375" style="525" customWidth="1"/>
    <col min="3085" max="3085" width="47.42578125" style="525" customWidth="1"/>
    <col min="3086" max="3089" width="0" style="525" hidden="1" customWidth="1"/>
    <col min="3090" max="3090" width="11.7109375" style="525" customWidth="1"/>
    <col min="3091" max="3091" width="6.42578125" style="525" bestFit="1" customWidth="1"/>
    <col min="3092" max="3092" width="11.7109375" style="525" customWidth="1"/>
    <col min="3093" max="3093" width="0" style="525" hidden="1" customWidth="1"/>
    <col min="3094" max="3094" width="3.7109375" style="525" customWidth="1"/>
    <col min="3095" max="3095" width="11.140625" style="525" bestFit="1" customWidth="1"/>
    <col min="3096" max="3328" width="10.5703125" style="525"/>
    <col min="3329" max="3336" width="0" style="525" hidden="1" customWidth="1"/>
    <col min="3337" max="3339" width="3.7109375" style="525" customWidth="1"/>
    <col min="3340" max="3340" width="12.7109375" style="525" customWidth="1"/>
    <col min="3341" max="3341" width="47.42578125" style="525" customWidth="1"/>
    <col min="3342" max="3345" width="0" style="525" hidden="1" customWidth="1"/>
    <col min="3346" max="3346" width="11.7109375" style="525" customWidth="1"/>
    <col min="3347" max="3347" width="6.42578125" style="525" bestFit="1" customWidth="1"/>
    <col min="3348" max="3348" width="11.7109375" style="525" customWidth="1"/>
    <col min="3349" max="3349" width="0" style="525" hidden="1" customWidth="1"/>
    <col min="3350" max="3350" width="3.7109375" style="525" customWidth="1"/>
    <col min="3351" max="3351" width="11.140625" style="525" bestFit="1" customWidth="1"/>
    <col min="3352" max="3584" width="10.5703125" style="525"/>
    <col min="3585" max="3592" width="0" style="525" hidden="1" customWidth="1"/>
    <col min="3593" max="3595" width="3.7109375" style="525" customWidth="1"/>
    <col min="3596" max="3596" width="12.7109375" style="525" customWidth="1"/>
    <col min="3597" max="3597" width="47.42578125" style="525" customWidth="1"/>
    <col min="3598" max="3601" width="0" style="525" hidden="1" customWidth="1"/>
    <col min="3602" max="3602" width="11.7109375" style="525" customWidth="1"/>
    <col min="3603" max="3603" width="6.42578125" style="525" bestFit="1" customWidth="1"/>
    <col min="3604" max="3604" width="11.7109375" style="525" customWidth="1"/>
    <col min="3605" max="3605" width="0" style="525" hidden="1" customWidth="1"/>
    <col min="3606" max="3606" width="3.7109375" style="525" customWidth="1"/>
    <col min="3607" max="3607" width="11.140625" style="525" bestFit="1" customWidth="1"/>
    <col min="3608" max="3840" width="10.5703125" style="525"/>
    <col min="3841" max="3848" width="0" style="525" hidden="1" customWidth="1"/>
    <col min="3849" max="3851" width="3.7109375" style="525" customWidth="1"/>
    <col min="3852" max="3852" width="12.7109375" style="525" customWidth="1"/>
    <col min="3853" max="3853" width="47.42578125" style="525" customWidth="1"/>
    <col min="3854" max="3857" width="0" style="525" hidden="1" customWidth="1"/>
    <col min="3858" max="3858" width="11.7109375" style="525" customWidth="1"/>
    <col min="3859" max="3859" width="6.42578125" style="525" bestFit="1" customWidth="1"/>
    <col min="3860" max="3860" width="11.7109375" style="525" customWidth="1"/>
    <col min="3861" max="3861" width="0" style="525" hidden="1" customWidth="1"/>
    <col min="3862" max="3862" width="3.7109375" style="525" customWidth="1"/>
    <col min="3863" max="3863" width="11.140625" style="525" bestFit="1" customWidth="1"/>
    <col min="3864" max="4096" width="10.5703125" style="525"/>
    <col min="4097" max="4104" width="0" style="525" hidden="1" customWidth="1"/>
    <col min="4105" max="4107" width="3.7109375" style="525" customWidth="1"/>
    <col min="4108" max="4108" width="12.7109375" style="525" customWidth="1"/>
    <col min="4109" max="4109" width="47.42578125" style="525" customWidth="1"/>
    <col min="4110" max="4113" width="0" style="525" hidden="1" customWidth="1"/>
    <col min="4114" max="4114" width="11.7109375" style="525" customWidth="1"/>
    <col min="4115" max="4115" width="6.42578125" style="525" bestFit="1" customWidth="1"/>
    <col min="4116" max="4116" width="11.7109375" style="525" customWidth="1"/>
    <col min="4117" max="4117" width="0" style="525" hidden="1" customWidth="1"/>
    <col min="4118" max="4118" width="3.7109375" style="525" customWidth="1"/>
    <col min="4119" max="4119" width="11.140625" style="525" bestFit="1" customWidth="1"/>
    <col min="4120" max="4352" width="10.5703125" style="525"/>
    <col min="4353" max="4360" width="0" style="525" hidden="1" customWidth="1"/>
    <col min="4361" max="4363" width="3.7109375" style="525" customWidth="1"/>
    <col min="4364" max="4364" width="12.7109375" style="525" customWidth="1"/>
    <col min="4365" max="4365" width="47.42578125" style="525" customWidth="1"/>
    <col min="4366" max="4369" width="0" style="525" hidden="1" customWidth="1"/>
    <col min="4370" max="4370" width="11.7109375" style="525" customWidth="1"/>
    <col min="4371" max="4371" width="6.42578125" style="525" bestFit="1" customWidth="1"/>
    <col min="4372" max="4372" width="11.7109375" style="525" customWidth="1"/>
    <col min="4373" max="4373" width="0" style="525" hidden="1" customWidth="1"/>
    <col min="4374" max="4374" width="3.7109375" style="525" customWidth="1"/>
    <col min="4375" max="4375" width="11.140625" style="525" bestFit="1" customWidth="1"/>
    <col min="4376" max="4608" width="10.5703125" style="525"/>
    <col min="4609" max="4616" width="0" style="525" hidden="1" customWidth="1"/>
    <col min="4617" max="4619" width="3.7109375" style="525" customWidth="1"/>
    <col min="4620" max="4620" width="12.7109375" style="525" customWidth="1"/>
    <col min="4621" max="4621" width="47.42578125" style="525" customWidth="1"/>
    <col min="4622" max="4625" width="0" style="525" hidden="1" customWidth="1"/>
    <col min="4626" max="4626" width="11.7109375" style="525" customWidth="1"/>
    <col min="4627" max="4627" width="6.42578125" style="525" bestFit="1" customWidth="1"/>
    <col min="4628" max="4628" width="11.7109375" style="525" customWidth="1"/>
    <col min="4629" max="4629" width="0" style="525" hidden="1" customWidth="1"/>
    <col min="4630" max="4630" width="3.7109375" style="525" customWidth="1"/>
    <col min="4631" max="4631" width="11.140625" style="525" bestFit="1" customWidth="1"/>
    <col min="4632" max="4864" width="10.5703125" style="525"/>
    <col min="4865" max="4872" width="0" style="525" hidden="1" customWidth="1"/>
    <col min="4873" max="4875" width="3.7109375" style="525" customWidth="1"/>
    <col min="4876" max="4876" width="12.7109375" style="525" customWidth="1"/>
    <col min="4877" max="4877" width="47.42578125" style="525" customWidth="1"/>
    <col min="4878" max="4881" width="0" style="525" hidden="1" customWidth="1"/>
    <col min="4882" max="4882" width="11.7109375" style="525" customWidth="1"/>
    <col min="4883" max="4883" width="6.42578125" style="525" bestFit="1" customWidth="1"/>
    <col min="4884" max="4884" width="11.7109375" style="525" customWidth="1"/>
    <col min="4885" max="4885" width="0" style="525" hidden="1" customWidth="1"/>
    <col min="4886" max="4886" width="3.7109375" style="525" customWidth="1"/>
    <col min="4887" max="4887" width="11.140625" style="525" bestFit="1" customWidth="1"/>
    <col min="4888" max="5120" width="10.5703125" style="525"/>
    <col min="5121" max="5128" width="0" style="525" hidden="1" customWidth="1"/>
    <col min="5129" max="5131" width="3.7109375" style="525" customWidth="1"/>
    <col min="5132" max="5132" width="12.7109375" style="525" customWidth="1"/>
    <col min="5133" max="5133" width="47.42578125" style="525" customWidth="1"/>
    <col min="5134" max="5137" width="0" style="525" hidden="1" customWidth="1"/>
    <col min="5138" max="5138" width="11.7109375" style="525" customWidth="1"/>
    <col min="5139" max="5139" width="6.42578125" style="525" bestFit="1" customWidth="1"/>
    <col min="5140" max="5140" width="11.7109375" style="525" customWidth="1"/>
    <col min="5141" max="5141" width="0" style="525" hidden="1" customWidth="1"/>
    <col min="5142" max="5142" width="3.7109375" style="525" customWidth="1"/>
    <col min="5143" max="5143" width="11.140625" style="525" bestFit="1" customWidth="1"/>
    <col min="5144" max="5376" width="10.5703125" style="525"/>
    <col min="5377" max="5384" width="0" style="525" hidden="1" customWidth="1"/>
    <col min="5385" max="5387" width="3.7109375" style="525" customWidth="1"/>
    <col min="5388" max="5388" width="12.7109375" style="525" customWidth="1"/>
    <col min="5389" max="5389" width="47.42578125" style="525" customWidth="1"/>
    <col min="5390" max="5393" width="0" style="525" hidden="1" customWidth="1"/>
    <col min="5394" max="5394" width="11.7109375" style="525" customWidth="1"/>
    <col min="5395" max="5395" width="6.42578125" style="525" bestFit="1" customWidth="1"/>
    <col min="5396" max="5396" width="11.7109375" style="525" customWidth="1"/>
    <col min="5397" max="5397" width="0" style="525" hidden="1" customWidth="1"/>
    <col min="5398" max="5398" width="3.7109375" style="525" customWidth="1"/>
    <col min="5399" max="5399" width="11.140625" style="525" bestFit="1" customWidth="1"/>
    <col min="5400" max="5632" width="10.5703125" style="525"/>
    <col min="5633" max="5640" width="0" style="525" hidden="1" customWidth="1"/>
    <col min="5641" max="5643" width="3.7109375" style="525" customWidth="1"/>
    <col min="5644" max="5644" width="12.7109375" style="525" customWidth="1"/>
    <col min="5645" max="5645" width="47.42578125" style="525" customWidth="1"/>
    <col min="5646" max="5649" width="0" style="525" hidden="1" customWidth="1"/>
    <col min="5650" max="5650" width="11.7109375" style="525" customWidth="1"/>
    <col min="5651" max="5651" width="6.42578125" style="525" bestFit="1" customWidth="1"/>
    <col min="5652" max="5652" width="11.7109375" style="525" customWidth="1"/>
    <col min="5653" max="5653" width="0" style="525" hidden="1" customWidth="1"/>
    <col min="5654" max="5654" width="3.7109375" style="525" customWidth="1"/>
    <col min="5655" max="5655" width="11.140625" style="525" bestFit="1" customWidth="1"/>
    <col min="5656" max="5888" width="10.5703125" style="525"/>
    <col min="5889" max="5896" width="0" style="525" hidden="1" customWidth="1"/>
    <col min="5897" max="5899" width="3.7109375" style="525" customWidth="1"/>
    <col min="5900" max="5900" width="12.7109375" style="525" customWidth="1"/>
    <col min="5901" max="5901" width="47.42578125" style="525" customWidth="1"/>
    <col min="5902" max="5905" width="0" style="525" hidden="1" customWidth="1"/>
    <col min="5906" max="5906" width="11.7109375" style="525" customWidth="1"/>
    <col min="5907" max="5907" width="6.42578125" style="525" bestFit="1" customWidth="1"/>
    <col min="5908" max="5908" width="11.7109375" style="525" customWidth="1"/>
    <col min="5909" max="5909" width="0" style="525" hidden="1" customWidth="1"/>
    <col min="5910" max="5910" width="3.7109375" style="525" customWidth="1"/>
    <col min="5911" max="5911" width="11.140625" style="525" bestFit="1" customWidth="1"/>
    <col min="5912" max="6144" width="10.5703125" style="525"/>
    <col min="6145" max="6152" width="0" style="525" hidden="1" customWidth="1"/>
    <col min="6153" max="6155" width="3.7109375" style="525" customWidth="1"/>
    <col min="6156" max="6156" width="12.7109375" style="525" customWidth="1"/>
    <col min="6157" max="6157" width="47.42578125" style="525" customWidth="1"/>
    <col min="6158" max="6161" width="0" style="525" hidden="1" customWidth="1"/>
    <col min="6162" max="6162" width="11.7109375" style="525" customWidth="1"/>
    <col min="6163" max="6163" width="6.42578125" style="525" bestFit="1" customWidth="1"/>
    <col min="6164" max="6164" width="11.7109375" style="525" customWidth="1"/>
    <col min="6165" max="6165" width="0" style="525" hidden="1" customWidth="1"/>
    <col min="6166" max="6166" width="3.7109375" style="525" customWidth="1"/>
    <col min="6167" max="6167" width="11.140625" style="525" bestFit="1" customWidth="1"/>
    <col min="6168" max="6400" width="10.5703125" style="525"/>
    <col min="6401" max="6408" width="0" style="525" hidden="1" customWidth="1"/>
    <col min="6409" max="6411" width="3.7109375" style="525" customWidth="1"/>
    <col min="6412" max="6412" width="12.7109375" style="525" customWidth="1"/>
    <col min="6413" max="6413" width="47.42578125" style="525" customWidth="1"/>
    <col min="6414" max="6417" width="0" style="525" hidden="1" customWidth="1"/>
    <col min="6418" max="6418" width="11.7109375" style="525" customWidth="1"/>
    <col min="6419" max="6419" width="6.42578125" style="525" bestFit="1" customWidth="1"/>
    <col min="6420" max="6420" width="11.7109375" style="525" customWidth="1"/>
    <col min="6421" max="6421" width="0" style="525" hidden="1" customWidth="1"/>
    <col min="6422" max="6422" width="3.7109375" style="525" customWidth="1"/>
    <col min="6423" max="6423" width="11.140625" style="525" bestFit="1" customWidth="1"/>
    <col min="6424" max="6656" width="10.5703125" style="525"/>
    <col min="6657" max="6664" width="0" style="525" hidden="1" customWidth="1"/>
    <col min="6665" max="6667" width="3.7109375" style="525" customWidth="1"/>
    <col min="6668" max="6668" width="12.7109375" style="525" customWidth="1"/>
    <col min="6669" max="6669" width="47.42578125" style="525" customWidth="1"/>
    <col min="6670" max="6673" width="0" style="525" hidden="1" customWidth="1"/>
    <col min="6674" max="6674" width="11.7109375" style="525" customWidth="1"/>
    <col min="6675" max="6675" width="6.42578125" style="525" bestFit="1" customWidth="1"/>
    <col min="6676" max="6676" width="11.7109375" style="525" customWidth="1"/>
    <col min="6677" max="6677" width="0" style="525" hidden="1" customWidth="1"/>
    <col min="6678" max="6678" width="3.7109375" style="525" customWidth="1"/>
    <col min="6679" max="6679" width="11.140625" style="525" bestFit="1" customWidth="1"/>
    <col min="6680" max="6912" width="10.5703125" style="525"/>
    <col min="6913" max="6920" width="0" style="525" hidden="1" customWidth="1"/>
    <col min="6921" max="6923" width="3.7109375" style="525" customWidth="1"/>
    <col min="6924" max="6924" width="12.7109375" style="525" customWidth="1"/>
    <col min="6925" max="6925" width="47.42578125" style="525" customWidth="1"/>
    <col min="6926" max="6929" width="0" style="525" hidden="1" customWidth="1"/>
    <col min="6930" max="6930" width="11.7109375" style="525" customWidth="1"/>
    <col min="6931" max="6931" width="6.42578125" style="525" bestFit="1" customWidth="1"/>
    <col min="6932" max="6932" width="11.7109375" style="525" customWidth="1"/>
    <col min="6933" max="6933" width="0" style="525" hidden="1" customWidth="1"/>
    <col min="6934" max="6934" width="3.7109375" style="525" customWidth="1"/>
    <col min="6935" max="6935" width="11.140625" style="525" bestFit="1" customWidth="1"/>
    <col min="6936" max="7168" width="10.5703125" style="525"/>
    <col min="7169" max="7176" width="0" style="525" hidden="1" customWidth="1"/>
    <col min="7177" max="7179" width="3.7109375" style="525" customWidth="1"/>
    <col min="7180" max="7180" width="12.7109375" style="525" customWidth="1"/>
    <col min="7181" max="7181" width="47.42578125" style="525" customWidth="1"/>
    <col min="7182" max="7185" width="0" style="525" hidden="1" customWidth="1"/>
    <col min="7186" max="7186" width="11.7109375" style="525" customWidth="1"/>
    <col min="7187" max="7187" width="6.42578125" style="525" bestFit="1" customWidth="1"/>
    <col min="7188" max="7188" width="11.7109375" style="525" customWidth="1"/>
    <col min="7189" max="7189" width="0" style="525" hidden="1" customWidth="1"/>
    <col min="7190" max="7190" width="3.7109375" style="525" customWidth="1"/>
    <col min="7191" max="7191" width="11.140625" style="525" bestFit="1" customWidth="1"/>
    <col min="7192" max="7424" width="10.5703125" style="525"/>
    <col min="7425" max="7432" width="0" style="525" hidden="1" customWidth="1"/>
    <col min="7433" max="7435" width="3.7109375" style="525" customWidth="1"/>
    <col min="7436" max="7436" width="12.7109375" style="525" customWidth="1"/>
    <col min="7437" max="7437" width="47.42578125" style="525" customWidth="1"/>
    <col min="7438" max="7441" width="0" style="525" hidden="1" customWidth="1"/>
    <col min="7442" max="7442" width="11.7109375" style="525" customWidth="1"/>
    <col min="7443" max="7443" width="6.42578125" style="525" bestFit="1" customWidth="1"/>
    <col min="7444" max="7444" width="11.7109375" style="525" customWidth="1"/>
    <col min="7445" max="7445" width="0" style="525" hidden="1" customWidth="1"/>
    <col min="7446" max="7446" width="3.7109375" style="525" customWidth="1"/>
    <col min="7447" max="7447" width="11.140625" style="525" bestFit="1" customWidth="1"/>
    <col min="7448" max="7680" width="10.5703125" style="525"/>
    <col min="7681" max="7688" width="0" style="525" hidden="1" customWidth="1"/>
    <col min="7689" max="7691" width="3.7109375" style="525" customWidth="1"/>
    <col min="7692" max="7692" width="12.7109375" style="525" customWidth="1"/>
    <col min="7693" max="7693" width="47.42578125" style="525" customWidth="1"/>
    <col min="7694" max="7697" width="0" style="525" hidden="1" customWidth="1"/>
    <col min="7698" max="7698" width="11.7109375" style="525" customWidth="1"/>
    <col min="7699" max="7699" width="6.42578125" style="525" bestFit="1" customWidth="1"/>
    <col min="7700" max="7700" width="11.7109375" style="525" customWidth="1"/>
    <col min="7701" max="7701" width="0" style="525" hidden="1" customWidth="1"/>
    <col min="7702" max="7702" width="3.7109375" style="525" customWidth="1"/>
    <col min="7703" max="7703" width="11.140625" style="525" bestFit="1" customWidth="1"/>
    <col min="7704" max="7936" width="10.5703125" style="525"/>
    <col min="7937" max="7944" width="0" style="525" hidden="1" customWidth="1"/>
    <col min="7945" max="7947" width="3.7109375" style="525" customWidth="1"/>
    <col min="7948" max="7948" width="12.7109375" style="525" customWidth="1"/>
    <col min="7949" max="7949" width="47.42578125" style="525" customWidth="1"/>
    <col min="7950" max="7953" width="0" style="525" hidden="1" customWidth="1"/>
    <col min="7954" max="7954" width="11.7109375" style="525" customWidth="1"/>
    <col min="7955" max="7955" width="6.42578125" style="525" bestFit="1" customWidth="1"/>
    <col min="7956" max="7956" width="11.7109375" style="525" customWidth="1"/>
    <col min="7957" max="7957" width="0" style="525" hidden="1" customWidth="1"/>
    <col min="7958" max="7958" width="3.7109375" style="525" customWidth="1"/>
    <col min="7959" max="7959" width="11.140625" style="525" bestFit="1" customWidth="1"/>
    <col min="7960" max="8192" width="10.5703125" style="525"/>
    <col min="8193" max="8200" width="0" style="525" hidden="1" customWidth="1"/>
    <col min="8201" max="8203" width="3.7109375" style="525" customWidth="1"/>
    <col min="8204" max="8204" width="12.7109375" style="525" customWidth="1"/>
    <col min="8205" max="8205" width="47.42578125" style="525" customWidth="1"/>
    <col min="8206" max="8209" width="0" style="525" hidden="1" customWidth="1"/>
    <col min="8210" max="8210" width="11.7109375" style="525" customWidth="1"/>
    <col min="8211" max="8211" width="6.42578125" style="525" bestFit="1" customWidth="1"/>
    <col min="8212" max="8212" width="11.7109375" style="525" customWidth="1"/>
    <col min="8213" max="8213" width="0" style="525" hidden="1" customWidth="1"/>
    <col min="8214" max="8214" width="3.7109375" style="525" customWidth="1"/>
    <col min="8215" max="8215" width="11.140625" style="525" bestFit="1" customWidth="1"/>
    <col min="8216" max="8448" width="10.5703125" style="525"/>
    <col min="8449" max="8456" width="0" style="525" hidden="1" customWidth="1"/>
    <col min="8457" max="8459" width="3.7109375" style="525" customWidth="1"/>
    <col min="8460" max="8460" width="12.7109375" style="525" customWidth="1"/>
    <col min="8461" max="8461" width="47.42578125" style="525" customWidth="1"/>
    <col min="8462" max="8465" width="0" style="525" hidden="1" customWidth="1"/>
    <col min="8466" max="8466" width="11.7109375" style="525" customWidth="1"/>
    <col min="8467" max="8467" width="6.42578125" style="525" bestFit="1" customWidth="1"/>
    <col min="8468" max="8468" width="11.7109375" style="525" customWidth="1"/>
    <col min="8469" max="8469" width="0" style="525" hidden="1" customWidth="1"/>
    <col min="8470" max="8470" width="3.7109375" style="525" customWidth="1"/>
    <col min="8471" max="8471" width="11.140625" style="525" bestFit="1" customWidth="1"/>
    <col min="8472" max="8704" width="10.5703125" style="525"/>
    <col min="8705" max="8712" width="0" style="525" hidden="1" customWidth="1"/>
    <col min="8713" max="8715" width="3.7109375" style="525" customWidth="1"/>
    <col min="8716" max="8716" width="12.7109375" style="525" customWidth="1"/>
    <col min="8717" max="8717" width="47.42578125" style="525" customWidth="1"/>
    <col min="8718" max="8721" width="0" style="525" hidden="1" customWidth="1"/>
    <col min="8722" max="8722" width="11.7109375" style="525" customWidth="1"/>
    <col min="8723" max="8723" width="6.42578125" style="525" bestFit="1" customWidth="1"/>
    <col min="8724" max="8724" width="11.7109375" style="525" customWidth="1"/>
    <col min="8725" max="8725" width="0" style="525" hidden="1" customWidth="1"/>
    <col min="8726" max="8726" width="3.7109375" style="525" customWidth="1"/>
    <col min="8727" max="8727" width="11.140625" style="525" bestFit="1" customWidth="1"/>
    <col min="8728" max="8960" width="10.5703125" style="525"/>
    <col min="8961" max="8968" width="0" style="525" hidden="1" customWidth="1"/>
    <col min="8969" max="8971" width="3.7109375" style="525" customWidth="1"/>
    <col min="8972" max="8972" width="12.7109375" style="525" customWidth="1"/>
    <col min="8973" max="8973" width="47.42578125" style="525" customWidth="1"/>
    <col min="8974" max="8977" width="0" style="525" hidden="1" customWidth="1"/>
    <col min="8978" max="8978" width="11.7109375" style="525" customWidth="1"/>
    <col min="8979" max="8979" width="6.42578125" style="525" bestFit="1" customWidth="1"/>
    <col min="8980" max="8980" width="11.7109375" style="525" customWidth="1"/>
    <col min="8981" max="8981" width="0" style="525" hidden="1" customWidth="1"/>
    <col min="8982" max="8982" width="3.7109375" style="525" customWidth="1"/>
    <col min="8983" max="8983" width="11.140625" style="525" bestFit="1" customWidth="1"/>
    <col min="8984" max="9216" width="10.5703125" style="525"/>
    <col min="9217" max="9224" width="0" style="525" hidden="1" customWidth="1"/>
    <col min="9225" max="9227" width="3.7109375" style="525" customWidth="1"/>
    <col min="9228" max="9228" width="12.7109375" style="525" customWidth="1"/>
    <col min="9229" max="9229" width="47.42578125" style="525" customWidth="1"/>
    <col min="9230" max="9233" width="0" style="525" hidden="1" customWidth="1"/>
    <col min="9234" max="9234" width="11.7109375" style="525" customWidth="1"/>
    <col min="9235" max="9235" width="6.42578125" style="525" bestFit="1" customWidth="1"/>
    <col min="9236" max="9236" width="11.7109375" style="525" customWidth="1"/>
    <col min="9237" max="9237" width="0" style="525" hidden="1" customWidth="1"/>
    <col min="9238" max="9238" width="3.7109375" style="525" customWidth="1"/>
    <col min="9239" max="9239" width="11.140625" style="525" bestFit="1" customWidth="1"/>
    <col min="9240" max="9472" width="10.5703125" style="525"/>
    <col min="9473" max="9480" width="0" style="525" hidden="1" customWidth="1"/>
    <col min="9481" max="9483" width="3.7109375" style="525" customWidth="1"/>
    <col min="9484" max="9484" width="12.7109375" style="525" customWidth="1"/>
    <col min="9485" max="9485" width="47.42578125" style="525" customWidth="1"/>
    <col min="9486" max="9489" width="0" style="525" hidden="1" customWidth="1"/>
    <col min="9490" max="9490" width="11.7109375" style="525" customWidth="1"/>
    <col min="9491" max="9491" width="6.42578125" style="525" bestFit="1" customWidth="1"/>
    <col min="9492" max="9492" width="11.7109375" style="525" customWidth="1"/>
    <col min="9493" max="9493" width="0" style="525" hidden="1" customWidth="1"/>
    <col min="9494" max="9494" width="3.7109375" style="525" customWidth="1"/>
    <col min="9495" max="9495" width="11.140625" style="525" bestFit="1" customWidth="1"/>
    <col min="9496" max="9728" width="10.5703125" style="525"/>
    <col min="9729" max="9736" width="0" style="525" hidden="1" customWidth="1"/>
    <col min="9737" max="9739" width="3.7109375" style="525" customWidth="1"/>
    <col min="9740" max="9740" width="12.7109375" style="525" customWidth="1"/>
    <col min="9741" max="9741" width="47.42578125" style="525" customWidth="1"/>
    <col min="9742" max="9745" width="0" style="525" hidden="1" customWidth="1"/>
    <col min="9746" max="9746" width="11.7109375" style="525" customWidth="1"/>
    <col min="9747" max="9747" width="6.42578125" style="525" bestFit="1" customWidth="1"/>
    <col min="9748" max="9748" width="11.7109375" style="525" customWidth="1"/>
    <col min="9749" max="9749" width="0" style="525" hidden="1" customWidth="1"/>
    <col min="9750" max="9750" width="3.7109375" style="525" customWidth="1"/>
    <col min="9751" max="9751" width="11.140625" style="525" bestFit="1" customWidth="1"/>
    <col min="9752" max="9984" width="10.5703125" style="525"/>
    <col min="9985" max="9992" width="0" style="525" hidden="1" customWidth="1"/>
    <col min="9993" max="9995" width="3.7109375" style="525" customWidth="1"/>
    <col min="9996" max="9996" width="12.7109375" style="525" customWidth="1"/>
    <col min="9997" max="9997" width="47.42578125" style="525" customWidth="1"/>
    <col min="9998" max="10001" width="0" style="525" hidden="1" customWidth="1"/>
    <col min="10002" max="10002" width="11.7109375" style="525" customWidth="1"/>
    <col min="10003" max="10003" width="6.42578125" style="525" bestFit="1" customWidth="1"/>
    <col min="10004" max="10004" width="11.7109375" style="525" customWidth="1"/>
    <col min="10005" max="10005" width="0" style="525" hidden="1" customWidth="1"/>
    <col min="10006" max="10006" width="3.7109375" style="525" customWidth="1"/>
    <col min="10007" max="10007" width="11.140625" style="525" bestFit="1" customWidth="1"/>
    <col min="10008" max="10240" width="10.5703125" style="525"/>
    <col min="10241" max="10248" width="0" style="525" hidden="1" customWidth="1"/>
    <col min="10249" max="10251" width="3.7109375" style="525" customWidth="1"/>
    <col min="10252" max="10252" width="12.7109375" style="525" customWidth="1"/>
    <col min="10253" max="10253" width="47.42578125" style="525" customWidth="1"/>
    <col min="10254" max="10257" width="0" style="525" hidden="1" customWidth="1"/>
    <col min="10258" max="10258" width="11.7109375" style="525" customWidth="1"/>
    <col min="10259" max="10259" width="6.42578125" style="525" bestFit="1" customWidth="1"/>
    <col min="10260" max="10260" width="11.7109375" style="525" customWidth="1"/>
    <col min="10261" max="10261" width="0" style="525" hidden="1" customWidth="1"/>
    <col min="10262" max="10262" width="3.7109375" style="525" customWidth="1"/>
    <col min="10263" max="10263" width="11.140625" style="525" bestFit="1" customWidth="1"/>
    <col min="10264" max="10496" width="10.5703125" style="525"/>
    <col min="10497" max="10504" width="0" style="525" hidden="1" customWidth="1"/>
    <col min="10505" max="10507" width="3.7109375" style="525" customWidth="1"/>
    <col min="10508" max="10508" width="12.7109375" style="525" customWidth="1"/>
    <col min="10509" max="10509" width="47.42578125" style="525" customWidth="1"/>
    <col min="10510" max="10513" width="0" style="525" hidden="1" customWidth="1"/>
    <col min="10514" max="10514" width="11.7109375" style="525" customWidth="1"/>
    <col min="10515" max="10515" width="6.42578125" style="525" bestFit="1" customWidth="1"/>
    <col min="10516" max="10516" width="11.7109375" style="525" customWidth="1"/>
    <col min="10517" max="10517" width="0" style="525" hidden="1" customWidth="1"/>
    <col min="10518" max="10518" width="3.7109375" style="525" customWidth="1"/>
    <col min="10519" max="10519" width="11.140625" style="525" bestFit="1" customWidth="1"/>
    <col min="10520" max="10752" width="10.5703125" style="525"/>
    <col min="10753" max="10760" width="0" style="525" hidden="1" customWidth="1"/>
    <col min="10761" max="10763" width="3.7109375" style="525" customWidth="1"/>
    <col min="10764" max="10764" width="12.7109375" style="525" customWidth="1"/>
    <col min="10765" max="10765" width="47.42578125" style="525" customWidth="1"/>
    <col min="10766" max="10769" width="0" style="525" hidden="1" customWidth="1"/>
    <col min="10770" max="10770" width="11.7109375" style="525" customWidth="1"/>
    <col min="10771" max="10771" width="6.42578125" style="525" bestFit="1" customWidth="1"/>
    <col min="10772" max="10772" width="11.7109375" style="525" customWidth="1"/>
    <col min="10773" max="10773" width="0" style="525" hidden="1" customWidth="1"/>
    <col min="10774" max="10774" width="3.7109375" style="525" customWidth="1"/>
    <col min="10775" max="10775" width="11.140625" style="525" bestFit="1" customWidth="1"/>
    <col min="10776" max="11008" width="10.5703125" style="525"/>
    <col min="11009" max="11016" width="0" style="525" hidden="1" customWidth="1"/>
    <col min="11017" max="11019" width="3.7109375" style="525" customWidth="1"/>
    <col min="11020" max="11020" width="12.7109375" style="525" customWidth="1"/>
    <col min="11021" max="11021" width="47.42578125" style="525" customWidth="1"/>
    <col min="11022" max="11025" width="0" style="525" hidden="1" customWidth="1"/>
    <col min="11026" max="11026" width="11.7109375" style="525" customWidth="1"/>
    <col min="11027" max="11027" width="6.42578125" style="525" bestFit="1" customWidth="1"/>
    <col min="11028" max="11028" width="11.7109375" style="525" customWidth="1"/>
    <col min="11029" max="11029" width="0" style="525" hidden="1" customWidth="1"/>
    <col min="11030" max="11030" width="3.7109375" style="525" customWidth="1"/>
    <col min="11031" max="11031" width="11.140625" style="525" bestFit="1" customWidth="1"/>
    <col min="11032" max="11264" width="10.5703125" style="525"/>
    <col min="11265" max="11272" width="0" style="525" hidden="1" customWidth="1"/>
    <col min="11273" max="11275" width="3.7109375" style="525" customWidth="1"/>
    <col min="11276" max="11276" width="12.7109375" style="525" customWidth="1"/>
    <col min="11277" max="11277" width="47.42578125" style="525" customWidth="1"/>
    <col min="11278" max="11281" width="0" style="525" hidden="1" customWidth="1"/>
    <col min="11282" max="11282" width="11.7109375" style="525" customWidth="1"/>
    <col min="11283" max="11283" width="6.42578125" style="525" bestFit="1" customWidth="1"/>
    <col min="11284" max="11284" width="11.7109375" style="525" customWidth="1"/>
    <col min="11285" max="11285" width="0" style="525" hidden="1" customWidth="1"/>
    <col min="11286" max="11286" width="3.7109375" style="525" customWidth="1"/>
    <col min="11287" max="11287" width="11.140625" style="525" bestFit="1" customWidth="1"/>
    <col min="11288" max="11520" width="10.5703125" style="525"/>
    <col min="11521" max="11528" width="0" style="525" hidden="1" customWidth="1"/>
    <col min="11529" max="11531" width="3.7109375" style="525" customWidth="1"/>
    <col min="11532" max="11532" width="12.7109375" style="525" customWidth="1"/>
    <col min="11533" max="11533" width="47.42578125" style="525" customWidth="1"/>
    <col min="11534" max="11537" width="0" style="525" hidden="1" customWidth="1"/>
    <col min="11538" max="11538" width="11.7109375" style="525" customWidth="1"/>
    <col min="11539" max="11539" width="6.42578125" style="525" bestFit="1" customWidth="1"/>
    <col min="11540" max="11540" width="11.7109375" style="525" customWidth="1"/>
    <col min="11541" max="11541" width="0" style="525" hidden="1" customWidth="1"/>
    <col min="11542" max="11542" width="3.7109375" style="525" customWidth="1"/>
    <col min="11543" max="11543" width="11.140625" style="525" bestFit="1" customWidth="1"/>
    <col min="11544" max="11776" width="10.5703125" style="525"/>
    <col min="11777" max="11784" width="0" style="525" hidden="1" customWidth="1"/>
    <col min="11785" max="11787" width="3.7109375" style="525" customWidth="1"/>
    <col min="11788" max="11788" width="12.7109375" style="525" customWidth="1"/>
    <col min="11789" max="11789" width="47.42578125" style="525" customWidth="1"/>
    <col min="11790" max="11793" width="0" style="525" hidden="1" customWidth="1"/>
    <col min="11794" max="11794" width="11.7109375" style="525" customWidth="1"/>
    <col min="11795" max="11795" width="6.42578125" style="525" bestFit="1" customWidth="1"/>
    <col min="11796" max="11796" width="11.7109375" style="525" customWidth="1"/>
    <col min="11797" max="11797" width="0" style="525" hidden="1" customWidth="1"/>
    <col min="11798" max="11798" width="3.7109375" style="525" customWidth="1"/>
    <col min="11799" max="11799" width="11.140625" style="525" bestFit="1" customWidth="1"/>
    <col min="11800" max="12032" width="10.5703125" style="525"/>
    <col min="12033" max="12040" width="0" style="525" hidden="1" customWidth="1"/>
    <col min="12041" max="12043" width="3.7109375" style="525" customWidth="1"/>
    <col min="12044" max="12044" width="12.7109375" style="525" customWidth="1"/>
    <col min="12045" max="12045" width="47.42578125" style="525" customWidth="1"/>
    <col min="12046" max="12049" width="0" style="525" hidden="1" customWidth="1"/>
    <col min="12050" max="12050" width="11.7109375" style="525" customWidth="1"/>
    <col min="12051" max="12051" width="6.42578125" style="525" bestFit="1" customWidth="1"/>
    <col min="12052" max="12052" width="11.7109375" style="525" customWidth="1"/>
    <col min="12053" max="12053" width="0" style="525" hidden="1" customWidth="1"/>
    <col min="12054" max="12054" width="3.7109375" style="525" customWidth="1"/>
    <col min="12055" max="12055" width="11.140625" style="525" bestFit="1" customWidth="1"/>
    <col min="12056" max="12288" width="10.5703125" style="525"/>
    <col min="12289" max="12296" width="0" style="525" hidden="1" customWidth="1"/>
    <col min="12297" max="12299" width="3.7109375" style="525" customWidth="1"/>
    <col min="12300" max="12300" width="12.7109375" style="525" customWidth="1"/>
    <col min="12301" max="12301" width="47.42578125" style="525" customWidth="1"/>
    <col min="12302" max="12305" width="0" style="525" hidden="1" customWidth="1"/>
    <col min="12306" max="12306" width="11.7109375" style="525" customWidth="1"/>
    <col min="12307" max="12307" width="6.42578125" style="525" bestFit="1" customWidth="1"/>
    <col min="12308" max="12308" width="11.7109375" style="525" customWidth="1"/>
    <col min="12309" max="12309" width="0" style="525" hidden="1" customWidth="1"/>
    <col min="12310" max="12310" width="3.7109375" style="525" customWidth="1"/>
    <col min="12311" max="12311" width="11.140625" style="525" bestFit="1" customWidth="1"/>
    <col min="12312" max="12544" width="10.5703125" style="525"/>
    <col min="12545" max="12552" width="0" style="525" hidden="1" customWidth="1"/>
    <col min="12553" max="12555" width="3.7109375" style="525" customWidth="1"/>
    <col min="12556" max="12556" width="12.7109375" style="525" customWidth="1"/>
    <col min="12557" max="12557" width="47.42578125" style="525" customWidth="1"/>
    <col min="12558" max="12561" width="0" style="525" hidden="1" customWidth="1"/>
    <col min="12562" max="12562" width="11.7109375" style="525" customWidth="1"/>
    <col min="12563" max="12563" width="6.42578125" style="525" bestFit="1" customWidth="1"/>
    <col min="12564" max="12564" width="11.7109375" style="525" customWidth="1"/>
    <col min="12565" max="12565" width="0" style="525" hidden="1" customWidth="1"/>
    <col min="12566" max="12566" width="3.7109375" style="525" customWidth="1"/>
    <col min="12567" max="12567" width="11.140625" style="525" bestFit="1" customWidth="1"/>
    <col min="12568" max="12800" width="10.5703125" style="525"/>
    <col min="12801" max="12808" width="0" style="525" hidden="1" customWidth="1"/>
    <col min="12809" max="12811" width="3.7109375" style="525" customWidth="1"/>
    <col min="12812" max="12812" width="12.7109375" style="525" customWidth="1"/>
    <col min="12813" max="12813" width="47.42578125" style="525" customWidth="1"/>
    <col min="12814" max="12817" width="0" style="525" hidden="1" customWidth="1"/>
    <col min="12818" max="12818" width="11.7109375" style="525" customWidth="1"/>
    <col min="12819" max="12819" width="6.42578125" style="525" bestFit="1" customWidth="1"/>
    <col min="12820" max="12820" width="11.7109375" style="525" customWidth="1"/>
    <col min="12821" max="12821" width="0" style="525" hidden="1" customWidth="1"/>
    <col min="12822" max="12822" width="3.7109375" style="525" customWidth="1"/>
    <col min="12823" max="12823" width="11.140625" style="525" bestFit="1" customWidth="1"/>
    <col min="12824" max="13056" width="10.5703125" style="525"/>
    <col min="13057" max="13064" width="0" style="525" hidden="1" customWidth="1"/>
    <col min="13065" max="13067" width="3.7109375" style="525" customWidth="1"/>
    <col min="13068" max="13068" width="12.7109375" style="525" customWidth="1"/>
    <col min="13069" max="13069" width="47.42578125" style="525" customWidth="1"/>
    <col min="13070" max="13073" width="0" style="525" hidden="1" customWidth="1"/>
    <col min="13074" max="13074" width="11.7109375" style="525" customWidth="1"/>
    <col min="13075" max="13075" width="6.42578125" style="525" bestFit="1" customWidth="1"/>
    <col min="13076" max="13076" width="11.7109375" style="525" customWidth="1"/>
    <col min="13077" max="13077" width="0" style="525" hidden="1" customWidth="1"/>
    <col min="13078" max="13078" width="3.7109375" style="525" customWidth="1"/>
    <col min="13079" max="13079" width="11.140625" style="525" bestFit="1" customWidth="1"/>
    <col min="13080" max="13312" width="10.5703125" style="525"/>
    <col min="13313" max="13320" width="0" style="525" hidden="1" customWidth="1"/>
    <col min="13321" max="13323" width="3.7109375" style="525" customWidth="1"/>
    <col min="13324" max="13324" width="12.7109375" style="525" customWidth="1"/>
    <col min="13325" max="13325" width="47.42578125" style="525" customWidth="1"/>
    <col min="13326" max="13329" width="0" style="525" hidden="1" customWidth="1"/>
    <col min="13330" max="13330" width="11.7109375" style="525" customWidth="1"/>
    <col min="13331" max="13331" width="6.42578125" style="525" bestFit="1" customWidth="1"/>
    <col min="13332" max="13332" width="11.7109375" style="525" customWidth="1"/>
    <col min="13333" max="13333" width="0" style="525" hidden="1" customWidth="1"/>
    <col min="13334" max="13334" width="3.7109375" style="525" customWidth="1"/>
    <col min="13335" max="13335" width="11.140625" style="525" bestFit="1" customWidth="1"/>
    <col min="13336" max="13568" width="10.5703125" style="525"/>
    <col min="13569" max="13576" width="0" style="525" hidden="1" customWidth="1"/>
    <col min="13577" max="13579" width="3.7109375" style="525" customWidth="1"/>
    <col min="13580" max="13580" width="12.7109375" style="525" customWidth="1"/>
    <col min="13581" max="13581" width="47.42578125" style="525" customWidth="1"/>
    <col min="13582" max="13585" width="0" style="525" hidden="1" customWidth="1"/>
    <col min="13586" max="13586" width="11.7109375" style="525" customWidth="1"/>
    <col min="13587" max="13587" width="6.42578125" style="525" bestFit="1" customWidth="1"/>
    <col min="13588" max="13588" width="11.7109375" style="525" customWidth="1"/>
    <col min="13589" max="13589" width="0" style="525" hidden="1" customWidth="1"/>
    <col min="13590" max="13590" width="3.7109375" style="525" customWidth="1"/>
    <col min="13591" max="13591" width="11.140625" style="525" bestFit="1" customWidth="1"/>
    <col min="13592" max="13824" width="10.5703125" style="525"/>
    <col min="13825" max="13832" width="0" style="525" hidden="1" customWidth="1"/>
    <col min="13833" max="13835" width="3.7109375" style="525" customWidth="1"/>
    <col min="13836" max="13836" width="12.7109375" style="525" customWidth="1"/>
    <col min="13837" max="13837" width="47.42578125" style="525" customWidth="1"/>
    <col min="13838" max="13841" width="0" style="525" hidden="1" customWidth="1"/>
    <col min="13842" max="13842" width="11.7109375" style="525" customWidth="1"/>
    <col min="13843" max="13843" width="6.42578125" style="525" bestFit="1" customWidth="1"/>
    <col min="13844" max="13844" width="11.7109375" style="525" customWidth="1"/>
    <col min="13845" max="13845" width="0" style="525" hidden="1" customWidth="1"/>
    <col min="13846" max="13846" width="3.7109375" style="525" customWidth="1"/>
    <col min="13847" max="13847" width="11.140625" style="525" bestFit="1" customWidth="1"/>
    <col min="13848" max="14080" width="10.5703125" style="525"/>
    <col min="14081" max="14088" width="0" style="525" hidden="1" customWidth="1"/>
    <col min="14089" max="14091" width="3.7109375" style="525" customWidth="1"/>
    <col min="14092" max="14092" width="12.7109375" style="525" customWidth="1"/>
    <col min="14093" max="14093" width="47.42578125" style="525" customWidth="1"/>
    <col min="14094" max="14097" width="0" style="525" hidden="1" customWidth="1"/>
    <col min="14098" max="14098" width="11.7109375" style="525" customWidth="1"/>
    <col min="14099" max="14099" width="6.42578125" style="525" bestFit="1" customWidth="1"/>
    <col min="14100" max="14100" width="11.7109375" style="525" customWidth="1"/>
    <col min="14101" max="14101" width="0" style="525" hidden="1" customWidth="1"/>
    <col min="14102" max="14102" width="3.7109375" style="525" customWidth="1"/>
    <col min="14103" max="14103" width="11.140625" style="525" bestFit="1" customWidth="1"/>
    <col min="14104" max="14336" width="10.5703125" style="525"/>
    <col min="14337" max="14344" width="0" style="525" hidden="1" customWidth="1"/>
    <col min="14345" max="14347" width="3.7109375" style="525" customWidth="1"/>
    <col min="14348" max="14348" width="12.7109375" style="525" customWidth="1"/>
    <col min="14349" max="14349" width="47.42578125" style="525" customWidth="1"/>
    <col min="14350" max="14353" width="0" style="525" hidden="1" customWidth="1"/>
    <col min="14354" max="14354" width="11.7109375" style="525" customWidth="1"/>
    <col min="14355" max="14355" width="6.42578125" style="525" bestFit="1" customWidth="1"/>
    <col min="14356" max="14356" width="11.7109375" style="525" customWidth="1"/>
    <col min="14357" max="14357" width="0" style="525" hidden="1" customWidth="1"/>
    <col min="14358" max="14358" width="3.7109375" style="525" customWidth="1"/>
    <col min="14359" max="14359" width="11.140625" style="525" bestFit="1" customWidth="1"/>
    <col min="14360" max="14592" width="10.5703125" style="525"/>
    <col min="14593" max="14600" width="0" style="525" hidden="1" customWidth="1"/>
    <col min="14601" max="14603" width="3.7109375" style="525" customWidth="1"/>
    <col min="14604" max="14604" width="12.7109375" style="525" customWidth="1"/>
    <col min="14605" max="14605" width="47.42578125" style="525" customWidth="1"/>
    <col min="14606" max="14609" width="0" style="525" hidden="1" customWidth="1"/>
    <col min="14610" max="14610" width="11.7109375" style="525" customWidth="1"/>
    <col min="14611" max="14611" width="6.42578125" style="525" bestFit="1" customWidth="1"/>
    <col min="14612" max="14612" width="11.7109375" style="525" customWidth="1"/>
    <col min="14613" max="14613" width="0" style="525" hidden="1" customWidth="1"/>
    <col min="14614" max="14614" width="3.7109375" style="525" customWidth="1"/>
    <col min="14615" max="14615" width="11.140625" style="525" bestFit="1" customWidth="1"/>
    <col min="14616" max="14848" width="10.5703125" style="525"/>
    <col min="14849" max="14856" width="0" style="525" hidden="1" customWidth="1"/>
    <col min="14857" max="14859" width="3.7109375" style="525" customWidth="1"/>
    <col min="14860" max="14860" width="12.7109375" style="525" customWidth="1"/>
    <col min="14861" max="14861" width="47.42578125" style="525" customWidth="1"/>
    <col min="14862" max="14865" width="0" style="525" hidden="1" customWidth="1"/>
    <col min="14866" max="14866" width="11.7109375" style="525" customWidth="1"/>
    <col min="14867" max="14867" width="6.42578125" style="525" bestFit="1" customWidth="1"/>
    <col min="14868" max="14868" width="11.7109375" style="525" customWidth="1"/>
    <col min="14869" max="14869" width="0" style="525" hidden="1" customWidth="1"/>
    <col min="14870" max="14870" width="3.7109375" style="525" customWidth="1"/>
    <col min="14871" max="14871" width="11.140625" style="525" bestFit="1" customWidth="1"/>
    <col min="14872" max="15104" width="10.5703125" style="525"/>
    <col min="15105" max="15112" width="0" style="525" hidden="1" customWidth="1"/>
    <col min="15113" max="15115" width="3.7109375" style="525" customWidth="1"/>
    <col min="15116" max="15116" width="12.7109375" style="525" customWidth="1"/>
    <col min="15117" max="15117" width="47.42578125" style="525" customWidth="1"/>
    <col min="15118" max="15121" width="0" style="525" hidden="1" customWidth="1"/>
    <col min="15122" max="15122" width="11.7109375" style="525" customWidth="1"/>
    <col min="15123" max="15123" width="6.42578125" style="525" bestFit="1" customWidth="1"/>
    <col min="15124" max="15124" width="11.7109375" style="525" customWidth="1"/>
    <col min="15125" max="15125" width="0" style="525" hidden="1" customWidth="1"/>
    <col min="15126" max="15126" width="3.7109375" style="525" customWidth="1"/>
    <col min="15127" max="15127" width="11.140625" style="525" bestFit="1" customWidth="1"/>
    <col min="15128" max="15360" width="10.5703125" style="525"/>
    <col min="15361" max="15368" width="0" style="525" hidden="1" customWidth="1"/>
    <col min="15369" max="15371" width="3.7109375" style="525" customWidth="1"/>
    <col min="15372" max="15372" width="12.7109375" style="525" customWidth="1"/>
    <col min="15373" max="15373" width="47.42578125" style="525" customWidth="1"/>
    <col min="15374" max="15377" width="0" style="525" hidden="1" customWidth="1"/>
    <col min="15378" max="15378" width="11.7109375" style="525" customWidth="1"/>
    <col min="15379" max="15379" width="6.42578125" style="525" bestFit="1" customWidth="1"/>
    <col min="15380" max="15380" width="11.7109375" style="525" customWidth="1"/>
    <col min="15381" max="15381" width="0" style="525" hidden="1" customWidth="1"/>
    <col min="15382" max="15382" width="3.7109375" style="525" customWidth="1"/>
    <col min="15383" max="15383" width="11.140625" style="525" bestFit="1" customWidth="1"/>
    <col min="15384" max="15616" width="10.5703125" style="525"/>
    <col min="15617" max="15624" width="0" style="525" hidden="1" customWidth="1"/>
    <col min="15625" max="15627" width="3.7109375" style="525" customWidth="1"/>
    <col min="15628" max="15628" width="12.7109375" style="525" customWidth="1"/>
    <col min="15629" max="15629" width="47.42578125" style="525" customWidth="1"/>
    <col min="15630" max="15633" width="0" style="525" hidden="1" customWidth="1"/>
    <col min="15634" max="15634" width="11.7109375" style="525" customWidth="1"/>
    <col min="15635" max="15635" width="6.42578125" style="525" bestFit="1" customWidth="1"/>
    <col min="15636" max="15636" width="11.7109375" style="525" customWidth="1"/>
    <col min="15637" max="15637" width="0" style="525" hidden="1" customWidth="1"/>
    <col min="15638" max="15638" width="3.7109375" style="525" customWidth="1"/>
    <col min="15639" max="15639" width="11.140625" style="525" bestFit="1" customWidth="1"/>
    <col min="15640" max="15872" width="10.5703125" style="525"/>
    <col min="15873" max="15880" width="0" style="525" hidden="1" customWidth="1"/>
    <col min="15881" max="15883" width="3.7109375" style="525" customWidth="1"/>
    <col min="15884" max="15884" width="12.7109375" style="525" customWidth="1"/>
    <col min="15885" max="15885" width="47.42578125" style="525" customWidth="1"/>
    <col min="15886" max="15889" width="0" style="525" hidden="1" customWidth="1"/>
    <col min="15890" max="15890" width="11.7109375" style="525" customWidth="1"/>
    <col min="15891" max="15891" width="6.42578125" style="525" bestFit="1" customWidth="1"/>
    <col min="15892" max="15892" width="11.7109375" style="525" customWidth="1"/>
    <col min="15893" max="15893" width="0" style="525" hidden="1" customWidth="1"/>
    <col min="15894" max="15894" width="3.7109375" style="525" customWidth="1"/>
    <col min="15895" max="15895" width="11.140625" style="525" bestFit="1" customWidth="1"/>
    <col min="15896" max="16128" width="10.5703125" style="525"/>
    <col min="16129" max="16136" width="0" style="525" hidden="1" customWidth="1"/>
    <col min="16137" max="16139" width="3.7109375" style="525" customWidth="1"/>
    <col min="16140" max="16140" width="12.7109375" style="525" customWidth="1"/>
    <col min="16141" max="16141" width="47.42578125" style="525" customWidth="1"/>
    <col min="16142" max="16145" width="0" style="525" hidden="1" customWidth="1"/>
    <col min="16146" max="16146" width="11.7109375" style="525" customWidth="1"/>
    <col min="16147" max="16147" width="6.42578125" style="525" bestFit="1" customWidth="1"/>
    <col min="16148" max="16148" width="11.7109375" style="525" customWidth="1"/>
    <col min="16149" max="16149" width="0" style="525" hidden="1" customWidth="1"/>
    <col min="16150" max="16150" width="3.7109375" style="525" customWidth="1"/>
    <col min="16151" max="16151" width="11.140625" style="525" bestFit="1" customWidth="1"/>
    <col min="16152" max="16384" width="10.5703125" style="525"/>
  </cols>
  <sheetData>
    <row r="1" spans="1:35" ht="14.25" hidden="1" customHeight="1"/>
    <row r="2" spans="1:35" ht="14.25" hidden="1" customHeight="1"/>
    <row r="3" spans="1:35" ht="14.25" hidden="1" customHeight="1"/>
    <row r="4" spans="1:35" ht="3" customHeight="1">
      <c r="J4" s="531"/>
      <c r="K4" s="531"/>
      <c r="L4" s="526"/>
      <c r="M4" s="526"/>
      <c r="N4" s="526"/>
      <c r="O4" s="534"/>
      <c r="P4" s="534"/>
      <c r="Q4" s="534"/>
      <c r="R4" s="534"/>
      <c r="S4" s="534"/>
      <c r="T4" s="534"/>
      <c r="U4" s="526"/>
    </row>
    <row r="5" spans="1:35" ht="22.5" customHeight="1">
      <c r="J5" s="531"/>
      <c r="K5" s="531"/>
      <c r="L5" s="1229" t="s">
        <v>657</v>
      </c>
      <c r="M5" s="1229"/>
      <c r="N5" s="1229"/>
      <c r="O5" s="1229"/>
      <c r="P5" s="1229"/>
      <c r="Q5" s="1229"/>
      <c r="R5" s="1229"/>
      <c r="S5" s="1229"/>
      <c r="T5" s="1229"/>
      <c r="U5" s="581"/>
    </row>
    <row r="6" spans="1:35" ht="3" customHeight="1">
      <c r="J6" s="531"/>
      <c r="K6" s="531"/>
      <c r="L6" s="526"/>
      <c r="M6" s="526"/>
      <c r="N6" s="526"/>
      <c r="O6" s="530"/>
      <c r="P6" s="530"/>
      <c r="Q6" s="530"/>
      <c r="R6" s="530"/>
      <c r="S6" s="530"/>
      <c r="T6" s="530"/>
      <c r="U6" s="526"/>
    </row>
    <row r="7" spans="1:35" s="572" customFormat="1" ht="22.5">
      <c r="A7" s="592"/>
      <c r="B7" s="592"/>
      <c r="C7" s="592"/>
      <c r="D7" s="592"/>
      <c r="E7" s="592"/>
      <c r="F7" s="592"/>
      <c r="G7" s="592"/>
      <c r="H7" s="592"/>
      <c r="L7" s="501"/>
      <c r="M7" s="619" t="s">
        <v>502</v>
      </c>
      <c r="N7" s="668"/>
      <c r="O7" s="1264" t="str">
        <f>IF(NameOrPr_ch="",IF(NameOrPr="","",NameOrPr),NameOrPr_ch)</f>
        <v>Министерство тарифного регулирования и энергетики Челябинской области</v>
      </c>
      <c r="P7" s="1265"/>
      <c r="Q7" s="1265"/>
      <c r="R7" s="1265"/>
      <c r="S7" s="1265"/>
      <c r="T7" s="1266"/>
      <c r="U7" s="669"/>
      <c r="X7" s="592"/>
      <c r="Y7" s="592"/>
      <c r="Z7" s="592"/>
      <c r="AA7" s="592"/>
      <c r="AB7" s="592"/>
      <c r="AC7" s="592"/>
      <c r="AD7" s="592"/>
      <c r="AE7" s="592"/>
      <c r="AF7" s="592"/>
      <c r="AG7" s="592"/>
      <c r="AH7" s="592"/>
      <c r="AI7" s="592"/>
    </row>
    <row r="8" spans="1:35" s="572" customFormat="1" ht="18.75">
      <c r="A8" s="592"/>
      <c r="B8" s="592"/>
      <c r="C8" s="592"/>
      <c r="D8" s="592"/>
      <c r="E8" s="592"/>
      <c r="F8" s="592"/>
      <c r="G8" s="592"/>
      <c r="H8" s="592"/>
      <c r="L8" s="501"/>
      <c r="M8" s="619" t="s">
        <v>596</v>
      </c>
      <c r="N8" s="668"/>
      <c r="O8" s="1264" t="str">
        <f>IF(datePr_ch="",IF(datePr="","",datePr),datePr_ch)</f>
        <v>28.11.2022</v>
      </c>
      <c r="P8" s="1265"/>
      <c r="Q8" s="1265"/>
      <c r="R8" s="1265"/>
      <c r="S8" s="1265"/>
      <c r="T8" s="1266"/>
      <c r="U8" s="669"/>
      <c r="X8" s="592"/>
      <c r="Y8" s="592"/>
      <c r="Z8" s="592"/>
      <c r="AA8" s="592"/>
      <c r="AB8" s="592"/>
      <c r="AC8" s="592"/>
      <c r="AD8" s="592"/>
      <c r="AE8" s="592"/>
      <c r="AF8" s="592"/>
      <c r="AG8" s="592"/>
      <c r="AH8" s="592"/>
      <c r="AI8" s="592"/>
    </row>
    <row r="9" spans="1:35" s="572" customFormat="1" ht="18.75">
      <c r="A9" s="592"/>
      <c r="B9" s="592"/>
      <c r="C9" s="592"/>
      <c r="D9" s="592"/>
      <c r="E9" s="592"/>
      <c r="F9" s="592"/>
      <c r="G9" s="592"/>
      <c r="H9" s="592"/>
      <c r="L9" s="554"/>
      <c r="M9" s="619" t="s">
        <v>595</v>
      </c>
      <c r="N9" s="668"/>
      <c r="O9" s="1264" t="str">
        <f>IF(numberPr_ch="",IF(numberPr="","",numberPr),numberPr_ch)</f>
        <v>102/34</v>
      </c>
      <c r="P9" s="1265"/>
      <c r="Q9" s="1265"/>
      <c r="R9" s="1265"/>
      <c r="S9" s="1265"/>
      <c r="T9" s="1266"/>
      <c r="U9" s="669"/>
      <c r="X9" s="592"/>
      <c r="Y9" s="592"/>
      <c r="Z9" s="592"/>
      <c r="AA9" s="592"/>
      <c r="AB9" s="592"/>
      <c r="AC9" s="592"/>
      <c r="AD9" s="592"/>
      <c r="AE9" s="592"/>
      <c r="AF9" s="592"/>
      <c r="AG9" s="592"/>
      <c r="AH9" s="592"/>
      <c r="AI9" s="592"/>
    </row>
    <row r="10" spans="1:35" s="572" customFormat="1" ht="18.75">
      <c r="A10" s="592"/>
      <c r="B10" s="592"/>
      <c r="C10" s="592"/>
      <c r="D10" s="592"/>
      <c r="E10" s="592"/>
      <c r="F10" s="592"/>
      <c r="G10" s="592"/>
      <c r="H10" s="592"/>
      <c r="L10" s="554"/>
      <c r="M10" s="619" t="s">
        <v>501</v>
      </c>
      <c r="N10" s="668"/>
      <c r="O10" s="1264" t="str">
        <f>IF(IstPub_ch="",IF(IstPub="","",IstPub),IstPub_ch)</f>
        <v>Официальный сайт Министерства тарифного регулирования и энергетики Челябинской области</v>
      </c>
      <c r="P10" s="1265"/>
      <c r="Q10" s="1265"/>
      <c r="R10" s="1265"/>
      <c r="S10" s="1265"/>
      <c r="T10" s="1266"/>
      <c r="U10" s="669"/>
      <c r="X10" s="592"/>
      <c r="Y10" s="592"/>
      <c r="Z10" s="592"/>
      <c r="AA10" s="592"/>
      <c r="AB10" s="592"/>
      <c r="AC10" s="592"/>
      <c r="AD10" s="592"/>
      <c r="AE10" s="592"/>
      <c r="AF10" s="592"/>
      <c r="AG10" s="592"/>
      <c r="AH10" s="592"/>
      <c r="AI10" s="592"/>
    </row>
    <row r="11" spans="1:35" s="572" customFormat="1" ht="11.25" hidden="1" customHeight="1">
      <c r="A11" s="592"/>
      <c r="B11" s="592"/>
      <c r="C11" s="592"/>
      <c r="D11" s="592"/>
      <c r="E11" s="592"/>
      <c r="F11" s="592"/>
      <c r="G11" s="592"/>
      <c r="H11" s="592"/>
      <c r="L11" s="1230"/>
      <c r="M11" s="1230"/>
      <c r="N11" s="568"/>
      <c r="O11" s="1267"/>
      <c r="P11" s="1267"/>
      <c r="Q11" s="1267"/>
      <c r="R11" s="1267"/>
      <c r="S11" s="1267"/>
      <c r="T11" s="1267"/>
      <c r="U11" s="590" t="s">
        <v>373</v>
      </c>
      <c r="X11" s="592"/>
      <c r="Y11" s="592"/>
      <c r="Z11" s="592"/>
      <c r="AA11" s="592"/>
      <c r="AB11" s="592"/>
      <c r="AC11" s="592"/>
      <c r="AD11" s="592"/>
      <c r="AE11" s="592"/>
      <c r="AF11" s="592"/>
      <c r="AG11" s="592"/>
      <c r="AH11" s="592"/>
      <c r="AI11" s="592"/>
    </row>
    <row r="12" spans="1:35">
      <c r="J12" s="531"/>
      <c r="K12" s="531"/>
      <c r="L12" s="526"/>
      <c r="M12" s="526"/>
      <c r="N12" s="526"/>
      <c r="O12" s="1263"/>
      <c r="P12" s="1263"/>
      <c r="Q12" s="1263"/>
      <c r="R12" s="1263"/>
      <c r="S12" s="1263"/>
      <c r="T12" s="1263"/>
      <c r="U12" s="1263"/>
    </row>
    <row r="13" spans="1:35" ht="14.25" customHeight="1">
      <c r="J13" s="531"/>
      <c r="K13" s="531"/>
      <c r="L13" s="1157" t="s">
        <v>454</v>
      </c>
      <c r="M13" s="1157"/>
      <c r="N13" s="1157"/>
      <c r="O13" s="1157"/>
      <c r="P13" s="1157"/>
      <c r="Q13" s="1157"/>
      <c r="R13" s="1157"/>
      <c r="S13" s="1157"/>
      <c r="T13" s="1157"/>
      <c r="U13" s="1157"/>
      <c r="V13" s="1157"/>
      <c r="W13" s="1157" t="s">
        <v>455</v>
      </c>
    </row>
    <row r="14" spans="1:35" ht="14.25" customHeight="1">
      <c r="J14" s="531"/>
      <c r="K14" s="531"/>
      <c r="L14" s="1242" t="s">
        <v>92</v>
      </c>
      <c r="M14" s="1242" t="s">
        <v>639</v>
      </c>
      <c r="N14" s="523"/>
      <c r="O14" s="1243" t="s">
        <v>641</v>
      </c>
      <c r="P14" s="1244"/>
      <c r="Q14" s="1244"/>
      <c r="R14" s="1244"/>
      <c r="S14" s="1244"/>
      <c r="T14" s="1245"/>
      <c r="U14" s="1226" t="s">
        <v>341</v>
      </c>
      <c r="V14" s="1239" t="s">
        <v>275</v>
      </c>
      <c r="W14" s="1157"/>
    </row>
    <row r="15" spans="1:35" ht="14.25" customHeight="1">
      <c r="J15" s="531"/>
      <c r="K15" s="531"/>
      <c r="L15" s="1242"/>
      <c r="M15" s="1242"/>
      <c r="N15" s="523"/>
      <c r="O15" s="1248" t="s">
        <v>621</v>
      </c>
      <c r="P15" s="1246"/>
      <c r="Q15" s="1247"/>
      <c r="R15" s="1224" t="s">
        <v>654</v>
      </c>
      <c r="S15" s="1224"/>
      <c r="T15" s="1225"/>
      <c r="U15" s="1227"/>
      <c r="V15" s="1240"/>
      <c r="W15" s="1157"/>
    </row>
    <row r="16" spans="1:35" ht="30" customHeight="1">
      <c r="J16" s="531"/>
      <c r="K16" s="531"/>
      <c r="L16" s="1242"/>
      <c r="M16" s="1242"/>
      <c r="N16" s="522"/>
      <c r="O16" s="1249"/>
      <c r="P16" s="537"/>
      <c r="Q16" s="537"/>
      <c r="R16" s="538" t="s">
        <v>274</v>
      </c>
      <c r="S16" s="1237" t="s">
        <v>273</v>
      </c>
      <c r="T16" s="1238"/>
      <c r="U16" s="1228"/>
      <c r="V16" s="1241"/>
      <c r="W16" s="1157"/>
    </row>
    <row r="17" spans="1:36">
      <c r="J17" s="531"/>
      <c r="K17" s="571">
        <v>1</v>
      </c>
      <c r="L17" s="649" t="s">
        <v>93</v>
      </c>
      <c r="M17" s="649" t="s">
        <v>49</v>
      </c>
      <c r="N17" s="670" t="s">
        <v>49</v>
      </c>
      <c r="O17" s="650">
        <f ca="1">OFFSET(O17,0,-1)+1</f>
        <v>3</v>
      </c>
      <c r="P17" s="651">
        <f ca="1">OFFSET(P17,0,-1)</f>
        <v>3</v>
      </c>
      <c r="Q17" s="651">
        <f ca="1">OFFSET(Q17,0,-1)</f>
        <v>3</v>
      </c>
      <c r="R17" s="650">
        <f ca="1">OFFSET(R17,0,-1)+1</f>
        <v>4</v>
      </c>
      <c r="S17" s="1231">
        <f ca="1">OFFSET(S17,0,-1)+1</f>
        <v>5</v>
      </c>
      <c r="T17" s="1231"/>
      <c r="U17" s="650">
        <f ca="1">OFFSET(U17,0,-2)+1</f>
        <v>6</v>
      </c>
      <c r="V17" s="651">
        <f ca="1">OFFSET(V17,0,-1)</f>
        <v>6</v>
      </c>
      <c r="W17" s="650">
        <f ca="1">OFFSET(W17,0,-1)+1</f>
        <v>7</v>
      </c>
    </row>
    <row r="18" spans="1:36" ht="22.5">
      <c r="A18" s="1215">
        <v>1</v>
      </c>
      <c r="B18" s="921"/>
      <c r="C18" s="921"/>
      <c r="D18" s="921"/>
      <c r="E18" s="922"/>
      <c r="F18" s="923"/>
      <c r="G18" s="921"/>
      <c r="H18" s="921"/>
      <c r="I18" s="924"/>
      <c r="J18" s="919"/>
      <c r="K18" s="928">
        <v>1</v>
      </c>
      <c r="L18" s="595">
        <f>mergeValue(A18)</f>
        <v>1</v>
      </c>
      <c r="M18" s="643" t="s">
        <v>20</v>
      </c>
      <c r="N18" s="582"/>
      <c r="O18" s="1260"/>
      <c r="P18" s="1260"/>
      <c r="Q18" s="1260"/>
      <c r="R18" s="1260"/>
      <c r="S18" s="1260"/>
      <c r="T18" s="1260"/>
      <c r="U18" s="1260"/>
      <c r="V18" s="1260"/>
      <c r="W18" s="632" t="s">
        <v>658</v>
      </c>
    </row>
    <row r="19" spans="1:36" ht="22.5">
      <c r="A19" s="1215"/>
      <c r="B19" s="1215">
        <v>1</v>
      </c>
      <c r="C19" s="921"/>
      <c r="D19" s="921"/>
      <c r="E19" s="923"/>
      <c r="F19" s="923"/>
      <c r="G19" s="921"/>
      <c r="H19" s="921"/>
      <c r="I19" s="918"/>
      <c r="J19" s="917"/>
      <c r="K19" s="928">
        <v>1</v>
      </c>
      <c r="L19" s="595" t="str">
        <f>mergeValue(A19) &amp;"."&amp; mergeValue(B19)</f>
        <v>1.1</v>
      </c>
      <c r="M19" s="548" t="s">
        <v>16</v>
      </c>
      <c r="N19" s="582"/>
      <c r="O19" s="1260"/>
      <c r="P19" s="1260"/>
      <c r="Q19" s="1260"/>
      <c r="R19" s="1260"/>
      <c r="S19" s="1260"/>
      <c r="T19" s="1260"/>
      <c r="U19" s="1260"/>
      <c r="V19" s="1260"/>
      <c r="W19" s="632" t="s">
        <v>477</v>
      </c>
    </row>
    <row r="20" spans="1:36" ht="22.5">
      <c r="A20" s="1215"/>
      <c r="B20" s="1215"/>
      <c r="C20" s="1215">
        <v>1</v>
      </c>
      <c r="D20" s="921"/>
      <c r="E20" s="923"/>
      <c r="F20" s="923"/>
      <c r="G20" s="921"/>
      <c r="H20" s="921"/>
      <c r="I20" s="925"/>
      <c r="J20" s="917"/>
      <c r="K20" s="928">
        <v>1</v>
      </c>
      <c r="L20" s="595" t="str">
        <f>mergeValue(A20) &amp;"."&amp; mergeValue(B20)&amp;"."&amp; mergeValue(C20)</f>
        <v>1.1.1</v>
      </c>
      <c r="M20" s="549" t="s">
        <v>7</v>
      </c>
      <c r="N20" s="582"/>
      <c r="O20" s="1260"/>
      <c r="P20" s="1260"/>
      <c r="Q20" s="1260"/>
      <c r="R20" s="1260"/>
      <c r="S20" s="1260"/>
      <c r="T20" s="1260"/>
      <c r="U20" s="1260"/>
      <c r="V20" s="1260"/>
      <c r="W20" s="632" t="s">
        <v>633</v>
      </c>
    </row>
    <row r="21" spans="1:36" ht="22.5">
      <c r="A21" s="1215"/>
      <c r="B21" s="1215"/>
      <c r="C21" s="1215"/>
      <c r="D21" s="1215">
        <v>1</v>
      </c>
      <c r="E21" s="923"/>
      <c r="F21" s="923"/>
      <c r="G21" s="921"/>
      <c r="H21" s="921"/>
      <c r="I21" s="1215">
        <v>1</v>
      </c>
      <c r="J21" s="917"/>
      <c r="K21" s="928">
        <v>1</v>
      </c>
      <c r="L21" s="595" t="str">
        <f>mergeValue(A21) &amp;"."&amp; mergeValue(B21)&amp;"."&amp; mergeValue(C21)&amp;"."&amp; mergeValue(D21)</f>
        <v>1.1.1.1</v>
      </c>
      <c r="M21" s="550" t="s">
        <v>22</v>
      </c>
      <c r="N21" s="582"/>
      <c r="O21" s="1260"/>
      <c r="P21" s="1260"/>
      <c r="Q21" s="1260"/>
      <c r="R21" s="1260"/>
      <c r="S21" s="1260"/>
      <c r="T21" s="1260"/>
      <c r="U21" s="1260"/>
      <c r="V21" s="1260"/>
      <c r="W21" s="632" t="s">
        <v>634</v>
      </c>
    </row>
    <row r="22" spans="1:36" ht="11.25" hidden="1" customHeight="1">
      <c r="A22" s="1215"/>
      <c r="B22" s="1215"/>
      <c r="C22" s="1215"/>
      <c r="D22" s="1215"/>
      <c r="E22" s="1215">
        <v>1</v>
      </c>
      <c r="F22" s="923"/>
      <c r="G22" s="921"/>
      <c r="H22" s="921"/>
      <c r="I22" s="1215"/>
      <c r="J22" s="923"/>
      <c r="K22" s="928">
        <v>1</v>
      </c>
      <c r="L22" s="595"/>
      <c r="M22" s="556"/>
      <c r="N22" s="583"/>
      <c r="O22" s="633"/>
      <c r="P22" s="633"/>
      <c r="Q22" s="633"/>
      <c r="R22" s="633"/>
      <c r="S22" s="633"/>
      <c r="T22" s="633"/>
      <c r="U22" s="595"/>
      <c r="V22" s="509"/>
      <c r="W22" s="561"/>
    </row>
    <row r="23" spans="1:36" ht="90">
      <c r="A23" s="1215"/>
      <c r="B23" s="1215"/>
      <c r="C23" s="1215"/>
      <c r="D23" s="1215"/>
      <c r="E23" s="1215"/>
      <c r="F23" s="1215">
        <v>1</v>
      </c>
      <c r="G23" s="921"/>
      <c r="H23" s="921"/>
      <c r="I23" s="1215"/>
      <c r="J23" s="1262"/>
      <c r="K23" s="928">
        <v>1</v>
      </c>
      <c r="L23" s="595" t="str">
        <f>mergeValue(A23) &amp;"."&amp; mergeValue(B23)&amp;"."&amp; mergeValue(C23)&amp;"."&amp; mergeValue(D23)&amp;"."&amp;  mergeValue(F23)</f>
        <v>1.1.1.1.1</v>
      </c>
      <c r="M23" s="556" t="s">
        <v>10</v>
      </c>
      <c r="N23" s="583"/>
      <c r="O23" s="1217"/>
      <c r="P23" s="1217"/>
      <c r="Q23" s="1217"/>
      <c r="R23" s="1217"/>
      <c r="S23" s="1217"/>
      <c r="T23" s="1217"/>
      <c r="U23" s="1217"/>
      <c r="V23" s="1217"/>
      <c r="W23" s="632" t="s">
        <v>635</v>
      </c>
      <c r="Y23" s="591" t="str">
        <f>strCheckUnique(Z23:Z26)</f>
        <v/>
      </c>
      <c r="AA23" s="591"/>
    </row>
    <row r="24" spans="1:36" ht="189" customHeight="1">
      <c r="A24" s="1215"/>
      <c r="B24" s="1215"/>
      <c r="C24" s="1215"/>
      <c r="D24" s="1215"/>
      <c r="E24" s="1215"/>
      <c r="F24" s="1215"/>
      <c r="G24" s="921">
        <v>1</v>
      </c>
      <c r="H24" s="921"/>
      <c r="I24" s="1215"/>
      <c r="J24" s="1262"/>
      <c r="K24" s="920"/>
      <c r="L24" s="595" t="str">
        <f>mergeValue(A24) &amp;"."&amp; mergeValue(B24)&amp;"."&amp; mergeValue(C24)&amp;"."&amp; mergeValue(D24)&amp;"."&amp;  mergeValue(F24)&amp;"."&amp;  mergeValue(G24)</f>
        <v>1.1.1.1.1.1</v>
      </c>
      <c r="M24" s="1071"/>
      <c r="N24" s="588"/>
      <c r="O24" s="564"/>
      <c r="P24" s="564"/>
      <c r="Q24" s="564"/>
      <c r="R24" s="1250"/>
      <c r="S24" s="1222" t="s">
        <v>84</v>
      </c>
      <c r="T24" s="1250"/>
      <c r="U24" s="1222" t="s">
        <v>85</v>
      </c>
      <c r="V24" s="539"/>
      <c r="W24" s="1232" t="s">
        <v>659</v>
      </c>
      <c r="X24" s="587" t="str">
        <f>strCheckDate(O25:V25)</f>
        <v/>
      </c>
      <c r="Y24" s="591"/>
      <c r="Z24" s="591" t="str">
        <f>IF(M24="","",M24 )</f>
        <v/>
      </c>
      <c r="AA24" s="591"/>
      <c r="AB24" s="591"/>
      <c r="AC24" s="591"/>
    </row>
    <row r="25" spans="1:36" ht="11.25" hidden="1" customHeight="1">
      <c r="A25" s="1215"/>
      <c r="B25" s="1215"/>
      <c r="C25" s="1215"/>
      <c r="D25" s="1215"/>
      <c r="E25" s="1215"/>
      <c r="F25" s="1215"/>
      <c r="G25" s="921"/>
      <c r="H25" s="921"/>
      <c r="I25" s="1215"/>
      <c r="J25" s="1262"/>
      <c r="K25" s="928">
        <v>1</v>
      </c>
      <c r="L25" s="602"/>
      <c r="M25" s="648"/>
      <c r="N25" s="588"/>
      <c r="O25" s="564"/>
      <c r="P25" s="564"/>
      <c r="Q25" s="586" t="str">
        <f>R24 &amp; "-" &amp; T24</f>
        <v>-</v>
      </c>
      <c r="R25" s="1250"/>
      <c r="S25" s="1222"/>
      <c r="T25" s="1250"/>
      <c r="U25" s="1222"/>
      <c r="V25" s="539"/>
      <c r="W25" s="1233"/>
      <c r="Y25" s="591"/>
      <c r="Z25" s="591"/>
      <c r="AA25" s="591"/>
      <c r="AB25" s="591"/>
      <c r="AC25" s="591"/>
    </row>
    <row r="26" spans="1:36" s="524" customFormat="1" ht="15" customHeight="1">
      <c r="A26" s="1215"/>
      <c r="B26" s="1215"/>
      <c r="C26" s="1215"/>
      <c r="D26" s="1215"/>
      <c r="E26" s="1215"/>
      <c r="F26" s="1215"/>
      <c r="G26" s="921"/>
      <c r="H26" s="921"/>
      <c r="I26" s="1215"/>
      <c r="J26" s="1262"/>
      <c r="K26" s="928">
        <v>1</v>
      </c>
      <c r="L26" s="540"/>
      <c r="M26" s="558" t="s">
        <v>25</v>
      </c>
      <c r="N26" s="553"/>
      <c r="O26" s="547"/>
      <c r="P26" s="547"/>
      <c r="Q26" s="547"/>
      <c r="R26" s="575"/>
      <c r="S26" s="566"/>
      <c r="T26" s="565"/>
      <c r="U26" s="553"/>
      <c r="V26" s="562"/>
      <c r="W26" s="1234"/>
      <c r="X26" s="589"/>
      <c r="Y26" s="589"/>
      <c r="Z26" s="589"/>
      <c r="AA26" s="589"/>
      <c r="AB26" s="589"/>
      <c r="AC26" s="589"/>
      <c r="AD26" s="589"/>
      <c r="AE26" s="589"/>
      <c r="AF26" s="589"/>
      <c r="AG26" s="589"/>
      <c r="AH26" s="589"/>
      <c r="AI26" s="589"/>
    </row>
    <row r="27" spans="1:36" s="524" customFormat="1" ht="15" customHeight="1">
      <c r="A27" s="1215"/>
      <c r="B27" s="1215"/>
      <c r="C27" s="1215"/>
      <c r="D27" s="1215"/>
      <c r="E27" s="1215"/>
      <c r="F27" s="923"/>
      <c r="G27" s="923"/>
      <c r="H27" s="921"/>
      <c r="I27" s="1215"/>
      <c r="J27" s="923"/>
      <c r="K27" s="927"/>
      <c r="L27" s="540"/>
      <c r="M27" s="553" t="s">
        <v>11</v>
      </c>
      <c r="N27" s="558"/>
      <c r="O27" s="558"/>
      <c r="P27" s="558"/>
      <c r="Q27" s="558"/>
      <c r="R27" s="558"/>
      <c r="S27" s="558"/>
      <c r="T27" s="558"/>
      <c r="U27" s="558"/>
      <c r="V27" s="558"/>
      <c r="W27" s="562"/>
      <c r="X27" s="589"/>
      <c r="Y27" s="589"/>
      <c r="Z27" s="589"/>
      <c r="AA27" s="589"/>
      <c r="AB27" s="589"/>
      <c r="AC27" s="589"/>
      <c r="AD27" s="589"/>
      <c r="AE27" s="589"/>
      <c r="AF27" s="589"/>
      <c r="AG27" s="589"/>
      <c r="AH27" s="589"/>
      <c r="AI27" s="589"/>
      <c r="AJ27" s="589"/>
    </row>
    <row r="28" spans="1:36" s="524" customFormat="1" ht="15" hidden="1" customHeight="1">
      <c r="A28" s="1215"/>
      <c r="B28" s="1215"/>
      <c r="C28" s="1215"/>
      <c r="D28" s="1215"/>
      <c r="E28" s="923"/>
      <c r="F28" s="923"/>
      <c r="G28" s="923"/>
      <c r="H28" s="921"/>
      <c r="I28" s="1215"/>
      <c r="J28" s="923"/>
      <c r="K28" s="927"/>
      <c r="L28" s="540"/>
      <c r="M28" s="553"/>
      <c r="N28" s="558"/>
      <c r="O28" s="558"/>
      <c r="P28" s="558"/>
      <c r="Q28" s="558"/>
      <c r="R28" s="558"/>
      <c r="S28" s="558"/>
      <c r="T28" s="558"/>
      <c r="U28" s="558"/>
      <c r="V28" s="558"/>
      <c r="W28" s="562"/>
      <c r="X28" s="589"/>
      <c r="Y28" s="589"/>
      <c r="Z28" s="589"/>
      <c r="AA28" s="589"/>
      <c r="AB28" s="589"/>
      <c r="AC28" s="589"/>
      <c r="AD28" s="589"/>
      <c r="AE28" s="589"/>
      <c r="AF28" s="589"/>
      <c r="AG28" s="589"/>
      <c r="AH28" s="589"/>
      <c r="AI28" s="589"/>
      <c r="AJ28" s="589"/>
    </row>
    <row r="29" spans="1:36" s="524" customFormat="1" ht="15" customHeight="1">
      <c r="A29" s="1215"/>
      <c r="B29" s="1215"/>
      <c r="C29" s="1215"/>
      <c r="D29" s="926"/>
      <c r="E29" s="926"/>
      <c r="F29" s="923"/>
      <c r="G29" s="921"/>
      <c r="H29" s="921"/>
      <c r="I29" s="919"/>
      <c r="J29" s="916"/>
      <c r="K29" s="928">
        <v>1</v>
      </c>
      <c r="L29" s="540"/>
      <c r="M29" s="552" t="s">
        <v>17</v>
      </c>
      <c r="N29" s="551"/>
      <c r="O29" s="547"/>
      <c r="P29" s="547"/>
      <c r="Q29" s="547"/>
      <c r="R29" s="575"/>
      <c r="S29" s="566"/>
      <c r="T29" s="565"/>
      <c r="U29" s="551"/>
      <c r="V29" s="566"/>
      <c r="W29" s="562"/>
      <c r="X29" s="589"/>
      <c r="Y29" s="589"/>
      <c r="Z29" s="589"/>
      <c r="AA29" s="589"/>
      <c r="AB29" s="589"/>
      <c r="AC29" s="589"/>
      <c r="AD29" s="589"/>
      <c r="AE29" s="589"/>
      <c r="AF29" s="589"/>
      <c r="AG29" s="589"/>
      <c r="AH29" s="589"/>
      <c r="AI29" s="589"/>
    </row>
    <row r="30" spans="1:36" s="524" customFormat="1" ht="15" customHeight="1">
      <c r="A30" s="1215"/>
      <c r="B30" s="1215"/>
      <c r="C30" s="926"/>
      <c r="D30" s="926"/>
      <c r="E30" s="926"/>
      <c r="F30" s="926"/>
      <c r="G30" s="921"/>
      <c r="H30" s="921"/>
      <c r="I30" s="929"/>
      <c r="J30" s="916"/>
      <c r="K30" s="928">
        <v>1</v>
      </c>
      <c r="L30" s="540"/>
      <c r="M30" s="551" t="s">
        <v>18</v>
      </c>
      <c r="N30" s="551"/>
      <c r="O30" s="547"/>
      <c r="P30" s="547"/>
      <c r="Q30" s="547"/>
      <c r="R30" s="575"/>
      <c r="S30" s="566"/>
      <c r="T30" s="565"/>
      <c r="U30" s="551"/>
      <c r="V30" s="566"/>
      <c r="W30" s="562"/>
      <c r="X30" s="589"/>
      <c r="Y30" s="589"/>
      <c r="Z30" s="589"/>
      <c r="AA30" s="589"/>
      <c r="AB30" s="589"/>
      <c r="AC30" s="589"/>
      <c r="AD30" s="589"/>
      <c r="AE30" s="589"/>
      <c r="AF30" s="589"/>
      <c r="AG30" s="589"/>
      <c r="AH30" s="589"/>
      <c r="AI30" s="589"/>
    </row>
    <row r="31" spans="1:36" s="524" customFormat="1" ht="15" customHeight="1">
      <c r="A31" s="1215"/>
      <c r="B31" s="926"/>
      <c r="C31" s="926"/>
      <c r="D31" s="926"/>
      <c r="E31" s="926"/>
      <c r="F31" s="926"/>
      <c r="G31" s="921"/>
      <c r="H31" s="921"/>
      <c r="I31" s="919"/>
      <c r="J31" s="916"/>
      <c r="K31" s="928">
        <v>1</v>
      </c>
      <c r="L31" s="540"/>
      <c r="M31" s="560" t="s">
        <v>19</v>
      </c>
      <c r="N31" s="551"/>
      <c r="O31" s="547"/>
      <c r="P31" s="547"/>
      <c r="Q31" s="547"/>
      <c r="R31" s="575"/>
      <c r="S31" s="566"/>
      <c r="T31" s="565"/>
      <c r="U31" s="551"/>
      <c r="V31" s="566"/>
      <c r="W31" s="562"/>
      <c r="X31" s="589"/>
      <c r="Y31" s="589"/>
      <c r="Z31" s="589"/>
      <c r="AA31" s="589"/>
      <c r="AB31" s="589"/>
      <c r="AC31" s="589"/>
      <c r="AD31" s="589"/>
      <c r="AE31" s="589"/>
      <c r="AF31" s="589"/>
      <c r="AG31" s="589"/>
      <c r="AH31" s="589"/>
      <c r="AI31" s="589"/>
    </row>
    <row r="32" spans="1:36" s="524" customFormat="1" ht="15" customHeight="1">
      <c r="A32" s="915"/>
      <c r="B32" s="915"/>
      <c r="C32" s="915"/>
      <c r="D32" s="915"/>
      <c r="E32" s="915"/>
      <c r="F32" s="915"/>
      <c r="G32" s="915"/>
      <c r="H32" s="915"/>
      <c r="I32" s="915"/>
      <c r="J32" s="915"/>
      <c r="K32" s="915"/>
      <c r="L32" s="494"/>
      <c r="M32" s="567" t="s">
        <v>309</v>
      </c>
      <c r="N32" s="551"/>
      <c r="O32" s="547"/>
      <c r="P32" s="547"/>
      <c r="Q32" s="547"/>
      <c r="R32" s="575"/>
      <c r="S32" s="566"/>
      <c r="T32" s="565"/>
      <c r="U32" s="551"/>
      <c r="V32" s="566"/>
      <c r="W32" s="562"/>
      <c r="X32" s="589"/>
      <c r="Y32" s="589"/>
      <c r="Z32" s="589"/>
      <c r="AA32" s="589"/>
      <c r="AB32" s="589"/>
      <c r="AC32" s="589"/>
      <c r="AD32" s="589"/>
      <c r="AE32" s="589"/>
      <c r="AF32" s="589"/>
      <c r="AG32" s="589"/>
      <c r="AH32" s="589"/>
      <c r="AI32" s="589"/>
    </row>
    <row r="33" spans="12:23" ht="3" customHeight="1">
      <c r="L33" s="487"/>
      <c r="M33" s="487"/>
      <c r="N33" s="487"/>
      <c r="O33" s="487"/>
      <c r="P33" s="487"/>
      <c r="Q33" s="487"/>
      <c r="R33" s="487"/>
      <c r="S33" s="487"/>
      <c r="T33" s="487"/>
      <c r="U33" s="487"/>
    </row>
    <row r="34" spans="12:23" ht="106.5" customHeight="1">
      <c r="L34" s="1">
        <v>1</v>
      </c>
      <c r="M34" s="1208" t="s">
        <v>660</v>
      </c>
      <c r="N34" s="1208"/>
      <c r="O34" s="1208"/>
      <c r="P34" s="1208"/>
      <c r="Q34" s="1208"/>
      <c r="R34" s="1208"/>
      <c r="S34" s="1208"/>
      <c r="T34" s="1208"/>
      <c r="U34" s="1208"/>
      <c r="V34" s="1208"/>
      <c r="W34" s="1208"/>
    </row>
  </sheetData>
  <sheetProtection algorithmName="SHA-512" hashValue="kcS40maiuYSDAp+L68ClUHC0tEmvOZOBzoeTdIs6i16szKTW/qxZpTtZCRXm0jNVzrmE98fCKX/T+5SioLSPow==" saltValue="LvQEYpiL2UYPEFYoIc8SrA==" spinCount="100000" sheet="1" objects="1" scenarios="1" formatColumns="0" formatRows="0"/>
  <dataConsolidate leftLabels="1"/>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69</v>
      </c>
    </row>
    <row r="2" spans="1:20" ht="22.5">
      <c r="F2" s="1209" t="s">
        <v>491</v>
      </c>
      <c r="G2" s="1210"/>
      <c r="H2" s="1211"/>
      <c r="I2" s="642"/>
    </row>
    <row r="3" spans="1:20" ht="3" customHeight="1"/>
    <row r="4" spans="1:20" s="572" customFormat="1" ht="11.25">
      <c r="A4" s="592"/>
      <c r="B4" s="592"/>
      <c r="C4" s="592"/>
      <c r="D4" s="592"/>
      <c r="F4" s="1157" t="s">
        <v>454</v>
      </c>
      <c r="G4" s="1157"/>
      <c r="H4" s="1157"/>
      <c r="I4" s="1212"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12"/>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06.12.2022</v>
      </c>
      <c r="I7" s="583" t="s">
        <v>493</v>
      </c>
      <c r="J7" s="617"/>
      <c r="K7" s="592"/>
      <c r="L7" s="592"/>
      <c r="M7" s="592"/>
      <c r="N7" s="592"/>
      <c r="O7" s="592"/>
      <c r="P7" s="592"/>
      <c r="Q7" s="592"/>
      <c r="R7" s="592"/>
      <c r="S7" s="592"/>
      <c r="T7" s="592"/>
    </row>
    <row r="8" spans="1:20" s="572" customFormat="1" ht="45">
      <c r="A8" s="1213">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13"/>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13"/>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13"/>
      <c r="B11" s="1213">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213"/>
      <c r="B12" s="1213"/>
      <c r="C12" s="1213">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13"/>
      <c r="B13" s="1213"/>
      <c r="C13" s="1213"/>
      <c r="D13" s="625">
        <v>1</v>
      </c>
      <c r="F13" s="618" t="str">
        <f>"4."&amp;mergeValue(A13) &amp;"."&amp;mergeValue(B13)&amp;"."&amp;mergeValue(C13)&amp;"."&amp;mergeValue(D13)</f>
        <v>4.1.1.1.1</v>
      </c>
      <c r="G13" s="635" t="s">
        <v>498</v>
      </c>
      <c r="H13" s="606"/>
      <c r="I13" s="1214" t="s">
        <v>591</v>
      </c>
      <c r="J13" s="617"/>
      <c r="K13" s="592"/>
      <c r="L13" s="592"/>
      <c r="M13" s="592"/>
      <c r="N13" s="592"/>
      <c r="O13" s="592"/>
      <c r="P13" s="592"/>
      <c r="Q13" s="592"/>
      <c r="R13" s="592"/>
      <c r="S13" s="592"/>
      <c r="T13" s="592"/>
    </row>
    <row r="14" spans="1:20" s="572" customFormat="1" ht="18.75">
      <c r="A14" s="1213"/>
      <c r="B14" s="1213"/>
      <c r="C14" s="1213"/>
      <c r="D14" s="625"/>
      <c r="F14" s="621"/>
      <c r="G14" s="552" t="s">
        <v>4</v>
      </c>
      <c r="H14" s="626"/>
      <c r="I14" s="1214"/>
      <c r="J14" s="617"/>
      <c r="K14" s="592"/>
      <c r="L14" s="592"/>
      <c r="M14" s="592"/>
      <c r="N14" s="592"/>
      <c r="O14" s="592"/>
      <c r="P14" s="592"/>
      <c r="Q14" s="592"/>
      <c r="R14" s="592"/>
      <c r="S14" s="592"/>
      <c r="T14" s="592"/>
    </row>
    <row r="15" spans="1:20" s="572" customFormat="1" ht="18.75">
      <c r="A15" s="1213"/>
      <c r="B15" s="1213"/>
      <c r="C15" s="625"/>
      <c r="D15" s="625"/>
      <c r="F15" s="636"/>
      <c r="G15" s="579" t="s">
        <v>403</v>
      </c>
      <c r="H15" s="637"/>
      <c r="I15" s="638"/>
      <c r="J15" s="617"/>
      <c r="K15" s="592"/>
      <c r="L15" s="592"/>
      <c r="M15" s="592"/>
      <c r="N15" s="592"/>
      <c r="O15" s="592"/>
      <c r="P15" s="592"/>
      <c r="Q15" s="592"/>
      <c r="R15" s="592"/>
      <c r="S15" s="592"/>
      <c r="T15" s="592"/>
    </row>
    <row r="16" spans="1:20" s="572" customFormat="1" ht="18.75">
      <c r="A16" s="1213"/>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208" t="s">
        <v>593</v>
      </c>
      <c r="H19" s="1208"/>
      <c r="I19" s="596"/>
      <c r="J19" s="616"/>
      <c r="K19" s="616"/>
      <c r="L19" s="616"/>
      <c r="M19" s="616"/>
      <c r="N19" s="616"/>
      <c r="O19" s="616"/>
      <c r="P19" s="616"/>
      <c r="Q19" s="616"/>
      <c r="R19" s="616"/>
      <c r="S19" s="616"/>
      <c r="T19" s="616"/>
    </row>
  </sheetData>
  <sheetProtection algorithmName="SHA-512" hashValue="rgMejfO524R8i+qc0nOs3SXDFfNpDSBfmSUv2jN/uUCvbKbPP8twin5mPWcSY505wEGuN67w9XGgTMz5D/+wqA==" saltValue="7BP3Js0/43JTfRhtUw59f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8" hidden="1" customWidth="1"/>
    <col min="7" max="8" width="9.140625" style="485" hidden="1" customWidth="1"/>
    <col min="9" max="9" width="3.7109375" style="485" customWidth="1"/>
    <col min="10" max="11" width="3.7109375" style="484" customWidth="1"/>
    <col min="12" max="12" width="12.7109375" style="478" customWidth="1"/>
    <col min="13" max="13" width="44.7109375" style="478" customWidth="1"/>
    <col min="14" max="14" width="2.140625"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26" width="10.5703125" style="502"/>
    <col min="27" max="27" width="10.140625" style="502" customWidth="1"/>
    <col min="28"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2" width="10.5703125" style="478"/>
    <col min="283" max="283" width="10.140625" style="478" customWidth="1"/>
    <col min="284"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8" width="10.5703125" style="478"/>
    <col min="539" max="539" width="10.140625" style="478" customWidth="1"/>
    <col min="540"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4" width="10.5703125" style="478"/>
    <col min="795" max="795" width="10.140625" style="478" customWidth="1"/>
    <col min="796"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50" width="10.5703125" style="478"/>
    <col min="1051" max="1051" width="10.140625" style="478" customWidth="1"/>
    <col min="1052"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6" width="10.5703125" style="478"/>
    <col min="1307" max="1307" width="10.140625" style="478" customWidth="1"/>
    <col min="1308"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2" width="10.5703125" style="478"/>
    <col min="1563" max="1563" width="10.140625" style="478" customWidth="1"/>
    <col min="1564"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8" width="10.5703125" style="478"/>
    <col min="1819" max="1819" width="10.140625" style="478" customWidth="1"/>
    <col min="1820"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4" width="10.5703125" style="478"/>
    <col min="2075" max="2075" width="10.140625" style="478" customWidth="1"/>
    <col min="2076"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30" width="10.5703125" style="478"/>
    <col min="2331" max="2331" width="10.140625" style="478" customWidth="1"/>
    <col min="2332"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6" width="10.5703125" style="478"/>
    <col min="2587" max="2587" width="10.140625" style="478" customWidth="1"/>
    <col min="2588"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2" width="10.5703125" style="478"/>
    <col min="2843" max="2843" width="10.140625" style="478" customWidth="1"/>
    <col min="2844"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8" width="10.5703125" style="478"/>
    <col min="3099" max="3099" width="10.140625" style="478" customWidth="1"/>
    <col min="3100"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4" width="10.5703125" style="478"/>
    <col min="3355" max="3355" width="10.140625" style="478" customWidth="1"/>
    <col min="3356"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10" width="10.5703125" style="478"/>
    <col min="3611" max="3611" width="10.140625" style="478" customWidth="1"/>
    <col min="3612"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6" width="10.5703125" style="478"/>
    <col min="3867" max="3867" width="10.140625" style="478" customWidth="1"/>
    <col min="3868"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2" width="10.5703125" style="478"/>
    <col min="4123" max="4123" width="10.140625" style="478" customWidth="1"/>
    <col min="4124"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8" width="10.5703125" style="478"/>
    <col min="4379" max="4379" width="10.140625" style="478" customWidth="1"/>
    <col min="4380"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4" width="10.5703125" style="478"/>
    <col min="4635" max="4635" width="10.140625" style="478" customWidth="1"/>
    <col min="4636"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90" width="10.5703125" style="478"/>
    <col min="4891" max="4891" width="10.140625" style="478" customWidth="1"/>
    <col min="4892"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6" width="10.5703125" style="478"/>
    <col min="5147" max="5147" width="10.140625" style="478" customWidth="1"/>
    <col min="5148"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2" width="10.5703125" style="478"/>
    <col min="5403" max="5403" width="10.140625" style="478" customWidth="1"/>
    <col min="5404"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8" width="10.5703125" style="478"/>
    <col min="5659" max="5659" width="10.140625" style="478" customWidth="1"/>
    <col min="5660"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4" width="10.5703125" style="478"/>
    <col min="5915" max="5915" width="10.140625" style="478" customWidth="1"/>
    <col min="5916"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70" width="10.5703125" style="478"/>
    <col min="6171" max="6171" width="10.140625" style="478" customWidth="1"/>
    <col min="6172"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6" width="10.5703125" style="478"/>
    <col min="6427" max="6427" width="10.140625" style="478" customWidth="1"/>
    <col min="6428"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2" width="10.5703125" style="478"/>
    <col min="6683" max="6683" width="10.140625" style="478" customWidth="1"/>
    <col min="6684"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8" width="10.5703125" style="478"/>
    <col min="6939" max="6939" width="10.140625" style="478" customWidth="1"/>
    <col min="6940"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4" width="10.5703125" style="478"/>
    <col min="7195" max="7195" width="10.140625" style="478" customWidth="1"/>
    <col min="7196"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50" width="10.5703125" style="478"/>
    <col min="7451" max="7451" width="10.140625" style="478" customWidth="1"/>
    <col min="7452"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6" width="10.5703125" style="478"/>
    <col min="7707" max="7707" width="10.140625" style="478" customWidth="1"/>
    <col min="7708"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2" width="10.5703125" style="478"/>
    <col min="7963" max="7963" width="10.140625" style="478" customWidth="1"/>
    <col min="7964"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8" width="10.5703125" style="478"/>
    <col min="8219" max="8219" width="10.140625" style="478" customWidth="1"/>
    <col min="8220"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4" width="10.5703125" style="478"/>
    <col min="8475" max="8475" width="10.140625" style="478" customWidth="1"/>
    <col min="8476"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30" width="10.5703125" style="478"/>
    <col min="8731" max="8731" width="10.140625" style="478" customWidth="1"/>
    <col min="8732"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6" width="10.5703125" style="478"/>
    <col min="8987" max="8987" width="10.140625" style="478" customWidth="1"/>
    <col min="8988"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2" width="10.5703125" style="478"/>
    <col min="9243" max="9243" width="10.140625" style="478" customWidth="1"/>
    <col min="9244"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8" width="10.5703125" style="478"/>
    <col min="9499" max="9499" width="10.140625" style="478" customWidth="1"/>
    <col min="9500"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4" width="10.5703125" style="478"/>
    <col min="9755" max="9755" width="10.140625" style="478" customWidth="1"/>
    <col min="9756"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10" width="10.5703125" style="478"/>
    <col min="10011" max="10011" width="10.140625" style="478" customWidth="1"/>
    <col min="10012"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6" width="10.5703125" style="478"/>
    <col min="10267" max="10267" width="10.140625" style="478" customWidth="1"/>
    <col min="10268"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2" width="10.5703125" style="478"/>
    <col min="10523" max="10523" width="10.140625" style="478" customWidth="1"/>
    <col min="10524"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8" width="10.5703125" style="478"/>
    <col min="10779" max="10779" width="10.140625" style="478" customWidth="1"/>
    <col min="10780"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4" width="10.5703125" style="478"/>
    <col min="11035" max="11035" width="10.140625" style="478" customWidth="1"/>
    <col min="11036"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90" width="10.5703125" style="478"/>
    <col min="11291" max="11291" width="10.140625" style="478" customWidth="1"/>
    <col min="11292"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6" width="10.5703125" style="478"/>
    <col min="11547" max="11547" width="10.140625" style="478" customWidth="1"/>
    <col min="11548"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2" width="10.5703125" style="478"/>
    <col min="11803" max="11803" width="10.140625" style="478" customWidth="1"/>
    <col min="11804"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8" width="10.5703125" style="478"/>
    <col min="12059" max="12059" width="10.140625" style="478" customWidth="1"/>
    <col min="12060"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4" width="10.5703125" style="478"/>
    <col min="12315" max="12315" width="10.140625" style="478" customWidth="1"/>
    <col min="12316"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70" width="10.5703125" style="478"/>
    <col min="12571" max="12571" width="10.140625" style="478" customWidth="1"/>
    <col min="12572"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6" width="10.5703125" style="478"/>
    <col min="12827" max="12827" width="10.140625" style="478" customWidth="1"/>
    <col min="12828"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2" width="10.5703125" style="478"/>
    <col min="13083" max="13083" width="10.140625" style="478" customWidth="1"/>
    <col min="13084"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8" width="10.5703125" style="478"/>
    <col min="13339" max="13339" width="10.140625" style="478" customWidth="1"/>
    <col min="13340"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4" width="10.5703125" style="478"/>
    <col min="13595" max="13595" width="10.140625" style="478" customWidth="1"/>
    <col min="13596"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50" width="10.5703125" style="478"/>
    <col min="13851" max="13851" width="10.140625" style="478" customWidth="1"/>
    <col min="13852"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6" width="10.5703125" style="478"/>
    <col min="14107" max="14107" width="10.140625" style="478" customWidth="1"/>
    <col min="14108"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2" width="10.5703125" style="478"/>
    <col min="14363" max="14363" width="10.140625" style="478" customWidth="1"/>
    <col min="14364"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8" width="10.5703125" style="478"/>
    <col min="14619" max="14619" width="10.140625" style="478" customWidth="1"/>
    <col min="14620"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4" width="10.5703125" style="478"/>
    <col min="14875" max="14875" width="10.140625" style="478" customWidth="1"/>
    <col min="14876"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30" width="10.5703125" style="478"/>
    <col min="15131" max="15131" width="10.140625" style="478" customWidth="1"/>
    <col min="15132"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6" width="10.5703125" style="478"/>
    <col min="15387" max="15387" width="10.140625" style="478" customWidth="1"/>
    <col min="15388"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2" width="10.5703125" style="478"/>
    <col min="15643" max="15643" width="10.140625" style="478" customWidth="1"/>
    <col min="15644"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8" width="10.5703125" style="478"/>
    <col min="15899" max="15899" width="10.140625" style="478" customWidth="1"/>
    <col min="15900"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4" width="10.5703125" style="478"/>
    <col min="16155" max="16155" width="10.140625" style="478" customWidth="1"/>
    <col min="16156" max="16384" width="10.5703125" style="478"/>
  </cols>
  <sheetData>
    <row r="1" spans="7:34" hidden="1"/>
    <row r="2" spans="7:34" hidden="1"/>
    <row r="3" spans="7:34" hidden="1"/>
    <row r="4" spans="7:34" ht="3" customHeight="1">
      <c r="J4" s="483"/>
      <c r="K4" s="483"/>
      <c r="L4" s="479"/>
      <c r="M4" s="479"/>
      <c r="N4" s="479"/>
      <c r="O4" s="486"/>
      <c r="P4" s="486"/>
      <c r="Q4" s="486"/>
      <c r="R4" s="486"/>
      <c r="S4" s="486"/>
      <c r="T4" s="486"/>
      <c r="U4" s="479"/>
    </row>
    <row r="5" spans="7:34" ht="22.5" customHeight="1">
      <c r="J5" s="483"/>
      <c r="K5" s="483"/>
      <c r="L5" s="1229" t="s">
        <v>657</v>
      </c>
      <c r="M5" s="1229"/>
      <c r="N5" s="1229"/>
      <c r="O5" s="1229"/>
      <c r="P5" s="1229"/>
      <c r="Q5" s="1229"/>
      <c r="R5" s="1229"/>
      <c r="S5" s="1229"/>
      <c r="T5" s="1229"/>
      <c r="U5" s="499"/>
    </row>
    <row r="6" spans="7:34" ht="3" customHeight="1">
      <c r="J6" s="483"/>
      <c r="K6" s="483"/>
      <c r="L6" s="479"/>
      <c r="M6" s="479"/>
      <c r="N6" s="479"/>
      <c r="O6" s="482"/>
      <c r="P6" s="482"/>
      <c r="Q6" s="482"/>
      <c r="R6" s="482"/>
      <c r="S6" s="482"/>
      <c r="T6" s="482"/>
      <c r="U6" s="479"/>
    </row>
    <row r="7" spans="7:34" s="525" customFormat="1" ht="22.5">
      <c r="G7" s="533"/>
      <c r="H7" s="533"/>
      <c r="I7" s="533"/>
      <c r="J7" s="531"/>
      <c r="K7" s="531"/>
      <c r="L7" s="526"/>
      <c r="M7" s="619" t="s">
        <v>502</v>
      </c>
      <c r="N7" s="668"/>
      <c r="O7" s="1264" t="str">
        <f>IF(NameOrPr_ch="",IF(NameOrPr="","",NameOrPr),NameOrPr_ch)</f>
        <v>Министерство тарифного регулирования и энергетики Челябинской области</v>
      </c>
      <c r="P7" s="1265"/>
      <c r="Q7" s="1265"/>
      <c r="R7" s="1265"/>
      <c r="S7" s="1265"/>
      <c r="T7" s="1266"/>
      <c r="U7" s="671"/>
      <c r="X7" s="587"/>
      <c r="Y7" s="587"/>
      <c r="Z7" s="587"/>
      <c r="AA7" s="587"/>
      <c r="AB7" s="587"/>
      <c r="AC7" s="587"/>
      <c r="AD7" s="587"/>
      <c r="AE7" s="587"/>
      <c r="AF7" s="587"/>
      <c r="AG7" s="587"/>
      <c r="AH7" s="587"/>
    </row>
    <row r="8" spans="7:34" s="493" customFormat="1" ht="18.75">
      <c r="G8" s="492"/>
      <c r="H8" s="492"/>
      <c r="L8" s="501"/>
      <c r="M8" s="619" t="s">
        <v>596</v>
      </c>
      <c r="N8" s="668"/>
      <c r="O8" s="1264" t="str">
        <f>IF(datePr_ch="",IF(datePr="","",datePr),datePr_ch)</f>
        <v>28.11.2022</v>
      </c>
      <c r="P8" s="1265"/>
      <c r="Q8" s="1265"/>
      <c r="R8" s="1265"/>
      <c r="S8" s="1265"/>
      <c r="T8" s="1266"/>
      <c r="U8" s="669"/>
      <c r="X8" s="507"/>
      <c r="Y8" s="507"/>
      <c r="Z8" s="507"/>
      <c r="AA8" s="507"/>
      <c r="AB8" s="507"/>
      <c r="AC8" s="507"/>
      <c r="AD8" s="507"/>
      <c r="AE8" s="507"/>
      <c r="AF8" s="507"/>
      <c r="AG8" s="507"/>
      <c r="AH8" s="507"/>
    </row>
    <row r="9" spans="7:34" s="493" customFormat="1" ht="18.75">
      <c r="G9" s="492"/>
      <c r="H9" s="492"/>
      <c r="L9" s="554"/>
      <c r="M9" s="619" t="s">
        <v>595</v>
      </c>
      <c r="N9" s="668"/>
      <c r="O9" s="1264" t="str">
        <f>IF(numberPr_ch="",IF(numberPr="","",numberPr),numberPr_ch)</f>
        <v>102/34</v>
      </c>
      <c r="P9" s="1265"/>
      <c r="Q9" s="1265"/>
      <c r="R9" s="1265"/>
      <c r="S9" s="1265"/>
      <c r="T9" s="1266"/>
      <c r="U9" s="669"/>
      <c r="X9" s="507"/>
      <c r="Y9" s="507"/>
      <c r="Z9" s="507"/>
      <c r="AA9" s="507"/>
      <c r="AB9" s="507"/>
      <c r="AC9" s="507"/>
      <c r="AD9" s="507"/>
      <c r="AE9" s="507"/>
      <c r="AF9" s="507"/>
      <c r="AG9" s="507"/>
      <c r="AH9" s="507"/>
    </row>
    <row r="10" spans="7:34" s="493" customFormat="1" ht="18.75">
      <c r="G10" s="492"/>
      <c r="H10" s="492"/>
      <c r="L10" s="554"/>
      <c r="M10" s="619" t="s">
        <v>501</v>
      </c>
      <c r="N10" s="668"/>
      <c r="O10" s="1264" t="str">
        <f>IF(IstPub_ch="",IF(IstPub="","",IstPub),IstPub_ch)</f>
        <v>Официальный сайт Министерства тарифного регулирования и энергетики Челябинской области</v>
      </c>
      <c r="P10" s="1265"/>
      <c r="Q10" s="1265"/>
      <c r="R10" s="1265"/>
      <c r="S10" s="1265"/>
      <c r="T10" s="1266"/>
      <c r="U10" s="669"/>
      <c r="X10" s="507"/>
      <c r="Y10" s="507"/>
      <c r="Z10" s="507"/>
      <c r="AA10" s="507"/>
      <c r="AB10" s="507"/>
      <c r="AC10" s="507"/>
      <c r="AD10" s="507"/>
      <c r="AE10" s="507"/>
      <c r="AF10" s="507"/>
      <c r="AG10" s="507"/>
      <c r="AH10" s="507"/>
    </row>
    <row r="11" spans="7:34" s="493" customFormat="1" ht="11.25" hidden="1">
      <c r="G11" s="492"/>
      <c r="H11" s="492"/>
      <c r="L11" s="1230"/>
      <c r="M11" s="1230"/>
      <c r="N11" s="490"/>
      <c r="O11" s="1268"/>
      <c r="P11" s="1268"/>
      <c r="Q11" s="1268"/>
      <c r="R11" s="1268"/>
      <c r="S11" s="1268"/>
      <c r="T11" s="1268"/>
      <c r="U11" s="505" t="s">
        <v>373</v>
      </c>
      <c r="X11" s="507"/>
      <c r="Y11" s="507"/>
      <c r="Z11" s="507"/>
      <c r="AA11" s="507"/>
      <c r="AB11" s="507"/>
      <c r="AC11" s="507"/>
      <c r="AD11" s="507"/>
      <c r="AE11" s="507"/>
      <c r="AF11" s="507"/>
      <c r="AG11" s="507"/>
      <c r="AH11" s="507"/>
    </row>
    <row r="12" spans="7:34">
      <c r="J12" s="483"/>
      <c r="K12" s="483"/>
      <c r="L12" s="479"/>
      <c r="M12" s="479"/>
      <c r="N12" s="479"/>
      <c r="O12" s="1263"/>
      <c r="P12" s="1263"/>
      <c r="Q12" s="1263"/>
      <c r="R12" s="1263"/>
      <c r="S12" s="1263"/>
      <c r="T12" s="1263"/>
      <c r="U12" s="1263"/>
    </row>
    <row r="13" spans="7:34">
      <c r="J13" s="483"/>
      <c r="K13" s="483"/>
      <c r="L13" s="1157" t="s">
        <v>454</v>
      </c>
      <c r="M13" s="1157"/>
      <c r="N13" s="1157"/>
      <c r="O13" s="1157"/>
      <c r="P13" s="1157"/>
      <c r="Q13" s="1157"/>
      <c r="R13" s="1157"/>
      <c r="S13" s="1157"/>
      <c r="T13" s="1157"/>
      <c r="U13" s="1157"/>
      <c r="V13" s="1157"/>
      <c r="W13" s="1157" t="s">
        <v>455</v>
      </c>
    </row>
    <row r="14" spans="7:34" ht="14.25" customHeight="1">
      <c r="J14" s="483"/>
      <c r="K14" s="483"/>
      <c r="L14" s="1242" t="s">
        <v>92</v>
      </c>
      <c r="M14" s="1242" t="s">
        <v>639</v>
      </c>
      <c r="N14" s="523"/>
      <c r="O14" s="1243" t="s">
        <v>641</v>
      </c>
      <c r="P14" s="1244"/>
      <c r="Q14" s="1244"/>
      <c r="R14" s="1244"/>
      <c r="S14" s="1244"/>
      <c r="T14" s="1245"/>
      <c r="U14" s="1226" t="s">
        <v>341</v>
      </c>
      <c r="V14" s="1239" t="s">
        <v>275</v>
      </c>
      <c r="W14" s="1157"/>
    </row>
    <row r="15" spans="7:34" s="525" customFormat="1" ht="14.25" customHeight="1">
      <c r="G15" s="533"/>
      <c r="H15" s="533"/>
      <c r="I15" s="533"/>
      <c r="J15" s="531"/>
      <c r="K15" s="531"/>
      <c r="L15" s="1242"/>
      <c r="M15" s="1242"/>
      <c r="N15" s="523"/>
      <c r="O15" s="1248" t="s">
        <v>605</v>
      </c>
      <c r="P15" s="1246" t="s">
        <v>271</v>
      </c>
      <c r="Q15" s="1247"/>
      <c r="R15" s="1224" t="s">
        <v>654</v>
      </c>
      <c r="S15" s="1224"/>
      <c r="T15" s="1225"/>
      <c r="U15" s="1227"/>
      <c r="V15" s="1240"/>
      <c r="W15" s="1157"/>
      <c r="X15" s="587"/>
      <c r="Y15" s="587"/>
      <c r="Z15" s="587"/>
      <c r="AA15" s="587"/>
      <c r="AB15" s="587"/>
      <c r="AC15" s="587"/>
      <c r="AD15" s="587"/>
      <c r="AE15" s="587"/>
      <c r="AF15" s="587"/>
      <c r="AG15" s="587"/>
      <c r="AH15" s="587"/>
    </row>
    <row r="16" spans="7:34" ht="33.75">
      <c r="J16" s="483"/>
      <c r="K16" s="483"/>
      <c r="L16" s="1242"/>
      <c r="M16" s="1242"/>
      <c r="N16" s="522"/>
      <c r="O16" s="1249"/>
      <c r="P16" s="537" t="s">
        <v>765</v>
      </c>
      <c r="Q16" s="537" t="s">
        <v>766</v>
      </c>
      <c r="R16" s="538" t="s">
        <v>274</v>
      </c>
      <c r="S16" s="1237" t="s">
        <v>273</v>
      </c>
      <c r="T16" s="1238"/>
      <c r="U16" s="1228"/>
      <c r="V16" s="1241"/>
      <c r="W16" s="1157"/>
    </row>
    <row r="17" spans="1:34">
      <c r="J17" s="483"/>
      <c r="K17" s="491">
        <v>1</v>
      </c>
      <c r="L17" s="480" t="s">
        <v>93</v>
      </c>
      <c r="M17" s="480" t="s">
        <v>49</v>
      </c>
      <c r="N17" s="498" t="s">
        <v>49</v>
      </c>
      <c r="O17" s="489">
        <f ca="1">OFFSET(O17,0,-1)+1</f>
        <v>3</v>
      </c>
      <c r="P17" s="489">
        <f ca="1">OFFSET(P17,0,-1)+1</f>
        <v>4</v>
      </c>
      <c r="Q17" s="489">
        <f ca="1">OFFSET(Q17,0,-1)+1</f>
        <v>5</v>
      </c>
      <c r="R17" s="489">
        <f ca="1">OFFSET(R17,0,-1)+1</f>
        <v>6</v>
      </c>
      <c r="S17" s="1231">
        <f ca="1">OFFSET(S17,0,-1)+1</f>
        <v>7</v>
      </c>
      <c r="T17" s="1231"/>
      <c r="U17" s="489">
        <f ca="1">OFFSET(U17,0,-2)+1</f>
        <v>8</v>
      </c>
      <c r="V17" s="497">
        <f ca="1">OFFSET(V17,0,-1)</f>
        <v>8</v>
      </c>
      <c r="W17" s="489">
        <f ca="1">OFFSET(W17,0,-1)+1</f>
        <v>9</v>
      </c>
    </row>
    <row r="18" spans="1:34" ht="22.5">
      <c r="A18" s="1215">
        <v>1</v>
      </c>
      <c r="B18" s="942"/>
      <c r="C18" s="942"/>
      <c r="D18" s="942"/>
      <c r="E18" s="943"/>
      <c r="F18" s="944"/>
      <c r="G18" s="944"/>
      <c r="H18" s="944"/>
      <c r="I18" s="945"/>
      <c r="J18" s="940"/>
      <c r="K18" s="947"/>
      <c r="L18" s="595">
        <f>mergeValue(A18)</f>
        <v>1</v>
      </c>
      <c r="M18" s="643" t="s">
        <v>20</v>
      </c>
      <c r="N18" s="582"/>
      <c r="O18" s="1260"/>
      <c r="P18" s="1260"/>
      <c r="Q18" s="1260"/>
      <c r="R18" s="1260"/>
      <c r="S18" s="1260"/>
      <c r="T18" s="1260"/>
      <c r="U18" s="1260"/>
      <c r="V18" s="1260"/>
      <c r="W18" s="632" t="s">
        <v>658</v>
      </c>
    </row>
    <row r="19" spans="1:34" ht="22.5">
      <c r="A19" s="1215"/>
      <c r="B19" s="1215">
        <v>1</v>
      </c>
      <c r="C19" s="942"/>
      <c r="D19" s="942"/>
      <c r="E19" s="944"/>
      <c r="F19" s="944"/>
      <c r="G19" s="944"/>
      <c r="H19" s="944"/>
      <c r="I19" s="939"/>
      <c r="J19" s="938"/>
      <c r="K19" s="941"/>
      <c r="L19" s="595" t="str">
        <f>mergeValue(A19) &amp;"."&amp; mergeValue(B19)</f>
        <v>1.1</v>
      </c>
      <c r="M19" s="548" t="s">
        <v>16</v>
      </c>
      <c r="N19" s="582"/>
      <c r="O19" s="1260"/>
      <c r="P19" s="1260"/>
      <c r="Q19" s="1260"/>
      <c r="R19" s="1260"/>
      <c r="S19" s="1260"/>
      <c r="T19" s="1260"/>
      <c r="U19" s="1260"/>
      <c r="V19" s="1260"/>
      <c r="W19" s="632" t="s">
        <v>477</v>
      </c>
    </row>
    <row r="20" spans="1:34" ht="22.5">
      <c r="A20" s="1215"/>
      <c r="B20" s="1215"/>
      <c r="C20" s="1215">
        <v>1</v>
      </c>
      <c r="D20" s="942"/>
      <c r="E20" s="944"/>
      <c r="F20" s="944"/>
      <c r="G20" s="944"/>
      <c r="H20" s="944"/>
      <c r="I20" s="946"/>
      <c r="J20" s="938"/>
      <c r="K20" s="941"/>
      <c r="L20" s="595" t="str">
        <f>mergeValue(A20) &amp;"."&amp; mergeValue(B20)&amp;"."&amp; mergeValue(C20)</f>
        <v>1.1.1</v>
      </c>
      <c r="M20" s="549" t="s">
        <v>7</v>
      </c>
      <c r="N20" s="582"/>
      <c r="O20" s="1260"/>
      <c r="P20" s="1260"/>
      <c r="Q20" s="1260"/>
      <c r="R20" s="1260"/>
      <c r="S20" s="1260"/>
      <c r="T20" s="1260"/>
      <c r="U20" s="1260"/>
      <c r="V20" s="1260"/>
      <c r="W20" s="632" t="s">
        <v>633</v>
      </c>
    </row>
    <row r="21" spans="1:34" ht="22.5">
      <c r="A21" s="1215"/>
      <c r="B21" s="1215"/>
      <c r="C21" s="1215"/>
      <c r="D21" s="1215">
        <v>1</v>
      </c>
      <c r="E21" s="944"/>
      <c r="F21" s="944"/>
      <c r="G21" s="944"/>
      <c r="H21" s="944"/>
      <c r="I21" s="946"/>
      <c r="J21" s="938"/>
      <c r="K21" s="941"/>
      <c r="L21" s="595" t="str">
        <f>mergeValue(A21) &amp;"."&amp; mergeValue(B21)&amp;"."&amp; mergeValue(C21)&amp;"."&amp; mergeValue(D21)</f>
        <v>1.1.1.1</v>
      </c>
      <c r="M21" s="550" t="s">
        <v>22</v>
      </c>
      <c r="N21" s="582"/>
      <c r="O21" s="1260"/>
      <c r="P21" s="1260"/>
      <c r="Q21" s="1260"/>
      <c r="R21" s="1260"/>
      <c r="S21" s="1260"/>
      <c r="T21" s="1260"/>
      <c r="U21" s="1260"/>
      <c r="V21" s="1260"/>
      <c r="W21" s="632" t="s">
        <v>634</v>
      </c>
    </row>
    <row r="22" spans="1:34" ht="11.25" hidden="1" customHeight="1">
      <c r="A22" s="1215"/>
      <c r="B22" s="1215"/>
      <c r="C22" s="1215"/>
      <c r="D22" s="1215"/>
      <c r="E22" s="1215">
        <v>1</v>
      </c>
      <c r="F22" s="944"/>
      <c r="G22" s="944"/>
      <c r="H22" s="942">
        <v>1</v>
      </c>
      <c r="I22" s="1215">
        <v>1</v>
      </c>
      <c r="J22" s="944"/>
      <c r="K22" s="949"/>
      <c r="L22" s="595"/>
      <c r="M22" s="556"/>
      <c r="N22" s="583"/>
      <c r="O22" s="633"/>
      <c r="P22" s="633"/>
      <c r="Q22" s="633"/>
      <c r="R22" s="633"/>
      <c r="S22" s="633"/>
      <c r="T22" s="633"/>
      <c r="U22" s="633"/>
      <c r="V22" s="510"/>
      <c r="W22" s="561"/>
    </row>
    <row r="23" spans="1:34" ht="90">
      <c r="A23" s="1215"/>
      <c r="B23" s="1215"/>
      <c r="C23" s="1215"/>
      <c r="D23" s="1215"/>
      <c r="E23" s="1215"/>
      <c r="F23" s="1215">
        <v>1</v>
      </c>
      <c r="G23" s="942"/>
      <c r="H23" s="942"/>
      <c r="I23" s="1215"/>
      <c r="J23" s="1215">
        <v>1</v>
      </c>
      <c r="K23" s="950"/>
      <c r="L23" s="595" t="str">
        <f>mergeValue(A23) &amp;"."&amp; mergeValue(B23)&amp;"."&amp; mergeValue(C23)&amp;"."&amp; mergeValue(D23)&amp;"."&amp;  mergeValue(F23)</f>
        <v>1.1.1.1.1</v>
      </c>
      <c r="M23" s="557" t="s">
        <v>10</v>
      </c>
      <c r="N23" s="583"/>
      <c r="O23" s="1217"/>
      <c r="P23" s="1217"/>
      <c r="Q23" s="1217"/>
      <c r="R23" s="1217"/>
      <c r="S23" s="1217"/>
      <c r="T23" s="1217"/>
      <c r="U23" s="1217"/>
      <c r="V23" s="1217"/>
      <c r="W23" s="632" t="s">
        <v>635</v>
      </c>
      <c r="Y23" s="506" t="str">
        <f>strCheckUnique(Z23:Z26)</f>
        <v/>
      </c>
      <c r="AA23" s="506"/>
    </row>
    <row r="24" spans="1:34" ht="189" customHeight="1">
      <c r="A24" s="1215"/>
      <c r="B24" s="1215"/>
      <c r="C24" s="1215"/>
      <c r="D24" s="1215"/>
      <c r="E24" s="1215"/>
      <c r="F24" s="1215"/>
      <c r="G24" s="942">
        <v>1</v>
      </c>
      <c r="H24" s="942"/>
      <c r="I24" s="1215"/>
      <c r="J24" s="1215"/>
      <c r="K24" s="950">
        <v>1</v>
      </c>
      <c r="L24" s="595" t="str">
        <f>mergeValue(A24) &amp;"."&amp; mergeValue(B24)&amp;"."&amp; mergeValue(C24)&amp;"."&amp; mergeValue(D24)&amp;"."&amp; mergeValue(F24)&amp;"."&amp; mergeValue(G24)</f>
        <v>1.1.1.1.1.1</v>
      </c>
      <c r="M24" s="1071"/>
      <c r="N24" s="588"/>
      <c r="O24" s="564"/>
      <c r="P24" s="564"/>
      <c r="Q24" s="1096"/>
      <c r="R24" s="1250"/>
      <c r="S24" s="1222" t="s">
        <v>84</v>
      </c>
      <c r="T24" s="1250"/>
      <c r="U24" s="1222" t="s">
        <v>85</v>
      </c>
      <c r="V24" s="580"/>
      <c r="W24" s="1232" t="s">
        <v>659</v>
      </c>
      <c r="X24" s="502" t="str">
        <f>strCheckDate(O25:V25)</f>
        <v/>
      </c>
      <c r="Y24" s="506"/>
      <c r="Z24" s="506" t="str">
        <f>IF(M24="","",M24 )</f>
        <v/>
      </c>
      <c r="AA24" s="506"/>
      <c r="AB24" s="506"/>
      <c r="AC24" s="506"/>
    </row>
    <row r="25" spans="1:34" ht="11.25" hidden="1">
      <c r="A25" s="1215"/>
      <c r="B25" s="1215"/>
      <c r="C25" s="1215"/>
      <c r="D25" s="1215"/>
      <c r="E25" s="1215"/>
      <c r="F25" s="1215"/>
      <c r="G25" s="942"/>
      <c r="H25" s="942"/>
      <c r="I25" s="1215"/>
      <c r="J25" s="1215"/>
      <c r="K25" s="950"/>
      <c r="L25" s="602"/>
      <c r="M25" s="648"/>
      <c r="N25" s="588"/>
      <c r="O25" s="564"/>
      <c r="P25" s="564"/>
      <c r="Q25" s="586" t="str">
        <f>R24 &amp; "-" &amp; T24</f>
        <v>-</v>
      </c>
      <c r="R25" s="1221"/>
      <c r="S25" s="1222"/>
      <c r="T25" s="1221"/>
      <c r="U25" s="1222"/>
      <c r="V25" s="580"/>
      <c r="W25" s="1233"/>
    </row>
    <row r="26" spans="1:34" s="477" customFormat="1" ht="15" customHeight="1">
      <c r="A26" s="1215"/>
      <c r="B26" s="1215"/>
      <c r="C26" s="1215"/>
      <c r="D26" s="1215"/>
      <c r="E26" s="1215"/>
      <c r="F26" s="1215"/>
      <c r="G26" s="944"/>
      <c r="H26" s="942"/>
      <c r="I26" s="1215"/>
      <c r="J26" s="1215"/>
      <c r="K26" s="949"/>
      <c r="L26" s="540"/>
      <c r="M26" s="558" t="s">
        <v>25</v>
      </c>
      <c r="N26" s="553"/>
      <c r="O26" s="547"/>
      <c r="P26" s="547"/>
      <c r="Q26" s="547"/>
      <c r="R26" s="575"/>
      <c r="S26" s="566"/>
      <c r="T26" s="565"/>
      <c r="U26" s="553"/>
      <c r="V26" s="562"/>
      <c r="W26" s="1234"/>
      <c r="X26" s="503"/>
      <c r="Y26" s="503"/>
      <c r="Z26" s="503"/>
      <c r="AA26" s="503"/>
      <c r="AB26" s="503"/>
      <c r="AC26" s="503"/>
      <c r="AD26" s="503"/>
      <c r="AE26" s="503"/>
      <c r="AF26" s="503"/>
      <c r="AG26" s="503"/>
      <c r="AH26" s="503"/>
    </row>
    <row r="27" spans="1:34" s="477" customFormat="1" ht="15" customHeight="1">
      <c r="A27" s="1215"/>
      <c r="B27" s="1215"/>
      <c r="C27" s="1215"/>
      <c r="D27" s="1215"/>
      <c r="E27" s="1215"/>
      <c r="F27" s="944"/>
      <c r="G27" s="944"/>
      <c r="H27" s="942"/>
      <c r="I27" s="1215"/>
      <c r="J27" s="944"/>
      <c r="K27" s="949"/>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4" s="477" customFormat="1" ht="0.2" customHeight="1">
      <c r="A28" s="1215"/>
      <c r="B28" s="1215"/>
      <c r="C28" s="1215"/>
      <c r="D28" s="1215"/>
      <c r="E28" s="948"/>
      <c r="F28" s="944"/>
      <c r="G28" s="944"/>
      <c r="H28" s="944"/>
      <c r="I28" s="940"/>
      <c r="J28" s="937"/>
      <c r="K28" s="947"/>
      <c r="L28" s="540"/>
      <c r="M28" s="553"/>
      <c r="N28" s="551"/>
      <c r="O28" s="547"/>
      <c r="P28" s="547"/>
      <c r="Q28" s="547"/>
      <c r="R28" s="575"/>
      <c r="S28" s="566"/>
      <c r="T28" s="565"/>
      <c r="U28" s="551"/>
      <c r="V28" s="566"/>
      <c r="W28" s="562"/>
      <c r="X28" s="503"/>
      <c r="Y28" s="503"/>
      <c r="Z28" s="503"/>
      <c r="AA28" s="503"/>
      <c r="AB28" s="503"/>
      <c r="AC28" s="503"/>
      <c r="AD28" s="503"/>
      <c r="AE28" s="503"/>
      <c r="AF28" s="503"/>
      <c r="AG28" s="503"/>
      <c r="AH28" s="503"/>
    </row>
    <row r="29" spans="1:34" s="477" customFormat="1" ht="15" customHeight="1">
      <c r="A29" s="1215"/>
      <c r="B29" s="1215"/>
      <c r="C29" s="1215"/>
      <c r="D29" s="948"/>
      <c r="E29" s="948"/>
      <c r="F29" s="944"/>
      <c r="G29" s="944"/>
      <c r="H29" s="944"/>
      <c r="I29" s="940"/>
      <c r="J29" s="937"/>
      <c r="K29" s="947"/>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4" s="477" customFormat="1" ht="15" customHeight="1">
      <c r="A30" s="1215"/>
      <c r="B30" s="1215"/>
      <c r="C30" s="948"/>
      <c r="D30" s="948"/>
      <c r="E30" s="948"/>
      <c r="F30" s="948"/>
      <c r="G30" s="953"/>
      <c r="H30" s="940"/>
      <c r="I30" s="951"/>
      <c r="J30" s="937"/>
      <c r="K30" s="952"/>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4" s="477" customFormat="1" ht="15" customHeight="1">
      <c r="A31" s="1215"/>
      <c r="B31" s="948"/>
      <c r="C31" s="948"/>
      <c r="D31" s="948"/>
      <c r="E31" s="948"/>
      <c r="F31" s="948"/>
      <c r="G31" s="953"/>
      <c r="H31" s="940"/>
      <c r="I31" s="940"/>
      <c r="J31" s="937"/>
      <c r="K31" s="947"/>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4" s="477" customFormat="1" ht="15" customHeight="1">
      <c r="A32" s="936"/>
      <c r="B32" s="936"/>
      <c r="C32" s="936"/>
      <c r="D32" s="936"/>
      <c r="E32" s="936"/>
      <c r="F32" s="936"/>
      <c r="G32" s="936"/>
      <c r="H32" s="936"/>
      <c r="I32" s="936"/>
      <c r="J32" s="936"/>
      <c r="K32" s="936"/>
      <c r="L32" s="494"/>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23.75" customHeight="1">
      <c r="L34" s="1">
        <v>1</v>
      </c>
      <c r="M34" s="1208" t="s">
        <v>660</v>
      </c>
      <c r="N34" s="1208"/>
      <c r="O34" s="1208"/>
      <c r="P34" s="1208"/>
      <c r="Q34" s="1208"/>
      <c r="R34" s="1208"/>
      <c r="S34" s="1208"/>
      <c r="T34" s="1208"/>
      <c r="U34" s="1208"/>
      <c r="V34" s="1208"/>
      <c r="W34" s="1208"/>
    </row>
  </sheetData>
  <sheetProtection algorithmName="SHA-512" hashValue="RG6Bjx0u6hgRMTbMinDUirEv+abWSG+vlGRuNbCMc7bjQsOvgLT+gXUf3wJ/XwbMOFLcKVGVLXka5DMbCxKaig==" saltValue="wRNby5uuFjiyklqGKz1AgA==" spinCount="100000" sheet="1" objects="1" scenarios="1" formatColumns="0" formatRows="0"/>
  <dataConsolidate leftLabels="1"/>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183</v>
      </c>
    </row>
    <row r="2" spans="1:20" ht="22.5">
      <c r="F2" s="1209" t="s">
        <v>491</v>
      </c>
      <c r="G2" s="1210"/>
      <c r="H2" s="1211"/>
      <c r="I2" s="642"/>
    </row>
    <row r="3" spans="1:20" ht="3" customHeight="1"/>
    <row r="4" spans="1:20" s="572" customFormat="1" ht="11.25">
      <c r="A4" s="592"/>
      <c r="B4" s="592"/>
      <c r="C4" s="592"/>
      <c r="D4" s="592"/>
      <c r="F4" s="1157" t="s">
        <v>454</v>
      </c>
      <c r="G4" s="1157"/>
      <c r="H4" s="1157"/>
      <c r="I4" s="1212"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12"/>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06.12.2022</v>
      </c>
      <c r="I7" s="583" t="s">
        <v>493</v>
      </c>
      <c r="J7" s="617"/>
      <c r="K7" s="592"/>
      <c r="L7" s="592"/>
      <c r="M7" s="592"/>
      <c r="N7" s="592"/>
      <c r="O7" s="592"/>
      <c r="P7" s="592"/>
      <c r="Q7" s="592"/>
      <c r="R7" s="592"/>
      <c r="S7" s="592"/>
      <c r="T7" s="592"/>
    </row>
    <row r="8" spans="1:20" s="572" customFormat="1" ht="45">
      <c r="A8" s="1213">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13"/>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13"/>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13"/>
      <c r="B11" s="1213">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213"/>
      <c r="B12" s="1213"/>
      <c r="C12" s="1213">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13"/>
      <c r="B13" s="1213"/>
      <c r="C13" s="1213"/>
      <c r="D13" s="625">
        <v>1</v>
      </c>
      <c r="F13" s="618" t="str">
        <f>"4."&amp;mergeValue(A13) &amp;"."&amp;mergeValue(B13)&amp;"."&amp;mergeValue(C13)&amp;"."&amp;mergeValue(D13)</f>
        <v>4.1.1.1.1</v>
      </c>
      <c r="G13" s="635" t="s">
        <v>498</v>
      </c>
      <c r="H13" s="606"/>
      <c r="I13" s="1214" t="s">
        <v>591</v>
      </c>
      <c r="J13" s="617"/>
      <c r="K13" s="592"/>
      <c r="L13" s="592"/>
      <c r="M13" s="592"/>
      <c r="N13" s="592"/>
      <c r="O13" s="592"/>
      <c r="P13" s="592"/>
      <c r="Q13" s="592"/>
      <c r="R13" s="592"/>
      <c r="S13" s="592"/>
      <c r="T13" s="592"/>
    </row>
    <row r="14" spans="1:20" s="572" customFormat="1" ht="18.75">
      <c r="A14" s="1213"/>
      <c r="B14" s="1213"/>
      <c r="C14" s="1213"/>
      <c r="D14" s="625"/>
      <c r="F14" s="621"/>
      <c r="G14" s="552" t="s">
        <v>4</v>
      </c>
      <c r="H14" s="626"/>
      <c r="I14" s="1214"/>
      <c r="J14" s="617"/>
      <c r="K14" s="592"/>
      <c r="L14" s="592"/>
      <c r="M14" s="592"/>
      <c r="N14" s="592"/>
      <c r="O14" s="592"/>
      <c r="P14" s="592"/>
      <c r="Q14" s="592"/>
      <c r="R14" s="592"/>
      <c r="S14" s="592"/>
      <c r="T14" s="592"/>
    </row>
    <row r="15" spans="1:20" s="572" customFormat="1" ht="18.75">
      <c r="A15" s="1213"/>
      <c r="B15" s="1213"/>
      <c r="C15" s="625"/>
      <c r="D15" s="625"/>
      <c r="F15" s="636"/>
      <c r="G15" s="579" t="s">
        <v>403</v>
      </c>
      <c r="H15" s="637"/>
      <c r="I15" s="638"/>
      <c r="J15" s="617"/>
      <c r="K15" s="592"/>
      <c r="L15" s="592"/>
      <c r="M15" s="592"/>
      <c r="N15" s="592"/>
      <c r="O15" s="592"/>
      <c r="P15" s="592"/>
      <c r="Q15" s="592"/>
      <c r="R15" s="592"/>
      <c r="S15" s="592"/>
      <c r="T15" s="592"/>
    </row>
    <row r="16" spans="1:20" s="572" customFormat="1" ht="18.75">
      <c r="A16" s="1213"/>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208" t="s">
        <v>593</v>
      </c>
      <c r="H19" s="1208"/>
      <c r="I19" s="596"/>
      <c r="J19" s="616"/>
      <c r="K19" s="616"/>
      <c r="L19" s="616"/>
      <c r="M19" s="616"/>
      <c r="N19" s="616"/>
      <c r="O19" s="616"/>
      <c r="P19" s="616"/>
      <c r="Q19" s="616"/>
      <c r="R19" s="616"/>
      <c r="S19" s="616"/>
      <c r="T19" s="616"/>
    </row>
  </sheetData>
  <sheetProtection algorithmName="SHA-512" hashValue="4DemkxBgovyOzuinq/oI8c1NYXOJGxFTi6azm05Nx0ZT4MMdTCjShd1OmBBkkwuWXGa6kiLNI1en0YDVT7X/Uw==" saltValue="FCjicB1hI/km/68gwmNrQg=="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4.7109375" style="478" customWidth="1"/>
    <col min="14" max="14" width="2"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4" hidden="1"/>
    <row r="2" spans="1:34" hidden="1"/>
    <row r="3" spans="1:34" hidden="1"/>
    <row r="4" spans="1:34" ht="3" customHeight="1">
      <c r="J4" s="483"/>
      <c r="K4" s="483"/>
      <c r="L4" s="479"/>
      <c r="M4" s="479"/>
      <c r="N4" s="479"/>
      <c r="O4" s="486"/>
      <c r="P4" s="486"/>
      <c r="Q4" s="486"/>
      <c r="R4" s="486"/>
      <c r="S4" s="486"/>
      <c r="T4" s="486"/>
      <c r="U4" s="479"/>
    </row>
    <row r="5" spans="1:34" ht="22.5" customHeight="1">
      <c r="J5" s="483"/>
      <c r="K5" s="483"/>
      <c r="L5" s="1229" t="s">
        <v>657</v>
      </c>
      <c r="M5" s="1229"/>
      <c r="N5" s="1229"/>
      <c r="O5" s="1229"/>
      <c r="P5" s="1229"/>
      <c r="Q5" s="1229"/>
      <c r="R5" s="1229"/>
      <c r="S5" s="1229"/>
      <c r="T5" s="1229"/>
      <c r="U5" s="499"/>
    </row>
    <row r="6" spans="1:34" ht="3" customHeight="1">
      <c r="J6" s="483"/>
      <c r="K6" s="483"/>
      <c r="L6" s="479"/>
      <c r="M6" s="479"/>
      <c r="N6" s="479"/>
      <c r="O6" s="482"/>
      <c r="P6" s="482"/>
      <c r="Q6" s="482"/>
      <c r="R6" s="482"/>
      <c r="S6" s="482"/>
      <c r="T6" s="482"/>
      <c r="U6" s="479"/>
    </row>
    <row r="7" spans="1:34" s="493" customFormat="1" ht="22.5">
      <c r="A7" s="507"/>
      <c r="B7" s="507"/>
      <c r="C7" s="507"/>
      <c r="D7" s="507"/>
      <c r="E7" s="507"/>
      <c r="F7" s="507"/>
      <c r="G7" s="507"/>
      <c r="H7" s="507"/>
      <c r="L7" s="501"/>
      <c r="M7" s="619" t="s">
        <v>502</v>
      </c>
      <c r="N7" s="668"/>
      <c r="O7" s="1264" t="str">
        <f>IF(NameOrPr_ch="",IF(NameOrPr="","",NameOrPr),NameOrPr_ch)</f>
        <v>Министерство тарифного регулирования и энергетики Челябинской области</v>
      </c>
      <c r="P7" s="1265"/>
      <c r="Q7" s="1265"/>
      <c r="R7" s="1265"/>
      <c r="S7" s="1265"/>
      <c r="T7" s="1266"/>
      <c r="U7" s="669"/>
      <c r="X7" s="507"/>
      <c r="Y7" s="507"/>
      <c r="Z7" s="507"/>
      <c r="AA7" s="507"/>
      <c r="AB7" s="507"/>
      <c r="AC7" s="507"/>
      <c r="AD7" s="507"/>
      <c r="AE7" s="507"/>
      <c r="AF7" s="507"/>
      <c r="AG7" s="507"/>
      <c r="AH7" s="507"/>
    </row>
    <row r="8" spans="1:34" s="572" customFormat="1" ht="18.75">
      <c r="A8" s="592"/>
      <c r="B8" s="592"/>
      <c r="C8" s="592"/>
      <c r="D8" s="592"/>
      <c r="E8" s="592"/>
      <c r="F8" s="592"/>
      <c r="G8" s="592"/>
      <c r="H8" s="592"/>
      <c r="L8" s="501"/>
      <c r="M8" s="619" t="s">
        <v>596</v>
      </c>
      <c r="N8" s="668"/>
      <c r="O8" s="1264" t="str">
        <f>IF(datePr_ch="",IF(datePr="","",datePr),datePr_ch)</f>
        <v>28.11.2022</v>
      </c>
      <c r="P8" s="1265"/>
      <c r="Q8" s="1265"/>
      <c r="R8" s="1265"/>
      <c r="S8" s="1265"/>
      <c r="T8" s="1266"/>
      <c r="U8" s="669"/>
      <c r="X8" s="592"/>
      <c r="Y8" s="592"/>
      <c r="Z8" s="592"/>
      <c r="AA8" s="592"/>
      <c r="AB8" s="592"/>
      <c r="AC8" s="592"/>
      <c r="AD8" s="592"/>
      <c r="AE8" s="592"/>
      <c r="AF8" s="592"/>
      <c r="AG8" s="592"/>
      <c r="AH8" s="592"/>
    </row>
    <row r="9" spans="1:34" s="493" customFormat="1" ht="18.75">
      <c r="A9" s="507"/>
      <c r="B9" s="507"/>
      <c r="C9" s="507"/>
      <c r="D9" s="507"/>
      <c r="E9" s="507"/>
      <c r="F9" s="507"/>
      <c r="G9" s="507"/>
      <c r="H9" s="507"/>
      <c r="L9" s="554"/>
      <c r="M9" s="619" t="s">
        <v>595</v>
      </c>
      <c r="N9" s="668"/>
      <c r="O9" s="1264" t="str">
        <f>IF(numberPr_ch="",IF(numberPr="","",numberPr),numberPr_ch)</f>
        <v>102/34</v>
      </c>
      <c r="P9" s="1265"/>
      <c r="Q9" s="1265"/>
      <c r="R9" s="1265"/>
      <c r="S9" s="1265"/>
      <c r="T9" s="1266"/>
      <c r="U9" s="669"/>
      <c r="X9" s="507"/>
      <c r="Y9" s="507"/>
      <c r="Z9" s="507"/>
      <c r="AA9" s="507"/>
      <c r="AB9" s="507"/>
      <c r="AC9" s="507"/>
      <c r="AD9" s="507"/>
      <c r="AE9" s="507"/>
      <c r="AF9" s="507"/>
      <c r="AG9" s="507"/>
      <c r="AH9" s="507"/>
    </row>
    <row r="10" spans="1:34" s="493" customFormat="1" ht="18.75">
      <c r="A10" s="507"/>
      <c r="B10" s="507"/>
      <c r="C10" s="507"/>
      <c r="D10" s="507"/>
      <c r="E10" s="507"/>
      <c r="F10" s="507"/>
      <c r="G10" s="507"/>
      <c r="H10" s="507"/>
      <c r="L10" s="554"/>
      <c r="M10" s="619" t="s">
        <v>501</v>
      </c>
      <c r="N10" s="668"/>
      <c r="O10" s="1264" t="str">
        <f>IF(IstPub_ch="",IF(IstPub="","",IstPub),IstPub_ch)</f>
        <v>Официальный сайт Министерства тарифного регулирования и энергетики Челябинской области</v>
      </c>
      <c r="P10" s="1265"/>
      <c r="Q10" s="1265"/>
      <c r="R10" s="1265"/>
      <c r="S10" s="1265"/>
      <c r="T10" s="1266"/>
      <c r="U10" s="669"/>
      <c r="X10" s="507"/>
      <c r="Y10" s="507"/>
      <c r="Z10" s="507"/>
      <c r="AA10" s="507"/>
      <c r="AB10" s="507"/>
      <c r="AC10" s="507"/>
      <c r="AD10" s="507"/>
      <c r="AE10" s="507"/>
      <c r="AF10" s="507"/>
      <c r="AG10" s="507"/>
      <c r="AH10" s="507"/>
    </row>
    <row r="11" spans="1:34" s="493" customFormat="1" ht="11.25" hidden="1">
      <c r="A11" s="507"/>
      <c r="B11" s="507"/>
      <c r="C11" s="507"/>
      <c r="D11" s="507"/>
      <c r="E11" s="507"/>
      <c r="F11" s="507"/>
      <c r="G11" s="507"/>
      <c r="H11" s="507"/>
      <c r="L11" s="554"/>
      <c r="M11" s="554"/>
      <c r="N11" s="568"/>
      <c r="O11" s="584"/>
      <c r="P11" s="584"/>
      <c r="Q11" s="584"/>
      <c r="R11" s="584"/>
      <c r="S11" s="584"/>
      <c r="T11" s="584"/>
      <c r="U11" s="505" t="s">
        <v>373</v>
      </c>
      <c r="X11" s="507"/>
      <c r="Y11" s="507"/>
      <c r="Z11" s="507"/>
      <c r="AA11" s="507"/>
      <c r="AB11" s="507"/>
      <c r="AC11" s="507"/>
      <c r="AD11" s="507"/>
      <c r="AE11" s="507"/>
      <c r="AF11" s="507"/>
      <c r="AG11" s="507"/>
      <c r="AH11" s="507"/>
    </row>
    <row r="12" spans="1:34" ht="15" customHeight="1">
      <c r="J12" s="483"/>
      <c r="K12" s="483"/>
      <c r="L12" s="479"/>
      <c r="M12" s="479"/>
      <c r="N12" s="479"/>
      <c r="O12" s="1263"/>
      <c r="P12" s="1263"/>
      <c r="Q12" s="1263"/>
      <c r="R12" s="1263"/>
      <c r="S12" s="1263"/>
      <c r="T12" s="1263"/>
      <c r="U12" s="1263"/>
    </row>
    <row r="13" spans="1:34">
      <c r="J13" s="483"/>
      <c r="K13" s="483"/>
      <c r="L13" s="1157" t="s">
        <v>454</v>
      </c>
      <c r="M13" s="1157"/>
      <c r="N13" s="1157"/>
      <c r="O13" s="1157"/>
      <c r="P13" s="1157"/>
      <c r="Q13" s="1157"/>
      <c r="R13" s="1157"/>
      <c r="S13" s="1157"/>
      <c r="T13" s="1157"/>
      <c r="U13" s="1157"/>
      <c r="V13" s="1157"/>
      <c r="W13" s="1157" t="s">
        <v>455</v>
      </c>
    </row>
    <row r="14" spans="1:34" ht="14.25" customHeight="1">
      <c r="J14" s="483"/>
      <c r="K14" s="483"/>
      <c r="L14" s="1242" t="s">
        <v>92</v>
      </c>
      <c r="M14" s="1242" t="s">
        <v>639</v>
      </c>
      <c r="N14" s="523"/>
      <c r="O14" s="1243" t="s">
        <v>641</v>
      </c>
      <c r="P14" s="1244"/>
      <c r="Q14" s="1244"/>
      <c r="R14" s="1244"/>
      <c r="S14" s="1244"/>
      <c r="T14" s="1245"/>
      <c r="U14" s="1226" t="s">
        <v>341</v>
      </c>
      <c r="V14" s="1239" t="s">
        <v>275</v>
      </c>
      <c r="W14" s="1157"/>
    </row>
    <row r="15" spans="1:34" s="525" customFormat="1" ht="14.25" customHeight="1">
      <c r="A15" s="587"/>
      <c r="B15" s="587"/>
      <c r="C15" s="587"/>
      <c r="D15" s="587"/>
      <c r="E15" s="587"/>
      <c r="F15" s="587"/>
      <c r="G15" s="593"/>
      <c r="H15" s="593"/>
      <c r="I15" s="533"/>
      <c r="J15" s="531"/>
      <c r="K15" s="531"/>
      <c r="L15" s="1242"/>
      <c r="M15" s="1242"/>
      <c r="N15" s="523"/>
      <c r="O15" s="1248" t="s">
        <v>772</v>
      </c>
      <c r="P15" s="1246" t="s">
        <v>271</v>
      </c>
      <c r="Q15" s="1247"/>
      <c r="R15" s="1224" t="s">
        <v>654</v>
      </c>
      <c r="S15" s="1224"/>
      <c r="T15" s="1225"/>
      <c r="U15" s="1227"/>
      <c r="V15" s="1240"/>
      <c r="W15" s="1157"/>
      <c r="X15" s="587"/>
      <c r="Y15" s="587"/>
      <c r="Z15" s="587"/>
      <c r="AA15" s="587"/>
      <c r="AB15" s="587"/>
      <c r="AC15" s="587"/>
      <c r="AD15" s="587"/>
      <c r="AE15" s="587"/>
      <c r="AF15" s="587"/>
      <c r="AG15" s="587"/>
      <c r="AH15" s="587"/>
    </row>
    <row r="16" spans="1:34" ht="33.75">
      <c r="J16" s="483"/>
      <c r="K16" s="483"/>
      <c r="L16" s="1242"/>
      <c r="M16" s="1242"/>
      <c r="N16" s="522"/>
      <c r="O16" s="1249"/>
      <c r="P16" s="537" t="s">
        <v>765</v>
      </c>
      <c r="Q16" s="537" t="s">
        <v>766</v>
      </c>
      <c r="R16" s="538" t="s">
        <v>274</v>
      </c>
      <c r="S16" s="1237" t="s">
        <v>273</v>
      </c>
      <c r="T16" s="1238"/>
      <c r="U16" s="1228"/>
      <c r="V16" s="1241"/>
      <c r="W16" s="1157"/>
    </row>
    <row r="17" spans="1:35">
      <c r="J17" s="483"/>
      <c r="K17" s="491">
        <v>1</v>
      </c>
      <c r="L17" s="527" t="s">
        <v>93</v>
      </c>
      <c r="M17" s="527" t="s">
        <v>49</v>
      </c>
      <c r="N17" s="498" t="s">
        <v>49</v>
      </c>
      <c r="O17" s="489">
        <f ca="1">OFFSET(O17,0,-1)+1</f>
        <v>3</v>
      </c>
      <c r="P17" s="489">
        <f ca="1">OFFSET(P17,0,-1)+1</f>
        <v>4</v>
      </c>
      <c r="Q17" s="489">
        <f ca="1">OFFSET(Q17,0,-1)+1</f>
        <v>5</v>
      </c>
      <c r="R17" s="489">
        <f ca="1">OFFSET(R17,0,-1)+1</f>
        <v>6</v>
      </c>
      <c r="S17" s="1231">
        <f ca="1">OFFSET(S17,0,-1)+1</f>
        <v>7</v>
      </c>
      <c r="T17" s="1231"/>
      <c r="U17" s="489">
        <f ca="1">OFFSET(U17,0,-2)+1</f>
        <v>8</v>
      </c>
      <c r="V17" s="653">
        <f ca="1">OFFSET(V17,0,-1)</f>
        <v>8</v>
      </c>
      <c r="W17" s="489">
        <f ca="1">OFFSET(W17,0,-1)+1</f>
        <v>9</v>
      </c>
    </row>
    <row r="18" spans="1:35" ht="22.5">
      <c r="A18" s="1215">
        <v>1</v>
      </c>
      <c r="B18" s="960"/>
      <c r="C18" s="960"/>
      <c r="D18" s="960"/>
      <c r="E18" s="961"/>
      <c r="F18" s="962"/>
      <c r="G18" s="962"/>
      <c r="H18" s="962"/>
      <c r="I18" s="963"/>
      <c r="J18" s="958"/>
      <c r="K18" s="965"/>
      <c r="L18" s="595">
        <f>mergeValue(A18)</f>
        <v>1</v>
      </c>
      <c r="M18" s="643" t="s">
        <v>20</v>
      </c>
      <c r="N18" s="582"/>
      <c r="O18" s="1260"/>
      <c r="P18" s="1260"/>
      <c r="Q18" s="1260"/>
      <c r="R18" s="1260"/>
      <c r="S18" s="1260"/>
      <c r="T18" s="1260"/>
      <c r="U18" s="1260"/>
      <c r="V18" s="1260"/>
      <c r="W18" s="632" t="s">
        <v>658</v>
      </c>
    </row>
    <row r="19" spans="1:35" ht="22.5">
      <c r="A19" s="1215"/>
      <c r="B19" s="1215">
        <v>1</v>
      </c>
      <c r="C19" s="960"/>
      <c r="D19" s="960"/>
      <c r="E19" s="962"/>
      <c r="F19" s="962"/>
      <c r="G19" s="962"/>
      <c r="H19" s="962"/>
      <c r="I19" s="957"/>
      <c r="J19" s="956"/>
      <c r="K19" s="959"/>
      <c r="L19" s="595" t="str">
        <f>mergeValue(A19) &amp;"."&amp; mergeValue(B19)</f>
        <v>1.1</v>
      </c>
      <c r="M19" s="548" t="s">
        <v>16</v>
      </c>
      <c r="N19" s="582"/>
      <c r="O19" s="1260"/>
      <c r="P19" s="1260"/>
      <c r="Q19" s="1260"/>
      <c r="R19" s="1260"/>
      <c r="S19" s="1260"/>
      <c r="T19" s="1260"/>
      <c r="U19" s="1260"/>
      <c r="V19" s="1260"/>
      <c r="W19" s="632" t="s">
        <v>477</v>
      </c>
    </row>
    <row r="20" spans="1:35" ht="22.5">
      <c r="A20" s="1215"/>
      <c r="B20" s="1215"/>
      <c r="C20" s="1215">
        <v>1</v>
      </c>
      <c r="D20" s="960"/>
      <c r="E20" s="962"/>
      <c r="F20" s="962"/>
      <c r="G20" s="962"/>
      <c r="H20" s="962"/>
      <c r="I20" s="964"/>
      <c r="J20" s="956"/>
      <c r="K20" s="959"/>
      <c r="L20" s="595" t="str">
        <f>mergeValue(A20) &amp;"."&amp; mergeValue(B20)&amp;"."&amp; mergeValue(C20)</f>
        <v>1.1.1</v>
      </c>
      <c r="M20" s="549" t="s">
        <v>7</v>
      </c>
      <c r="N20" s="582"/>
      <c r="O20" s="1260"/>
      <c r="P20" s="1260"/>
      <c r="Q20" s="1260"/>
      <c r="R20" s="1260"/>
      <c r="S20" s="1260"/>
      <c r="T20" s="1260"/>
      <c r="U20" s="1260"/>
      <c r="V20" s="1260"/>
      <c r="W20" s="632" t="s">
        <v>633</v>
      </c>
    </row>
    <row r="21" spans="1:35" ht="22.5">
      <c r="A21" s="1215"/>
      <c r="B21" s="1215"/>
      <c r="C21" s="1215"/>
      <c r="D21" s="1215">
        <v>1</v>
      </c>
      <c r="E21" s="962"/>
      <c r="F21" s="962"/>
      <c r="G21" s="962"/>
      <c r="H21" s="962"/>
      <c r="I21" s="964"/>
      <c r="J21" s="956"/>
      <c r="K21" s="959"/>
      <c r="L21" s="595" t="str">
        <f>mergeValue(A21) &amp;"."&amp; mergeValue(B21)&amp;"."&amp; mergeValue(C21)&amp;"."&amp; mergeValue(D21)</f>
        <v>1.1.1.1</v>
      </c>
      <c r="M21" s="550" t="s">
        <v>22</v>
      </c>
      <c r="N21" s="582"/>
      <c r="O21" s="1260"/>
      <c r="P21" s="1260"/>
      <c r="Q21" s="1260"/>
      <c r="R21" s="1260"/>
      <c r="S21" s="1260"/>
      <c r="T21" s="1260"/>
      <c r="U21" s="1260"/>
      <c r="V21" s="1260"/>
      <c r="W21" s="632" t="s">
        <v>634</v>
      </c>
    </row>
    <row r="22" spans="1:35" ht="11.25" hidden="1" customHeight="1">
      <c r="A22" s="1215"/>
      <c r="B22" s="1215"/>
      <c r="C22" s="1215"/>
      <c r="D22" s="1215"/>
      <c r="E22" s="1215">
        <v>1</v>
      </c>
      <c r="F22" s="962"/>
      <c r="G22" s="962"/>
      <c r="H22" s="960">
        <v>1</v>
      </c>
      <c r="I22" s="1215">
        <v>1</v>
      </c>
      <c r="J22" s="962"/>
      <c r="K22" s="967"/>
      <c r="L22" s="595"/>
      <c r="M22" s="556"/>
      <c r="N22" s="583"/>
      <c r="O22" s="633"/>
      <c r="P22" s="633"/>
      <c r="Q22" s="633"/>
      <c r="R22" s="633"/>
      <c r="S22" s="633"/>
      <c r="T22" s="633"/>
      <c r="U22" s="633"/>
      <c r="V22" s="510"/>
      <c r="W22" s="561"/>
    </row>
    <row r="23" spans="1:35" ht="90">
      <c r="A23" s="1215"/>
      <c r="B23" s="1215"/>
      <c r="C23" s="1215"/>
      <c r="D23" s="1215"/>
      <c r="E23" s="1215"/>
      <c r="F23" s="1215">
        <v>1</v>
      </c>
      <c r="G23" s="960"/>
      <c r="H23" s="960"/>
      <c r="I23" s="1215"/>
      <c r="J23" s="1215">
        <v>1</v>
      </c>
      <c r="K23" s="968"/>
      <c r="L23" s="595" t="str">
        <f>mergeValue(A23) &amp;"."&amp; mergeValue(B23)&amp;"."&amp; mergeValue(C23)&amp;"."&amp; mergeValue(D23)&amp;"."&amp;  mergeValue(F23)</f>
        <v>1.1.1.1.1</v>
      </c>
      <c r="M23" s="557" t="s">
        <v>10</v>
      </c>
      <c r="N23" s="583"/>
      <c r="O23" s="1217"/>
      <c r="P23" s="1217"/>
      <c r="Q23" s="1217"/>
      <c r="R23" s="1217"/>
      <c r="S23" s="1217"/>
      <c r="T23" s="1217"/>
      <c r="U23" s="1217"/>
      <c r="V23" s="1217"/>
      <c r="W23" s="632" t="s">
        <v>635</v>
      </c>
      <c r="Y23" s="506" t="str">
        <f>strCheckUnique(Z23:Z26)</f>
        <v/>
      </c>
      <c r="AA23" s="506"/>
    </row>
    <row r="24" spans="1:35" ht="189" customHeight="1">
      <c r="A24" s="1215"/>
      <c r="B24" s="1215"/>
      <c r="C24" s="1215"/>
      <c r="D24" s="1215"/>
      <c r="E24" s="1215"/>
      <c r="F24" s="1215"/>
      <c r="G24" s="960">
        <v>1</v>
      </c>
      <c r="H24" s="960"/>
      <c r="I24" s="1215"/>
      <c r="J24" s="1215"/>
      <c r="K24" s="968">
        <v>1</v>
      </c>
      <c r="L24" s="595" t="str">
        <f>mergeValue(A24) &amp;"."&amp; mergeValue(B24)&amp;"."&amp; mergeValue(C24)&amp;"."&amp; mergeValue(D24)&amp;"."&amp; mergeValue(F24)&amp;"."&amp; mergeValue(G24)</f>
        <v>1.1.1.1.1.1</v>
      </c>
      <c r="M24" s="1071"/>
      <c r="N24" s="588"/>
      <c r="O24" s="564"/>
      <c r="P24" s="564"/>
      <c r="Q24" s="1096"/>
      <c r="R24" s="1250"/>
      <c r="S24" s="1222" t="s">
        <v>84</v>
      </c>
      <c r="T24" s="1250"/>
      <c r="U24" s="1222" t="s">
        <v>85</v>
      </c>
      <c r="V24" s="580"/>
      <c r="W24" s="1232" t="s">
        <v>659</v>
      </c>
      <c r="X24" s="502" t="str">
        <f>strCheckDate(O25:V25)</f>
        <v/>
      </c>
      <c r="Y24" s="506"/>
      <c r="Z24" s="506" t="str">
        <f>IF(M24="","",M24 )</f>
        <v/>
      </c>
      <c r="AA24" s="506"/>
      <c r="AB24" s="506"/>
      <c r="AC24" s="506"/>
    </row>
    <row r="25" spans="1:35" ht="11.25" hidden="1">
      <c r="A25" s="1215"/>
      <c r="B25" s="1215"/>
      <c r="C25" s="1215"/>
      <c r="D25" s="1215"/>
      <c r="E25" s="1215"/>
      <c r="F25" s="1215"/>
      <c r="G25" s="960"/>
      <c r="H25" s="960"/>
      <c r="I25" s="1215"/>
      <c r="J25" s="1215"/>
      <c r="K25" s="968"/>
      <c r="L25" s="602"/>
      <c r="M25" s="648"/>
      <c r="N25" s="588"/>
      <c r="O25" s="564"/>
      <c r="P25" s="564"/>
      <c r="Q25" s="586" t="str">
        <f>R24 &amp; "-" &amp; T24</f>
        <v>-</v>
      </c>
      <c r="R25" s="1221"/>
      <c r="S25" s="1222"/>
      <c r="T25" s="1221"/>
      <c r="U25" s="1222"/>
      <c r="V25" s="580"/>
      <c r="W25" s="1233"/>
    </row>
    <row r="26" spans="1:35" s="477" customFormat="1" ht="15" customHeight="1">
      <c r="A26" s="1215"/>
      <c r="B26" s="1215"/>
      <c r="C26" s="1215"/>
      <c r="D26" s="1215"/>
      <c r="E26" s="1215"/>
      <c r="F26" s="1215"/>
      <c r="G26" s="962"/>
      <c r="H26" s="960"/>
      <c r="I26" s="1215"/>
      <c r="J26" s="1215"/>
      <c r="K26" s="967"/>
      <c r="L26" s="540"/>
      <c r="M26" s="558" t="s">
        <v>25</v>
      </c>
      <c r="N26" s="553"/>
      <c r="O26" s="547"/>
      <c r="P26" s="547"/>
      <c r="Q26" s="547"/>
      <c r="R26" s="575"/>
      <c r="S26" s="566"/>
      <c r="T26" s="565"/>
      <c r="U26" s="553"/>
      <c r="V26" s="562"/>
      <c r="W26" s="1234"/>
      <c r="X26" s="503"/>
      <c r="Y26" s="503"/>
      <c r="Z26" s="503"/>
      <c r="AA26" s="503"/>
      <c r="AB26" s="503"/>
      <c r="AC26" s="503"/>
      <c r="AD26" s="503"/>
      <c r="AE26" s="503"/>
      <c r="AF26" s="503"/>
      <c r="AG26" s="503"/>
      <c r="AH26" s="503"/>
    </row>
    <row r="27" spans="1:35" s="477" customFormat="1" ht="15" customHeight="1">
      <c r="A27" s="1215"/>
      <c r="B27" s="1215"/>
      <c r="C27" s="1215"/>
      <c r="D27" s="1215"/>
      <c r="E27" s="1215"/>
      <c r="F27" s="962"/>
      <c r="G27" s="962"/>
      <c r="H27" s="960"/>
      <c r="I27" s="1215"/>
      <c r="J27" s="962"/>
      <c r="K27" s="967"/>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5" s="477" customFormat="1" ht="15" hidden="1" customHeight="1">
      <c r="A28" s="1215"/>
      <c r="B28" s="1215"/>
      <c r="C28" s="1215"/>
      <c r="D28" s="1215"/>
      <c r="E28" s="966"/>
      <c r="F28" s="962"/>
      <c r="G28" s="962"/>
      <c r="H28" s="962"/>
      <c r="I28" s="958"/>
      <c r="J28" s="955"/>
      <c r="K28" s="965"/>
      <c r="L28" s="540"/>
      <c r="M28" s="553"/>
      <c r="N28" s="553"/>
      <c r="O28" s="553"/>
      <c r="P28" s="553"/>
      <c r="Q28" s="553"/>
      <c r="R28" s="553"/>
      <c r="S28" s="553"/>
      <c r="T28" s="553"/>
      <c r="U28" s="553"/>
      <c r="V28" s="566"/>
      <c r="W28" s="562"/>
      <c r="X28" s="503"/>
      <c r="Y28" s="503"/>
      <c r="Z28" s="503"/>
      <c r="AA28" s="503"/>
      <c r="AB28" s="503"/>
      <c r="AC28" s="503"/>
      <c r="AD28" s="503"/>
      <c r="AE28" s="503"/>
      <c r="AF28" s="503"/>
      <c r="AG28" s="503"/>
      <c r="AH28" s="503"/>
      <c r="AI28" s="503"/>
    </row>
    <row r="29" spans="1:35" s="477" customFormat="1" ht="15" customHeight="1">
      <c r="A29" s="1215"/>
      <c r="B29" s="1215"/>
      <c r="C29" s="1215"/>
      <c r="D29" s="966"/>
      <c r="E29" s="966"/>
      <c r="F29" s="962"/>
      <c r="G29" s="962"/>
      <c r="H29" s="962"/>
      <c r="I29" s="958"/>
      <c r="J29" s="955"/>
      <c r="K29" s="965"/>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5" s="477" customFormat="1" ht="15" customHeight="1">
      <c r="A30" s="1215"/>
      <c r="B30" s="1215"/>
      <c r="C30" s="966"/>
      <c r="D30" s="966"/>
      <c r="E30" s="966"/>
      <c r="F30" s="966"/>
      <c r="G30" s="971"/>
      <c r="H30" s="958"/>
      <c r="I30" s="969"/>
      <c r="J30" s="955"/>
      <c r="K30" s="970"/>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5" s="477" customFormat="1" ht="15" customHeight="1">
      <c r="A31" s="1215"/>
      <c r="B31" s="966"/>
      <c r="C31" s="966"/>
      <c r="D31" s="966"/>
      <c r="E31" s="966"/>
      <c r="F31" s="966"/>
      <c r="G31" s="971"/>
      <c r="H31" s="958"/>
      <c r="I31" s="958"/>
      <c r="J31" s="955"/>
      <c r="K31" s="965"/>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5" s="477" customFormat="1" ht="15" customHeight="1">
      <c r="A32" s="954"/>
      <c r="B32" s="954"/>
      <c r="C32" s="954"/>
      <c r="D32" s="954"/>
      <c r="E32" s="954"/>
      <c r="F32" s="954"/>
      <c r="G32" s="954"/>
      <c r="H32" s="954"/>
      <c r="I32" s="954"/>
      <c r="J32" s="954"/>
      <c r="K32" s="954"/>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41.75" customHeight="1">
      <c r="L34" s="1">
        <v>1</v>
      </c>
      <c r="M34" s="1208" t="s">
        <v>660</v>
      </c>
      <c r="N34" s="1208"/>
      <c r="O34" s="1208"/>
      <c r="P34" s="1208"/>
      <c r="Q34" s="1208"/>
      <c r="R34" s="1208"/>
      <c r="S34" s="1208"/>
      <c r="T34" s="1208"/>
      <c r="U34" s="1208"/>
      <c r="V34" s="1208"/>
      <c r="W34" s="1208"/>
    </row>
  </sheetData>
  <sheetProtection algorithmName="SHA-512" hashValue="GMGvs/8ck0/ITxl3p4bN9nDgoamYOLnhE7ZlBSg2UH8odx/eEbV9R9PNLSbyA8GTvqVMiIJniq8X2u0MDXj7Cw==" saltValue="Nk2HwXYbP3SL8z76SOYbCQ==" spinCount="100000" sheet="1" objects="1" scenarios="1" formatColumns="0" formatRows="0"/>
  <dataConsolidate leftLabels="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209" t="s">
        <v>491</v>
      </c>
      <c r="G2" s="1210"/>
      <c r="H2" s="1211"/>
      <c r="I2" s="436"/>
    </row>
    <row r="3" spans="1:20" ht="3" customHeight="1"/>
    <row r="4" spans="1:20" s="190" customFormat="1" ht="11.25">
      <c r="A4" s="214"/>
      <c r="B4" s="214"/>
      <c r="C4" s="214"/>
      <c r="D4" s="214"/>
      <c r="F4" s="1157" t="s">
        <v>454</v>
      </c>
      <c r="G4" s="1157"/>
      <c r="H4" s="1157"/>
      <c r="I4" s="1212"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12"/>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06.12.2022</v>
      </c>
      <c r="I7" s="196" t="s">
        <v>493</v>
      </c>
      <c r="J7" s="334"/>
      <c r="K7" s="214"/>
      <c r="L7" s="214"/>
      <c r="M7" s="214"/>
      <c r="N7" s="214"/>
      <c r="O7" s="214"/>
      <c r="P7" s="214"/>
      <c r="Q7" s="214"/>
      <c r="R7" s="214"/>
      <c r="S7" s="214"/>
      <c r="T7" s="214"/>
    </row>
    <row r="8" spans="1:20" s="190" customFormat="1" ht="45">
      <c r="A8" s="1213">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13"/>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13"/>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13"/>
      <c r="B11" s="1213">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13"/>
      <c r="B12" s="1213"/>
      <c r="C12" s="1213">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13"/>
      <c r="B13" s="1213"/>
      <c r="C13" s="1213"/>
      <c r="D13" s="344">
        <v>1</v>
      </c>
      <c r="F13" s="335" t="str">
        <f>"4."&amp;mergeValue(A13) &amp;"."&amp;mergeValue(B13)&amp;"."&amp;mergeValue(C13)&amp;"."&amp;mergeValue(D13)</f>
        <v>4.1.1.1.1</v>
      </c>
      <c r="G13" s="420" t="s">
        <v>498</v>
      </c>
      <c r="H13" s="317"/>
      <c r="I13" s="1214" t="s">
        <v>591</v>
      </c>
      <c r="J13" s="334"/>
      <c r="K13" s="214"/>
      <c r="L13" s="214"/>
      <c r="M13" s="214"/>
      <c r="N13" s="214"/>
      <c r="O13" s="214"/>
      <c r="P13" s="214"/>
      <c r="Q13" s="214"/>
      <c r="R13" s="214"/>
      <c r="S13" s="214"/>
      <c r="T13" s="214"/>
    </row>
    <row r="14" spans="1:20" s="190" customFormat="1" ht="18.75">
      <c r="A14" s="1213"/>
      <c r="B14" s="1213"/>
      <c r="C14" s="1213"/>
      <c r="D14" s="344"/>
      <c r="F14" s="338"/>
      <c r="G14" s="150" t="s">
        <v>4</v>
      </c>
      <c r="H14" s="343"/>
      <c r="I14" s="1214"/>
      <c r="J14" s="334"/>
      <c r="K14" s="214"/>
      <c r="L14" s="214"/>
      <c r="M14" s="214"/>
      <c r="N14" s="214"/>
      <c r="O14" s="214"/>
      <c r="P14" s="214"/>
      <c r="Q14" s="214"/>
      <c r="R14" s="214"/>
      <c r="S14" s="214"/>
      <c r="T14" s="214"/>
    </row>
    <row r="15" spans="1:20" s="190" customFormat="1" ht="18.75">
      <c r="A15" s="1213"/>
      <c r="B15" s="1213"/>
      <c r="C15" s="344"/>
      <c r="D15" s="344"/>
      <c r="F15" s="421"/>
      <c r="G15" s="195" t="s">
        <v>403</v>
      </c>
      <c r="H15" s="422"/>
      <c r="I15" s="423"/>
      <c r="J15" s="334"/>
      <c r="K15" s="214"/>
      <c r="L15" s="214"/>
      <c r="M15" s="214"/>
      <c r="N15" s="214"/>
      <c r="O15" s="214"/>
      <c r="P15" s="214"/>
      <c r="Q15" s="214"/>
      <c r="R15" s="214"/>
      <c r="S15" s="214"/>
      <c r="T15" s="214"/>
    </row>
    <row r="16" spans="1:20" s="190" customFormat="1" ht="18.75">
      <c r="A16" s="1213"/>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208" t="s">
        <v>593</v>
      </c>
      <c r="H19" s="1208"/>
      <c r="I19" s="226"/>
      <c r="J19" s="327"/>
      <c r="K19" s="327"/>
      <c r="L19" s="327"/>
      <c r="M19" s="327"/>
      <c r="N19" s="327"/>
      <c r="O19" s="327"/>
      <c r="P19" s="327"/>
      <c r="Q19" s="327"/>
      <c r="R19" s="327"/>
      <c r="S19" s="327"/>
      <c r="T19" s="327"/>
    </row>
  </sheetData>
  <sheetProtection algorithmName="SHA-512" hashValue="yF8G5uNIV4vps1Y2Ts0onBeYv4Aa5Op49OwBhhyFxOrlr4yPFNF2T8STqCX/c+gXXV1bHu+z18uXVFeTEwWhOA==" saltValue="7UbZKhbq2m/nXvBNigjxWA=="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2" hidden="1" customWidth="1"/>
    <col min="7" max="8" width="11.140625" style="508"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21" width="23.7109375" style="478" hidden="1" customWidth="1"/>
    <col min="22" max="22" width="1.7109375" style="478" hidden="1" customWidth="1"/>
    <col min="23" max="23" width="11.7109375" style="478" customWidth="1"/>
    <col min="24" max="24" width="3.7109375" style="478" customWidth="1"/>
    <col min="25" max="25" width="11.7109375" style="478" customWidth="1"/>
    <col min="26" max="26" width="8.5703125" style="478" hidden="1" customWidth="1"/>
    <col min="27" max="27" width="4.7109375" style="478" customWidth="1"/>
    <col min="28" max="28" width="115.7109375" style="478" customWidth="1"/>
    <col min="29" max="33" width="10.5703125" style="502"/>
    <col min="34" max="249" width="10.5703125" style="478"/>
    <col min="250" max="257" width="0" style="478" hidden="1" customWidth="1"/>
    <col min="258" max="260" width="3.7109375" style="478" customWidth="1"/>
    <col min="261" max="261" width="12.7109375" style="478" customWidth="1"/>
    <col min="262" max="262" width="47.42578125" style="478" customWidth="1"/>
    <col min="263" max="271" width="0" style="478" hidden="1" customWidth="1"/>
    <col min="272" max="272" width="11.7109375" style="478" customWidth="1"/>
    <col min="273" max="273" width="6.42578125" style="478" bestFit="1" customWidth="1"/>
    <col min="274" max="274" width="11.7109375" style="478" customWidth="1"/>
    <col min="275" max="275" width="0" style="478" hidden="1" customWidth="1"/>
    <col min="276" max="276" width="3.7109375" style="478" customWidth="1"/>
    <col min="277" max="277" width="11.140625" style="478" bestFit="1" customWidth="1"/>
    <col min="278" max="505" width="10.5703125" style="478"/>
    <col min="506" max="513" width="0" style="478" hidden="1" customWidth="1"/>
    <col min="514" max="516" width="3.7109375" style="478" customWidth="1"/>
    <col min="517" max="517" width="12.7109375" style="478" customWidth="1"/>
    <col min="518" max="518" width="47.42578125" style="478" customWidth="1"/>
    <col min="519" max="527" width="0" style="478" hidden="1" customWidth="1"/>
    <col min="528" max="528" width="11.7109375" style="478" customWidth="1"/>
    <col min="529" max="529" width="6.42578125" style="478" bestFit="1" customWidth="1"/>
    <col min="530" max="530" width="11.7109375" style="478" customWidth="1"/>
    <col min="531" max="531" width="0" style="478" hidden="1" customWidth="1"/>
    <col min="532" max="532" width="3.7109375" style="478" customWidth="1"/>
    <col min="533" max="533" width="11.140625" style="478" bestFit="1" customWidth="1"/>
    <col min="534" max="761" width="10.5703125" style="478"/>
    <col min="762" max="769" width="0" style="478" hidden="1" customWidth="1"/>
    <col min="770" max="772" width="3.7109375" style="478" customWidth="1"/>
    <col min="773" max="773" width="12.7109375" style="478" customWidth="1"/>
    <col min="774" max="774" width="47.42578125" style="478" customWidth="1"/>
    <col min="775" max="783" width="0" style="478" hidden="1" customWidth="1"/>
    <col min="784" max="784" width="11.7109375" style="478" customWidth="1"/>
    <col min="785" max="785" width="6.42578125" style="478" bestFit="1" customWidth="1"/>
    <col min="786" max="786" width="11.7109375" style="478" customWidth="1"/>
    <col min="787" max="787" width="0" style="478" hidden="1" customWidth="1"/>
    <col min="788" max="788" width="3.7109375" style="478" customWidth="1"/>
    <col min="789" max="789" width="11.140625" style="478" bestFit="1" customWidth="1"/>
    <col min="790" max="1017" width="10.5703125" style="478"/>
    <col min="1018" max="1025" width="0" style="478" hidden="1" customWidth="1"/>
    <col min="1026" max="1028" width="3.7109375" style="478" customWidth="1"/>
    <col min="1029" max="1029" width="12.7109375" style="478" customWidth="1"/>
    <col min="1030" max="1030" width="47.42578125" style="478" customWidth="1"/>
    <col min="1031" max="1039" width="0" style="478" hidden="1" customWidth="1"/>
    <col min="1040" max="1040" width="11.7109375" style="478" customWidth="1"/>
    <col min="1041" max="1041" width="6.42578125" style="478" bestFit="1" customWidth="1"/>
    <col min="1042" max="1042" width="11.7109375" style="478" customWidth="1"/>
    <col min="1043" max="1043" width="0" style="478" hidden="1" customWidth="1"/>
    <col min="1044" max="1044" width="3.7109375" style="478" customWidth="1"/>
    <col min="1045" max="1045" width="11.140625" style="478" bestFit="1" customWidth="1"/>
    <col min="1046" max="1273" width="10.5703125" style="478"/>
    <col min="1274" max="1281" width="0" style="478" hidden="1" customWidth="1"/>
    <col min="1282" max="1284" width="3.7109375" style="478" customWidth="1"/>
    <col min="1285" max="1285" width="12.7109375" style="478" customWidth="1"/>
    <col min="1286" max="1286" width="47.42578125" style="478" customWidth="1"/>
    <col min="1287" max="1295" width="0" style="478" hidden="1" customWidth="1"/>
    <col min="1296" max="1296" width="11.7109375" style="478" customWidth="1"/>
    <col min="1297" max="1297" width="6.42578125" style="478" bestFit="1" customWidth="1"/>
    <col min="1298" max="1298" width="11.7109375" style="478" customWidth="1"/>
    <col min="1299" max="1299" width="0" style="478" hidden="1" customWidth="1"/>
    <col min="1300" max="1300" width="3.7109375" style="478" customWidth="1"/>
    <col min="1301" max="1301" width="11.140625" style="478" bestFit="1" customWidth="1"/>
    <col min="1302" max="1529" width="10.5703125" style="478"/>
    <col min="1530" max="1537" width="0" style="478" hidden="1" customWidth="1"/>
    <col min="1538" max="1540" width="3.7109375" style="478" customWidth="1"/>
    <col min="1541" max="1541" width="12.7109375" style="478" customWidth="1"/>
    <col min="1542" max="1542" width="47.42578125" style="478" customWidth="1"/>
    <col min="1543" max="1551" width="0" style="478" hidden="1" customWidth="1"/>
    <col min="1552" max="1552" width="11.7109375" style="478" customWidth="1"/>
    <col min="1553" max="1553" width="6.42578125" style="478" bestFit="1" customWidth="1"/>
    <col min="1554" max="1554" width="11.7109375" style="478" customWidth="1"/>
    <col min="1555" max="1555" width="0" style="478" hidden="1" customWidth="1"/>
    <col min="1556" max="1556" width="3.7109375" style="478" customWidth="1"/>
    <col min="1557" max="1557" width="11.140625" style="478" bestFit="1" customWidth="1"/>
    <col min="1558" max="1785" width="10.5703125" style="478"/>
    <col min="1786" max="1793" width="0" style="478" hidden="1" customWidth="1"/>
    <col min="1794" max="1796" width="3.7109375" style="478" customWidth="1"/>
    <col min="1797" max="1797" width="12.7109375" style="478" customWidth="1"/>
    <col min="1798" max="1798" width="47.42578125" style="478" customWidth="1"/>
    <col min="1799" max="1807" width="0" style="478" hidden="1" customWidth="1"/>
    <col min="1808" max="1808" width="11.7109375" style="478" customWidth="1"/>
    <col min="1809" max="1809" width="6.42578125" style="478" bestFit="1" customWidth="1"/>
    <col min="1810" max="1810" width="11.7109375" style="478" customWidth="1"/>
    <col min="1811" max="1811" width="0" style="478" hidden="1" customWidth="1"/>
    <col min="1812" max="1812" width="3.7109375" style="478" customWidth="1"/>
    <col min="1813" max="1813" width="11.140625" style="478" bestFit="1" customWidth="1"/>
    <col min="1814" max="2041" width="10.5703125" style="478"/>
    <col min="2042" max="2049" width="0" style="478" hidden="1" customWidth="1"/>
    <col min="2050" max="2052" width="3.7109375" style="478" customWidth="1"/>
    <col min="2053" max="2053" width="12.7109375" style="478" customWidth="1"/>
    <col min="2054" max="2054" width="47.42578125" style="478" customWidth="1"/>
    <col min="2055" max="2063" width="0" style="478" hidden="1" customWidth="1"/>
    <col min="2064" max="2064" width="11.7109375" style="478" customWidth="1"/>
    <col min="2065" max="2065" width="6.42578125" style="478" bestFit="1" customWidth="1"/>
    <col min="2066" max="2066" width="11.7109375" style="478" customWidth="1"/>
    <col min="2067" max="2067" width="0" style="478" hidden="1" customWidth="1"/>
    <col min="2068" max="2068" width="3.7109375" style="478" customWidth="1"/>
    <col min="2069" max="2069" width="11.140625" style="478" bestFit="1" customWidth="1"/>
    <col min="2070" max="2297" width="10.5703125" style="478"/>
    <col min="2298" max="2305" width="0" style="478" hidden="1" customWidth="1"/>
    <col min="2306" max="2308" width="3.7109375" style="478" customWidth="1"/>
    <col min="2309" max="2309" width="12.7109375" style="478" customWidth="1"/>
    <col min="2310" max="2310" width="47.42578125" style="478" customWidth="1"/>
    <col min="2311" max="2319" width="0" style="478" hidden="1" customWidth="1"/>
    <col min="2320" max="2320" width="11.7109375" style="478" customWidth="1"/>
    <col min="2321" max="2321" width="6.42578125" style="478" bestFit="1" customWidth="1"/>
    <col min="2322" max="2322" width="11.7109375" style="478" customWidth="1"/>
    <col min="2323" max="2323" width="0" style="478" hidden="1" customWidth="1"/>
    <col min="2324" max="2324" width="3.7109375" style="478" customWidth="1"/>
    <col min="2325" max="2325" width="11.140625" style="478" bestFit="1" customWidth="1"/>
    <col min="2326" max="2553" width="10.5703125" style="478"/>
    <col min="2554" max="2561" width="0" style="478" hidden="1" customWidth="1"/>
    <col min="2562" max="2564" width="3.7109375" style="478" customWidth="1"/>
    <col min="2565" max="2565" width="12.7109375" style="478" customWidth="1"/>
    <col min="2566" max="2566" width="47.42578125" style="478" customWidth="1"/>
    <col min="2567" max="2575" width="0" style="478" hidden="1" customWidth="1"/>
    <col min="2576" max="2576" width="11.7109375" style="478" customWidth="1"/>
    <col min="2577" max="2577" width="6.42578125" style="478" bestFit="1" customWidth="1"/>
    <col min="2578" max="2578" width="11.7109375" style="478" customWidth="1"/>
    <col min="2579" max="2579" width="0" style="478" hidden="1" customWidth="1"/>
    <col min="2580" max="2580" width="3.7109375" style="478" customWidth="1"/>
    <col min="2581" max="2581" width="11.140625" style="478" bestFit="1" customWidth="1"/>
    <col min="2582" max="2809" width="10.5703125" style="478"/>
    <col min="2810" max="2817" width="0" style="478" hidden="1" customWidth="1"/>
    <col min="2818" max="2820" width="3.7109375" style="478" customWidth="1"/>
    <col min="2821" max="2821" width="12.7109375" style="478" customWidth="1"/>
    <col min="2822" max="2822" width="47.42578125" style="478" customWidth="1"/>
    <col min="2823" max="2831" width="0" style="478" hidden="1" customWidth="1"/>
    <col min="2832" max="2832" width="11.7109375" style="478" customWidth="1"/>
    <col min="2833" max="2833" width="6.42578125" style="478" bestFit="1" customWidth="1"/>
    <col min="2834" max="2834" width="11.7109375" style="478" customWidth="1"/>
    <col min="2835" max="2835" width="0" style="478" hidden="1" customWidth="1"/>
    <col min="2836" max="2836" width="3.7109375" style="478" customWidth="1"/>
    <col min="2837" max="2837" width="11.140625" style="478" bestFit="1" customWidth="1"/>
    <col min="2838" max="3065" width="10.5703125" style="478"/>
    <col min="3066" max="3073" width="0" style="478" hidden="1" customWidth="1"/>
    <col min="3074" max="3076" width="3.7109375" style="478" customWidth="1"/>
    <col min="3077" max="3077" width="12.7109375" style="478" customWidth="1"/>
    <col min="3078" max="3078" width="47.42578125" style="478" customWidth="1"/>
    <col min="3079" max="3087" width="0" style="478" hidden="1" customWidth="1"/>
    <col min="3088" max="3088" width="11.7109375" style="478" customWidth="1"/>
    <col min="3089" max="3089" width="6.42578125" style="478" bestFit="1" customWidth="1"/>
    <col min="3090" max="3090" width="11.7109375" style="478" customWidth="1"/>
    <col min="3091" max="3091" width="0" style="478" hidden="1" customWidth="1"/>
    <col min="3092" max="3092" width="3.7109375" style="478" customWidth="1"/>
    <col min="3093" max="3093" width="11.140625" style="478" bestFit="1" customWidth="1"/>
    <col min="3094" max="3321" width="10.5703125" style="478"/>
    <col min="3322" max="3329" width="0" style="478" hidden="1" customWidth="1"/>
    <col min="3330" max="3332" width="3.7109375" style="478" customWidth="1"/>
    <col min="3333" max="3333" width="12.7109375" style="478" customWidth="1"/>
    <col min="3334" max="3334" width="47.42578125" style="478" customWidth="1"/>
    <col min="3335" max="3343" width="0" style="478" hidden="1" customWidth="1"/>
    <col min="3344" max="3344" width="11.7109375" style="478" customWidth="1"/>
    <col min="3345" max="3345" width="6.42578125" style="478" bestFit="1" customWidth="1"/>
    <col min="3346" max="3346" width="11.7109375" style="478" customWidth="1"/>
    <col min="3347" max="3347" width="0" style="478" hidden="1" customWidth="1"/>
    <col min="3348" max="3348" width="3.7109375" style="478" customWidth="1"/>
    <col min="3349" max="3349" width="11.140625" style="478" bestFit="1" customWidth="1"/>
    <col min="3350" max="3577" width="10.5703125" style="478"/>
    <col min="3578" max="3585" width="0" style="478" hidden="1" customWidth="1"/>
    <col min="3586" max="3588" width="3.7109375" style="478" customWidth="1"/>
    <col min="3589" max="3589" width="12.7109375" style="478" customWidth="1"/>
    <col min="3590" max="3590" width="47.42578125" style="478" customWidth="1"/>
    <col min="3591" max="3599" width="0" style="478" hidden="1" customWidth="1"/>
    <col min="3600" max="3600" width="11.7109375" style="478" customWidth="1"/>
    <col min="3601" max="3601" width="6.42578125" style="478" bestFit="1" customWidth="1"/>
    <col min="3602" max="3602" width="11.7109375" style="478" customWidth="1"/>
    <col min="3603" max="3603" width="0" style="478" hidden="1" customWidth="1"/>
    <col min="3604" max="3604" width="3.7109375" style="478" customWidth="1"/>
    <col min="3605" max="3605" width="11.140625" style="478" bestFit="1" customWidth="1"/>
    <col min="3606" max="3833" width="10.5703125" style="478"/>
    <col min="3834" max="3841" width="0" style="478" hidden="1" customWidth="1"/>
    <col min="3842" max="3844" width="3.7109375" style="478" customWidth="1"/>
    <col min="3845" max="3845" width="12.7109375" style="478" customWidth="1"/>
    <col min="3846" max="3846" width="47.42578125" style="478" customWidth="1"/>
    <col min="3847" max="3855" width="0" style="478" hidden="1" customWidth="1"/>
    <col min="3856" max="3856" width="11.7109375" style="478" customWidth="1"/>
    <col min="3857" max="3857" width="6.42578125" style="478" bestFit="1" customWidth="1"/>
    <col min="3858" max="3858" width="11.7109375" style="478" customWidth="1"/>
    <col min="3859" max="3859" width="0" style="478" hidden="1" customWidth="1"/>
    <col min="3860" max="3860" width="3.7109375" style="478" customWidth="1"/>
    <col min="3861" max="3861" width="11.140625" style="478" bestFit="1" customWidth="1"/>
    <col min="3862" max="4089" width="10.5703125" style="478"/>
    <col min="4090" max="4097" width="0" style="478" hidden="1" customWidth="1"/>
    <col min="4098" max="4100" width="3.7109375" style="478" customWidth="1"/>
    <col min="4101" max="4101" width="12.7109375" style="478" customWidth="1"/>
    <col min="4102" max="4102" width="47.42578125" style="478" customWidth="1"/>
    <col min="4103" max="4111" width="0" style="478" hidden="1" customWidth="1"/>
    <col min="4112" max="4112" width="11.7109375" style="478" customWidth="1"/>
    <col min="4113" max="4113" width="6.42578125" style="478" bestFit="1" customWidth="1"/>
    <col min="4114" max="4114" width="11.7109375" style="478" customWidth="1"/>
    <col min="4115" max="4115" width="0" style="478" hidden="1" customWidth="1"/>
    <col min="4116" max="4116" width="3.7109375" style="478" customWidth="1"/>
    <col min="4117" max="4117" width="11.140625" style="478" bestFit="1" customWidth="1"/>
    <col min="4118" max="4345" width="10.5703125" style="478"/>
    <col min="4346" max="4353" width="0" style="478" hidden="1" customWidth="1"/>
    <col min="4354" max="4356" width="3.7109375" style="478" customWidth="1"/>
    <col min="4357" max="4357" width="12.7109375" style="478" customWidth="1"/>
    <col min="4358" max="4358" width="47.42578125" style="478" customWidth="1"/>
    <col min="4359" max="4367" width="0" style="478" hidden="1" customWidth="1"/>
    <col min="4368" max="4368" width="11.7109375" style="478" customWidth="1"/>
    <col min="4369" max="4369" width="6.42578125" style="478" bestFit="1" customWidth="1"/>
    <col min="4370" max="4370" width="11.7109375" style="478" customWidth="1"/>
    <col min="4371" max="4371" width="0" style="478" hidden="1" customWidth="1"/>
    <col min="4372" max="4372" width="3.7109375" style="478" customWidth="1"/>
    <col min="4373" max="4373" width="11.140625" style="478" bestFit="1" customWidth="1"/>
    <col min="4374" max="4601" width="10.5703125" style="478"/>
    <col min="4602" max="4609" width="0" style="478" hidden="1" customWidth="1"/>
    <col min="4610" max="4612" width="3.7109375" style="478" customWidth="1"/>
    <col min="4613" max="4613" width="12.7109375" style="478" customWidth="1"/>
    <col min="4614" max="4614" width="47.42578125" style="478" customWidth="1"/>
    <col min="4615" max="4623" width="0" style="478" hidden="1" customWidth="1"/>
    <col min="4624" max="4624" width="11.7109375" style="478" customWidth="1"/>
    <col min="4625" max="4625" width="6.42578125" style="478" bestFit="1" customWidth="1"/>
    <col min="4626" max="4626" width="11.7109375" style="478" customWidth="1"/>
    <col min="4627" max="4627" width="0" style="478" hidden="1" customWidth="1"/>
    <col min="4628" max="4628" width="3.7109375" style="478" customWidth="1"/>
    <col min="4629" max="4629" width="11.140625" style="478" bestFit="1" customWidth="1"/>
    <col min="4630" max="4857" width="10.5703125" style="478"/>
    <col min="4858" max="4865" width="0" style="478" hidden="1" customWidth="1"/>
    <col min="4866" max="4868" width="3.7109375" style="478" customWidth="1"/>
    <col min="4869" max="4869" width="12.7109375" style="478" customWidth="1"/>
    <col min="4870" max="4870" width="47.42578125" style="478" customWidth="1"/>
    <col min="4871" max="4879" width="0" style="478" hidden="1" customWidth="1"/>
    <col min="4880" max="4880" width="11.7109375" style="478" customWidth="1"/>
    <col min="4881" max="4881" width="6.42578125" style="478" bestFit="1" customWidth="1"/>
    <col min="4882" max="4882" width="11.7109375" style="478" customWidth="1"/>
    <col min="4883" max="4883" width="0" style="478" hidden="1" customWidth="1"/>
    <col min="4884" max="4884" width="3.7109375" style="478" customWidth="1"/>
    <col min="4885" max="4885" width="11.140625" style="478" bestFit="1" customWidth="1"/>
    <col min="4886" max="5113" width="10.5703125" style="478"/>
    <col min="5114" max="5121" width="0" style="478" hidden="1" customWidth="1"/>
    <col min="5122" max="5124" width="3.7109375" style="478" customWidth="1"/>
    <col min="5125" max="5125" width="12.7109375" style="478" customWidth="1"/>
    <col min="5126" max="5126" width="47.42578125" style="478" customWidth="1"/>
    <col min="5127" max="5135" width="0" style="478" hidden="1" customWidth="1"/>
    <col min="5136" max="5136" width="11.7109375" style="478" customWidth="1"/>
    <col min="5137" max="5137" width="6.42578125" style="478" bestFit="1" customWidth="1"/>
    <col min="5138" max="5138" width="11.7109375" style="478" customWidth="1"/>
    <col min="5139" max="5139" width="0" style="478" hidden="1" customWidth="1"/>
    <col min="5140" max="5140" width="3.7109375" style="478" customWidth="1"/>
    <col min="5141" max="5141" width="11.140625" style="478" bestFit="1" customWidth="1"/>
    <col min="5142" max="5369" width="10.5703125" style="478"/>
    <col min="5370" max="5377" width="0" style="478" hidden="1" customWidth="1"/>
    <col min="5378" max="5380" width="3.7109375" style="478" customWidth="1"/>
    <col min="5381" max="5381" width="12.7109375" style="478" customWidth="1"/>
    <col min="5382" max="5382" width="47.42578125" style="478" customWidth="1"/>
    <col min="5383" max="5391" width="0" style="478" hidden="1" customWidth="1"/>
    <col min="5392" max="5392" width="11.7109375" style="478" customWidth="1"/>
    <col min="5393" max="5393" width="6.42578125" style="478" bestFit="1" customWidth="1"/>
    <col min="5394" max="5394" width="11.7109375" style="478" customWidth="1"/>
    <col min="5395" max="5395" width="0" style="478" hidden="1" customWidth="1"/>
    <col min="5396" max="5396" width="3.7109375" style="478" customWidth="1"/>
    <col min="5397" max="5397" width="11.140625" style="478" bestFit="1" customWidth="1"/>
    <col min="5398" max="5625" width="10.5703125" style="478"/>
    <col min="5626" max="5633" width="0" style="478" hidden="1" customWidth="1"/>
    <col min="5634" max="5636" width="3.7109375" style="478" customWidth="1"/>
    <col min="5637" max="5637" width="12.7109375" style="478" customWidth="1"/>
    <col min="5638" max="5638" width="47.42578125" style="478" customWidth="1"/>
    <col min="5639" max="5647" width="0" style="478" hidden="1" customWidth="1"/>
    <col min="5648" max="5648" width="11.7109375" style="478" customWidth="1"/>
    <col min="5649" max="5649" width="6.42578125" style="478" bestFit="1" customWidth="1"/>
    <col min="5650" max="5650" width="11.7109375" style="478" customWidth="1"/>
    <col min="5651" max="5651" width="0" style="478" hidden="1" customWidth="1"/>
    <col min="5652" max="5652" width="3.7109375" style="478" customWidth="1"/>
    <col min="5653" max="5653" width="11.140625" style="478" bestFit="1" customWidth="1"/>
    <col min="5654" max="5881" width="10.5703125" style="478"/>
    <col min="5882" max="5889" width="0" style="478" hidden="1" customWidth="1"/>
    <col min="5890" max="5892" width="3.7109375" style="478" customWidth="1"/>
    <col min="5893" max="5893" width="12.7109375" style="478" customWidth="1"/>
    <col min="5894" max="5894" width="47.42578125" style="478" customWidth="1"/>
    <col min="5895" max="5903" width="0" style="478" hidden="1" customWidth="1"/>
    <col min="5904" max="5904" width="11.7109375" style="478" customWidth="1"/>
    <col min="5905" max="5905" width="6.42578125" style="478" bestFit="1" customWidth="1"/>
    <col min="5906" max="5906" width="11.7109375" style="478" customWidth="1"/>
    <col min="5907" max="5907" width="0" style="478" hidden="1" customWidth="1"/>
    <col min="5908" max="5908" width="3.7109375" style="478" customWidth="1"/>
    <col min="5909" max="5909" width="11.140625" style="478" bestFit="1" customWidth="1"/>
    <col min="5910" max="6137" width="10.5703125" style="478"/>
    <col min="6138" max="6145" width="0" style="478" hidden="1" customWidth="1"/>
    <col min="6146" max="6148" width="3.7109375" style="478" customWidth="1"/>
    <col min="6149" max="6149" width="12.7109375" style="478" customWidth="1"/>
    <col min="6150" max="6150" width="47.42578125" style="478" customWidth="1"/>
    <col min="6151" max="6159" width="0" style="478" hidden="1" customWidth="1"/>
    <col min="6160" max="6160" width="11.7109375" style="478" customWidth="1"/>
    <col min="6161" max="6161" width="6.42578125" style="478" bestFit="1" customWidth="1"/>
    <col min="6162" max="6162" width="11.7109375" style="478" customWidth="1"/>
    <col min="6163" max="6163" width="0" style="478" hidden="1" customWidth="1"/>
    <col min="6164" max="6164" width="3.7109375" style="478" customWidth="1"/>
    <col min="6165" max="6165" width="11.140625" style="478" bestFit="1" customWidth="1"/>
    <col min="6166" max="6393" width="10.5703125" style="478"/>
    <col min="6394" max="6401" width="0" style="478" hidden="1" customWidth="1"/>
    <col min="6402" max="6404" width="3.7109375" style="478" customWidth="1"/>
    <col min="6405" max="6405" width="12.7109375" style="478" customWidth="1"/>
    <col min="6406" max="6406" width="47.42578125" style="478" customWidth="1"/>
    <col min="6407" max="6415" width="0" style="478" hidden="1" customWidth="1"/>
    <col min="6416" max="6416" width="11.7109375" style="478" customWidth="1"/>
    <col min="6417" max="6417" width="6.42578125" style="478" bestFit="1" customWidth="1"/>
    <col min="6418" max="6418" width="11.7109375" style="478" customWidth="1"/>
    <col min="6419" max="6419" width="0" style="478" hidden="1" customWidth="1"/>
    <col min="6420" max="6420" width="3.7109375" style="478" customWidth="1"/>
    <col min="6421" max="6421" width="11.140625" style="478" bestFit="1" customWidth="1"/>
    <col min="6422" max="6649" width="10.5703125" style="478"/>
    <col min="6650" max="6657" width="0" style="478" hidden="1" customWidth="1"/>
    <col min="6658" max="6660" width="3.7109375" style="478" customWidth="1"/>
    <col min="6661" max="6661" width="12.7109375" style="478" customWidth="1"/>
    <col min="6662" max="6662" width="47.42578125" style="478" customWidth="1"/>
    <col min="6663" max="6671" width="0" style="478" hidden="1" customWidth="1"/>
    <col min="6672" max="6672" width="11.7109375" style="478" customWidth="1"/>
    <col min="6673" max="6673" width="6.42578125" style="478" bestFit="1" customWidth="1"/>
    <col min="6674" max="6674" width="11.7109375" style="478" customWidth="1"/>
    <col min="6675" max="6675" width="0" style="478" hidden="1" customWidth="1"/>
    <col min="6676" max="6676" width="3.7109375" style="478" customWidth="1"/>
    <col min="6677" max="6677" width="11.140625" style="478" bestFit="1" customWidth="1"/>
    <col min="6678" max="6905" width="10.5703125" style="478"/>
    <col min="6906" max="6913" width="0" style="478" hidden="1" customWidth="1"/>
    <col min="6914" max="6916" width="3.7109375" style="478" customWidth="1"/>
    <col min="6917" max="6917" width="12.7109375" style="478" customWidth="1"/>
    <col min="6918" max="6918" width="47.42578125" style="478" customWidth="1"/>
    <col min="6919" max="6927" width="0" style="478" hidden="1" customWidth="1"/>
    <col min="6928" max="6928" width="11.7109375" style="478" customWidth="1"/>
    <col min="6929" max="6929" width="6.42578125" style="478" bestFit="1" customWidth="1"/>
    <col min="6930" max="6930" width="11.7109375" style="478" customWidth="1"/>
    <col min="6931" max="6931" width="0" style="478" hidden="1" customWidth="1"/>
    <col min="6932" max="6932" width="3.7109375" style="478" customWidth="1"/>
    <col min="6933" max="6933" width="11.140625" style="478" bestFit="1" customWidth="1"/>
    <col min="6934" max="7161" width="10.5703125" style="478"/>
    <col min="7162" max="7169" width="0" style="478" hidden="1" customWidth="1"/>
    <col min="7170" max="7172" width="3.7109375" style="478" customWidth="1"/>
    <col min="7173" max="7173" width="12.7109375" style="478" customWidth="1"/>
    <col min="7174" max="7174" width="47.42578125" style="478" customWidth="1"/>
    <col min="7175" max="7183" width="0" style="478" hidden="1" customWidth="1"/>
    <col min="7184" max="7184" width="11.7109375" style="478" customWidth="1"/>
    <col min="7185" max="7185" width="6.42578125" style="478" bestFit="1" customWidth="1"/>
    <col min="7186" max="7186" width="11.7109375" style="478" customWidth="1"/>
    <col min="7187" max="7187" width="0" style="478" hidden="1" customWidth="1"/>
    <col min="7188" max="7188" width="3.7109375" style="478" customWidth="1"/>
    <col min="7189" max="7189" width="11.140625" style="478" bestFit="1" customWidth="1"/>
    <col min="7190" max="7417" width="10.5703125" style="478"/>
    <col min="7418" max="7425" width="0" style="478" hidden="1" customWidth="1"/>
    <col min="7426" max="7428" width="3.7109375" style="478" customWidth="1"/>
    <col min="7429" max="7429" width="12.7109375" style="478" customWidth="1"/>
    <col min="7430" max="7430" width="47.42578125" style="478" customWidth="1"/>
    <col min="7431" max="7439" width="0" style="478" hidden="1" customWidth="1"/>
    <col min="7440" max="7440" width="11.7109375" style="478" customWidth="1"/>
    <col min="7441" max="7441" width="6.42578125" style="478" bestFit="1" customWidth="1"/>
    <col min="7442" max="7442" width="11.7109375" style="478" customWidth="1"/>
    <col min="7443" max="7443" width="0" style="478" hidden="1" customWidth="1"/>
    <col min="7444" max="7444" width="3.7109375" style="478" customWidth="1"/>
    <col min="7445" max="7445" width="11.140625" style="478" bestFit="1" customWidth="1"/>
    <col min="7446" max="7673" width="10.5703125" style="478"/>
    <col min="7674" max="7681" width="0" style="478" hidden="1" customWidth="1"/>
    <col min="7682" max="7684" width="3.7109375" style="478" customWidth="1"/>
    <col min="7685" max="7685" width="12.7109375" style="478" customWidth="1"/>
    <col min="7686" max="7686" width="47.42578125" style="478" customWidth="1"/>
    <col min="7687" max="7695" width="0" style="478" hidden="1" customWidth="1"/>
    <col min="7696" max="7696" width="11.7109375" style="478" customWidth="1"/>
    <col min="7697" max="7697" width="6.42578125" style="478" bestFit="1" customWidth="1"/>
    <col min="7698" max="7698" width="11.7109375" style="478" customWidth="1"/>
    <col min="7699" max="7699" width="0" style="478" hidden="1" customWidth="1"/>
    <col min="7700" max="7700" width="3.7109375" style="478" customWidth="1"/>
    <col min="7701" max="7701" width="11.140625" style="478" bestFit="1" customWidth="1"/>
    <col min="7702" max="7929" width="10.5703125" style="478"/>
    <col min="7930" max="7937" width="0" style="478" hidden="1" customWidth="1"/>
    <col min="7938" max="7940" width="3.7109375" style="478" customWidth="1"/>
    <col min="7941" max="7941" width="12.7109375" style="478" customWidth="1"/>
    <col min="7942" max="7942" width="47.42578125" style="478" customWidth="1"/>
    <col min="7943" max="7951" width="0" style="478" hidden="1" customWidth="1"/>
    <col min="7952" max="7952" width="11.7109375" style="478" customWidth="1"/>
    <col min="7953" max="7953" width="6.42578125" style="478" bestFit="1" customWidth="1"/>
    <col min="7954" max="7954" width="11.7109375" style="478" customWidth="1"/>
    <col min="7955" max="7955" width="0" style="478" hidden="1" customWidth="1"/>
    <col min="7956" max="7956" width="3.7109375" style="478" customWidth="1"/>
    <col min="7957" max="7957" width="11.140625" style="478" bestFit="1" customWidth="1"/>
    <col min="7958" max="8185" width="10.5703125" style="478"/>
    <col min="8186" max="8193" width="0" style="478" hidden="1" customWidth="1"/>
    <col min="8194" max="8196" width="3.7109375" style="478" customWidth="1"/>
    <col min="8197" max="8197" width="12.7109375" style="478" customWidth="1"/>
    <col min="8198" max="8198" width="47.42578125" style="478" customWidth="1"/>
    <col min="8199" max="8207" width="0" style="478" hidden="1" customWidth="1"/>
    <col min="8208" max="8208" width="11.7109375" style="478" customWidth="1"/>
    <col min="8209" max="8209" width="6.42578125" style="478" bestFit="1" customWidth="1"/>
    <col min="8210" max="8210" width="11.7109375" style="478" customWidth="1"/>
    <col min="8211" max="8211" width="0" style="478" hidden="1" customWidth="1"/>
    <col min="8212" max="8212" width="3.7109375" style="478" customWidth="1"/>
    <col min="8213" max="8213" width="11.140625" style="478" bestFit="1" customWidth="1"/>
    <col min="8214" max="8441" width="10.5703125" style="478"/>
    <col min="8442" max="8449" width="0" style="478" hidden="1" customWidth="1"/>
    <col min="8450" max="8452" width="3.7109375" style="478" customWidth="1"/>
    <col min="8453" max="8453" width="12.7109375" style="478" customWidth="1"/>
    <col min="8454" max="8454" width="47.42578125" style="478" customWidth="1"/>
    <col min="8455" max="8463" width="0" style="478" hidden="1" customWidth="1"/>
    <col min="8464" max="8464" width="11.7109375" style="478" customWidth="1"/>
    <col min="8465" max="8465" width="6.42578125" style="478" bestFit="1" customWidth="1"/>
    <col min="8466" max="8466" width="11.7109375" style="478" customWidth="1"/>
    <col min="8467" max="8467" width="0" style="478" hidden="1" customWidth="1"/>
    <col min="8468" max="8468" width="3.7109375" style="478" customWidth="1"/>
    <col min="8469" max="8469" width="11.140625" style="478" bestFit="1" customWidth="1"/>
    <col min="8470" max="8697" width="10.5703125" style="478"/>
    <col min="8698" max="8705" width="0" style="478" hidden="1" customWidth="1"/>
    <col min="8706" max="8708" width="3.7109375" style="478" customWidth="1"/>
    <col min="8709" max="8709" width="12.7109375" style="478" customWidth="1"/>
    <col min="8710" max="8710" width="47.42578125" style="478" customWidth="1"/>
    <col min="8711" max="8719" width="0" style="478" hidden="1" customWidth="1"/>
    <col min="8720" max="8720" width="11.7109375" style="478" customWidth="1"/>
    <col min="8721" max="8721" width="6.42578125" style="478" bestFit="1" customWidth="1"/>
    <col min="8722" max="8722" width="11.7109375" style="478" customWidth="1"/>
    <col min="8723" max="8723" width="0" style="478" hidden="1" customWidth="1"/>
    <col min="8724" max="8724" width="3.7109375" style="478" customWidth="1"/>
    <col min="8725" max="8725" width="11.140625" style="478" bestFit="1" customWidth="1"/>
    <col min="8726" max="8953" width="10.5703125" style="478"/>
    <col min="8954" max="8961" width="0" style="478" hidden="1" customWidth="1"/>
    <col min="8962" max="8964" width="3.7109375" style="478" customWidth="1"/>
    <col min="8965" max="8965" width="12.7109375" style="478" customWidth="1"/>
    <col min="8966" max="8966" width="47.42578125" style="478" customWidth="1"/>
    <col min="8967" max="8975" width="0" style="478" hidden="1" customWidth="1"/>
    <col min="8976" max="8976" width="11.7109375" style="478" customWidth="1"/>
    <col min="8977" max="8977" width="6.42578125" style="478" bestFit="1" customWidth="1"/>
    <col min="8978" max="8978" width="11.7109375" style="478" customWidth="1"/>
    <col min="8979" max="8979" width="0" style="478" hidden="1" customWidth="1"/>
    <col min="8980" max="8980" width="3.7109375" style="478" customWidth="1"/>
    <col min="8981" max="8981" width="11.140625" style="478" bestFit="1" customWidth="1"/>
    <col min="8982" max="9209" width="10.5703125" style="478"/>
    <col min="9210" max="9217" width="0" style="478" hidden="1" customWidth="1"/>
    <col min="9218" max="9220" width="3.7109375" style="478" customWidth="1"/>
    <col min="9221" max="9221" width="12.7109375" style="478" customWidth="1"/>
    <col min="9222" max="9222" width="47.42578125" style="478" customWidth="1"/>
    <col min="9223" max="9231" width="0" style="478" hidden="1" customWidth="1"/>
    <col min="9232" max="9232" width="11.7109375" style="478" customWidth="1"/>
    <col min="9233" max="9233" width="6.42578125" style="478" bestFit="1" customWidth="1"/>
    <col min="9234" max="9234" width="11.7109375" style="478" customWidth="1"/>
    <col min="9235" max="9235" width="0" style="478" hidden="1" customWidth="1"/>
    <col min="9236" max="9236" width="3.7109375" style="478" customWidth="1"/>
    <col min="9237" max="9237" width="11.140625" style="478" bestFit="1" customWidth="1"/>
    <col min="9238" max="9465" width="10.5703125" style="478"/>
    <col min="9466" max="9473" width="0" style="478" hidden="1" customWidth="1"/>
    <col min="9474" max="9476" width="3.7109375" style="478" customWidth="1"/>
    <col min="9477" max="9477" width="12.7109375" style="478" customWidth="1"/>
    <col min="9478" max="9478" width="47.42578125" style="478" customWidth="1"/>
    <col min="9479" max="9487" width="0" style="478" hidden="1" customWidth="1"/>
    <col min="9488" max="9488" width="11.7109375" style="478" customWidth="1"/>
    <col min="9489" max="9489" width="6.42578125" style="478" bestFit="1" customWidth="1"/>
    <col min="9490" max="9490" width="11.7109375" style="478" customWidth="1"/>
    <col min="9491" max="9491" width="0" style="478" hidden="1" customWidth="1"/>
    <col min="9492" max="9492" width="3.7109375" style="478" customWidth="1"/>
    <col min="9493" max="9493" width="11.140625" style="478" bestFit="1" customWidth="1"/>
    <col min="9494" max="9721" width="10.5703125" style="478"/>
    <col min="9722" max="9729" width="0" style="478" hidden="1" customWidth="1"/>
    <col min="9730" max="9732" width="3.7109375" style="478" customWidth="1"/>
    <col min="9733" max="9733" width="12.7109375" style="478" customWidth="1"/>
    <col min="9734" max="9734" width="47.42578125" style="478" customWidth="1"/>
    <col min="9735" max="9743" width="0" style="478" hidden="1" customWidth="1"/>
    <col min="9744" max="9744" width="11.7109375" style="478" customWidth="1"/>
    <col min="9745" max="9745" width="6.42578125" style="478" bestFit="1" customWidth="1"/>
    <col min="9746" max="9746" width="11.7109375" style="478" customWidth="1"/>
    <col min="9747" max="9747" width="0" style="478" hidden="1" customWidth="1"/>
    <col min="9748" max="9748" width="3.7109375" style="478" customWidth="1"/>
    <col min="9749" max="9749" width="11.140625" style="478" bestFit="1" customWidth="1"/>
    <col min="9750" max="9977" width="10.5703125" style="478"/>
    <col min="9978" max="9985" width="0" style="478" hidden="1" customWidth="1"/>
    <col min="9986" max="9988" width="3.7109375" style="478" customWidth="1"/>
    <col min="9989" max="9989" width="12.7109375" style="478" customWidth="1"/>
    <col min="9990" max="9990" width="47.42578125" style="478" customWidth="1"/>
    <col min="9991" max="9999" width="0" style="478" hidden="1" customWidth="1"/>
    <col min="10000" max="10000" width="11.7109375" style="478" customWidth="1"/>
    <col min="10001" max="10001" width="6.42578125" style="478" bestFit="1" customWidth="1"/>
    <col min="10002" max="10002" width="11.7109375" style="478" customWidth="1"/>
    <col min="10003" max="10003" width="0" style="478" hidden="1" customWidth="1"/>
    <col min="10004" max="10004" width="3.7109375" style="478" customWidth="1"/>
    <col min="10005" max="10005" width="11.140625" style="478" bestFit="1" customWidth="1"/>
    <col min="10006" max="10233" width="10.5703125" style="478"/>
    <col min="10234" max="10241" width="0" style="478" hidden="1" customWidth="1"/>
    <col min="10242" max="10244" width="3.7109375" style="478" customWidth="1"/>
    <col min="10245" max="10245" width="12.7109375" style="478" customWidth="1"/>
    <col min="10246" max="10246" width="47.42578125" style="478" customWidth="1"/>
    <col min="10247" max="10255" width="0" style="478" hidden="1" customWidth="1"/>
    <col min="10256" max="10256" width="11.7109375" style="478" customWidth="1"/>
    <col min="10257" max="10257" width="6.42578125" style="478" bestFit="1" customWidth="1"/>
    <col min="10258" max="10258" width="11.7109375" style="478" customWidth="1"/>
    <col min="10259" max="10259" width="0" style="478" hidden="1" customWidth="1"/>
    <col min="10260" max="10260" width="3.7109375" style="478" customWidth="1"/>
    <col min="10261" max="10261" width="11.140625" style="478" bestFit="1" customWidth="1"/>
    <col min="10262" max="10489" width="10.5703125" style="478"/>
    <col min="10490" max="10497" width="0" style="478" hidden="1" customWidth="1"/>
    <col min="10498" max="10500" width="3.7109375" style="478" customWidth="1"/>
    <col min="10501" max="10501" width="12.7109375" style="478" customWidth="1"/>
    <col min="10502" max="10502" width="47.42578125" style="478" customWidth="1"/>
    <col min="10503" max="10511" width="0" style="478" hidden="1" customWidth="1"/>
    <col min="10512" max="10512" width="11.7109375" style="478" customWidth="1"/>
    <col min="10513" max="10513" width="6.42578125" style="478" bestFit="1" customWidth="1"/>
    <col min="10514" max="10514" width="11.7109375" style="478" customWidth="1"/>
    <col min="10515" max="10515" width="0" style="478" hidden="1" customWidth="1"/>
    <col min="10516" max="10516" width="3.7109375" style="478" customWidth="1"/>
    <col min="10517" max="10517" width="11.140625" style="478" bestFit="1" customWidth="1"/>
    <col min="10518" max="10745" width="10.5703125" style="478"/>
    <col min="10746" max="10753" width="0" style="478" hidden="1" customWidth="1"/>
    <col min="10754" max="10756" width="3.7109375" style="478" customWidth="1"/>
    <col min="10757" max="10757" width="12.7109375" style="478" customWidth="1"/>
    <col min="10758" max="10758" width="47.42578125" style="478" customWidth="1"/>
    <col min="10759" max="10767" width="0" style="478" hidden="1" customWidth="1"/>
    <col min="10768" max="10768" width="11.7109375" style="478" customWidth="1"/>
    <col min="10769" max="10769" width="6.42578125" style="478" bestFit="1" customWidth="1"/>
    <col min="10770" max="10770" width="11.7109375" style="478" customWidth="1"/>
    <col min="10771" max="10771" width="0" style="478" hidden="1" customWidth="1"/>
    <col min="10772" max="10772" width="3.7109375" style="478" customWidth="1"/>
    <col min="10773" max="10773" width="11.140625" style="478" bestFit="1" customWidth="1"/>
    <col min="10774" max="11001" width="10.5703125" style="478"/>
    <col min="11002" max="11009" width="0" style="478" hidden="1" customWidth="1"/>
    <col min="11010" max="11012" width="3.7109375" style="478" customWidth="1"/>
    <col min="11013" max="11013" width="12.7109375" style="478" customWidth="1"/>
    <col min="11014" max="11014" width="47.42578125" style="478" customWidth="1"/>
    <col min="11015" max="11023" width="0" style="478" hidden="1" customWidth="1"/>
    <col min="11024" max="11024" width="11.7109375" style="478" customWidth="1"/>
    <col min="11025" max="11025" width="6.42578125" style="478" bestFit="1" customWidth="1"/>
    <col min="11026" max="11026" width="11.7109375" style="478" customWidth="1"/>
    <col min="11027" max="11027" width="0" style="478" hidden="1" customWidth="1"/>
    <col min="11028" max="11028" width="3.7109375" style="478" customWidth="1"/>
    <col min="11029" max="11029" width="11.140625" style="478" bestFit="1" customWidth="1"/>
    <col min="11030" max="11257" width="10.5703125" style="478"/>
    <col min="11258" max="11265" width="0" style="478" hidden="1" customWidth="1"/>
    <col min="11266" max="11268" width="3.7109375" style="478" customWidth="1"/>
    <col min="11269" max="11269" width="12.7109375" style="478" customWidth="1"/>
    <col min="11270" max="11270" width="47.42578125" style="478" customWidth="1"/>
    <col min="11271" max="11279" width="0" style="478" hidden="1" customWidth="1"/>
    <col min="11280" max="11280" width="11.7109375" style="478" customWidth="1"/>
    <col min="11281" max="11281" width="6.42578125" style="478" bestFit="1" customWidth="1"/>
    <col min="11282" max="11282" width="11.7109375" style="478" customWidth="1"/>
    <col min="11283" max="11283" width="0" style="478" hidden="1" customWidth="1"/>
    <col min="11284" max="11284" width="3.7109375" style="478" customWidth="1"/>
    <col min="11285" max="11285" width="11.140625" style="478" bestFit="1" customWidth="1"/>
    <col min="11286" max="11513" width="10.5703125" style="478"/>
    <col min="11514" max="11521" width="0" style="478" hidden="1" customWidth="1"/>
    <col min="11522" max="11524" width="3.7109375" style="478" customWidth="1"/>
    <col min="11525" max="11525" width="12.7109375" style="478" customWidth="1"/>
    <col min="11526" max="11526" width="47.42578125" style="478" customWidth="1"/>
    <col min="11527" max="11535" width="0" style="478" hidden="1" customWidth="1"/>
    <col min="11536" max="11536" width="11.7109375" style="478" customWidth="1"/>
    <col min="11537" max="11537" width="6.42578125" style="478" bestFit="1" customWidth="1"/>
    <col min="11538" max="11538" width="11.7109375" style="478" customWidth="1"/>
    <col min="11539" max="11539" width="0" style="478" hidden="1" customWidth="1"/>
    <col min="11540" max="11540" width="3.7109375" style="478" customWidth="1"/>
    <col min="11541" max="11541" width="11.140625" style="478" bestFit="1" customWidth="1"/>
    <col min="11542" max="11769" width="10.5703125" style="478"/>
    <col min="11770" max="11777" width="0" style="478" hidden="1" customWidth="1"/>
    <col min="11778" max="11780" width="3.7109375" style="478" customWidth="1"/>
    <col min="11781" max="11781" width="12.7109375" style="478" customWidth="1"/>
    <col min="11782" max="11782" width="47.42578125" style="478" customWidth="1"/>
    <col min="11783" max="11791" width="0" style="478" hidden="1" customWidth="1"/>
    <col min="11792" max="11792" width="11.7109375" style="478" customWidth="1"/>
    <col min="11793" max="11793" width="6.42578125" style="478" bestFit="1" customWidth="1"/>
    <col min="11794" max="11794" width="11.7109375" style="478" customWidth="1"/>
    <col min="11795" max="11795" width="0" style="478" hidden="1" customWidth="1"/>
    <col min="11796" max="11796" width="3.7109375" style="478" customWidth="1"/>
    <col min="11797" max="11797" width="11.140625" style="478" bestFit="1" customWidth="1"/>
    <col min="11798" max="12025" width="10.5703125" style="478"/>
    <col min="12026" max="12033" width="0" style="478" hidden="1" customWidth="1"/>
    <col min="12034" max="12036" width="3.7109375" style="478" customWidth="1"/>
    <col min="12037" max="12037" width="12.7109375" style="478" customWidth="1"/>
    <col min="12038" max="12038" width="47.42578125" style="478" customWidth="1"/>
    <col min="12039" max="12047" width="0" style="478" hidden="1" customWidth="1"/>
    <col min="12048" max="12048" width="11.7109375" style="478" customWidth="1"/>
    <col min="12049" max="12049" width="6.42578125" style="478" bestFit="1" customWidth="1"/>
    <col min="12050" max="12050" width="11.7109375" style="478" customWidth="1"/>
    <col min="12051" max="12051" width="0" style="478" hidden="1" customWidth="1"/>
    <col min="12052" max="12052" width="3.7109375" style="478" customWidth="1"/>
    <col min="12053" max="12053" width="11.140625" style="478" bestFit="1" customWidth="1"/>
    <col min="12054" max="12281" width="10.5703125" style="478"/>
    <col min="12282" max="12289" width="0" style="478" hidden="1" customWidth="1"/>
    <col min="12290" max="12292" width="3.7109375" style="478" customWidth="1"/>
    <col min="12293" max="12293" width="12.7109375" style="478" customWidth="1"/>
    <col min="12294" max="12294" width="47.42578125" style="478" customWidth="1"/>
    <col min="12295" max="12303" width="0" style="478" hidden="1" customWidth="1"/>
    <col min="12304" max="12304" width="11.7109375" style="478" customWidth="1"/>
    <col min="12305" max="12305" width="6.42578125" style="478" bestFit="1" customWidth="1"/>
    <col min="12306" max="12306" width="11.7109375" style="478" customWidth="1"/>
    <col min="12307" max="12307" width="0" style="478" hidden="1" customWidth="1"/>
    <col min="12308" max="12308" width="3.7109375" style="478" customWidth="1"/>
    <col min="12309" max="12309" width="11.140625" style="478" bestFit="1" customWidth="1"/>
    <col min="12310" max="12537" width="10.5703125" style="478"/>
    <col min="12538" max="12545" width="0" style="478" hidden="1" customWidth="1"/>
    <col min="12546" max="12548" width="3.7109375" style="478" customWidth="1"/>
    <col min="12549" max="12549" width="12.7109375" style="478" customWidth="1"/>
    <col min="12550" max="12550" width="47.42578125" style="478" customWidth="1"/>
    <col min="12551" max="12559" width="0" style="478" hidden="1" customWidth="1"/>
    <col min="12560" max="12560" width="11.7109375" style="478" customWidth="1"/>
    <col min="12561" max="12561" width="6.42578125" style="478" bestFit="1" customWidth="1"/>
    <col min="12562" max="12562" width="11.7109375" style="478" customWidth="1"/>
    <col min="12563" max="12563" width="0" style="478" hidden="1" customWidth="1"/>
    <col min="12564" max="12564" width="3.7109375" style="478" customWidth="1"/>
    <col min="12565" max="12565" width="11.140625" style="478" bestFit="1" customWidth="1"/>
    <col min="12566" max="12793" width="10.5703125" style="478"/>
    <col min="12794" max="12801" width="0" style="478" hidden="1" customWidth="1"/>
    <col min="12802" max="12804" width="3.7109375" style="478" customWidth="1"/>
    <col min="12805" max="12805" width="12.7109375" style="478" customWidth="1"/>
    <col min="12806" max="12806" width="47.42578125" style="478" customWidth="1"/>
    <col min="12807" max="12815" width="0" style="478" hidden="1" customWidth="1"/>
    <col min="12816" max="12816" width="11.7109375" style="478" customWidth="1"/>
    <col min="12817" max="12817" width="6.42578125" style="478" bestFit="1" customWidth="1"/>
    <col min="12818" max="12818" width="11.7109375" style="478" customWidth="1"/>
    <col min="12819" max="12819" width="0" style="478" hidden="1" customWidth="1"/>
    <col min="12820" max="12820" width="3.7109375" style="478" customWidth="1"/>
    <col min="12821" max="12821" width="11.140625" style="478" bestFit="1" customWidth="1"/>
    <col min="12822" max="13049" width="10.5703125" style="478"/>
    <col min="13050" max="13057" width="0" style="478" hidden="1" customWidth="1"/>
    <col min="13058" max="13060" width="3.7109375" style="478" customWidth="1"/>
    <col min="13061" max="13061" width="12.7109375" style="478" customWidth="1"/>
    <col min="13062" max="13062" width="47.42578125" style="478" customWidth="1"/>
    <col min="13063" max="13071" width="0" style="478" hidden="1" customWidth="1"/>
    <col min="13072" max="13072" width="11.7109375" style="478" customWidth="1"/>
    <col min="13073" max="13073" width="6.42578125" style="478" bestFit="1" customWidth="1"/>
    <col min="13074" max="13074" width="11.7109375" style="478" customWidth="1"/>
    <col min="13075" max="13075" width="0" style="478" hidden="1" customWidth="1"/>
    <col min="13076" max="13076" width="3.7109375" style="478" customWidth="1"/>
    <col min="13077" max="13077" width="11.140625" style="478" bestFit="1" customWidth="1"/>
    <col min="13078" max="13305" width="10.5703125" style="478"/>
    <col min="13306" max="13313" width="0" style="478" hidden="1" customWidth="1"/>
    <col min="13314" max="13316" width="3.7109375" style="478" customWidth="1"/>
    <col min="13317" max="13317" width="12.7109375" style="478" customWidth="1"/>
    <col min="13318" max="13318" width="47.42578125" style="478" customWidth="1"/>
    <col min="13319" max="13327" width="0" style="478" hidden="1" customWidth="1"/>
    <col min="13328" max="13328" width="11.7109375" style="478" customWidth="1"/>
    <col min="13329" max="13329" width="6.42578125" style="478" bestFit="1" customWidth="1"/>
    <col min="13330" max="13330" width="11.7109375" style="478" customWidth="1"/>
    <col min="13331" max="13331" width="0" style="478" hidden="1" customWidth="1"/>
    <col min="13332" max="13332" width="3.7109375" style="478" customWidth="1"/>
    <col min="13333" max="13333" width="11.140625" style="478" bestFit="1" customWidth="1"/>
    <col min="13334" max="13561" width="10.5703125" style="478"/>
    <col min="13562" max="13569" width="0" style="478" hidden="1" customWidth="1"/>
    <col min="13570" max="13572" width="3.7109375" style="478" customWidth="1"/>
    <col min="13573" max="13573" width="12.7109375" style="478" customWidth="1"/>
    <col min="13574" max="13574" width="47.42578125" style="478" customWidth="1"/>
    <col min="13575" max="13583" width="0" style="478" hidden="1" customWidth="1"/>
    <col min="13584" max="13584" width="11.7109375" style="478" customWidth="1"/>
    <col min="13585" max="13585" width="6.42578125" style="478" bestFit="1" customWidth="1"/>
    <col min="13586" max="13586" width="11.7109375" style="478" customWidth="1"/>
    <col min="13587" max="13587" width="0" style="478" hidden="1" customWidth="1"/>
    <col min="13588" max="13588" width="3.7109375" style="478" customWidth="1"/>
    <col min="13589" max="13589" width="11.140625" style="478" bestFit="1" customWidth="1"/>
    <col min="13590" max="13817" width="10.5703125" style="478"/>
    <col min="13818" max="13825" width="0" style="478" hidden="1" customWidth="1"/>
    <col min="13826" max="13828" width="3.7109375" style="478" customWidth="1"/>
    <col min="13829" max="13829" width="12.7109375" style="478" customWidth="1"/>
    <col min="13830" max="13830" width="47.42578125" style="478" customWidth="1"/>
    <col min="13831" max="13839" width="0" style="478" hidden="1" customWidth="1"/>
    <col min="13840" max="13840" width="11.7109375" style="478" customWidth="1"/>
    <col min="13841" max="13841" width="6.42578125" style="478" bestFit="1" customWidth="1"/>
    <col min="13842" max="13842" width="11.7109375" style="478" customWidth="1"/>
    <col min="13843" max="13843" width="0" style="478" hidden="1" customWidth="1"/>
    <col min="13844" max="13844" width="3.7109375" style="478" customWidth="1"/>
    <col min="13845" max="13845" width="11.140625" style="478" bestFit="1" customWidth="1"/>
    <col min="13846" max="14073" width="10.5703125" style="478"/>
    <col min="14074" max="14081" width="0" style="478" hidden="1" customWidth="1"/>
    <col min="14082" max="14084" width="3.7109375" style="478" customWidth="1"/>
    <col min="14085" max="14085" width="12.7109375" style="478" customWidth="1"/>
    <col min="14086" max="14086" width="47.42578125" style="478" customWidth="1"/>
    <col min="14087" max="14095" width="0" style="478" hidden="1" customWidth="1"/>
    <col min="14096" max="14096" width="11.7109375" style="478" customWidth="1"/>
    <col min="14097" max="14097" width="6.42578125" style="478" bestFit="1" customWidth="1"/>
    <col min="14098" max="14098" width="11.7109375" style="478" customWidth="1"/>
    <col min="14099" max="14099" width="0" style="478" hidden="1" customWidth="1"/>
    <col min="14100" max="14100" width="3.7109375" style="478" customWidth="1"/>
    <col min="14101" max="14101" width="11.140625" style="478" bestFit="1" customWidth="1"/>
    <col min="14102" max="14329" width="10.5703125" style="478"/>
    <col min="14330" max="14337" width="0" style="478" hidden="1" customWidth="1"/>
    <col min="14338" max="14340" width="3.7109375" style="478" customWidth="1"/>
    <col min="14341" max="14341" width="12.7109375" style="478" customWidth="1"/>
    <col min="14342" max="14342" width="47.42578125" style="478" customWidth="1"/>
    <col min="14343" max="14351" width="0" style="478" hidden="1" customWidth="1"/>
    <col min="14352" max="14352" width="11.7109375" style="478" customWidth="1"/>
    <col min="14353" max="14353" width="6.42578125" style="478" bestFit="1" customWidth="1"/>
    <col min="14354" max="14354" width="11.7109375" style="478" customWidth="1"/>
    <col min="14355" max="14355" width="0" style="478" hidden="1" customWidth="1"/>
    <col min="14356" max="14356" width="3.7109375" style="478" customWidth="1"/>
    <col min="14357" max="14357" width="11.140625" style="478" bestFit="1" customWidth="1"/>
    <col min="14358" max="14585" width="10.5703125" style="478"/>
    <col min="14586" max="14593" width="0" style="478" hidden="1" customWidth="1"/>
    <col min="14594" max="14596" width="3.7109375" style="478" customWidth="1"/>
    <col min="14597" max="14597" width="12.7109375" style="478" customWidth="1"/>
    <col min="14598" max="14598" width="47.42578125" style="478" customWidth="1"/>
    <col min="14599" max="14607" width="0" style="478" hidden="1" customWidth="1"/>
    <col min="14608" max="14608" width="11.7109375" style="478" customWidth="1"/>
    <col min="14609" max="14609" width="6.42578125" style="478" bestFit="1" customWidth="1"/>
    <col min="14610" max="14610" width="11.7109375" style="478" customWidth="1"/>
    <col min="14611" max="14611" width="0" style="478" hidden="1" customWidth="1"/>
    <col min="14612" max="14612" width="3.7109375" style="478" customWidth="1"/>
    <col min="14613" max="14613" width="11.140625" style="478" bestFit="1" customWidth="1"/>
    <col min="14614" max="14841" width="10.5703125" style="478"/>
    <col min="14842" max="14849" width="0" style="478" hidden="1" customWidth="1"/>
    <col min="14850" max="14852" width="3.7109375" style="478" customWidth="1"/>
    <col min="14853" max="14853" width="12.7109375" style="478" customWidth="1"/>
    <col min="14854" max="14854" width="47.42578125" style="478" customWidth="1"/>
    <col min="14855" max="14863" width="0" style="478" hidden="1" customWidth="1"/>
    <col min="14864" max="14864" width="11.7109375" style="478" customWidth="1"/>
    <col min="14865" max="14865" width="6.42578125" style="478" bestFit="1" customWidth="1"/>
    <col min="14866" max="14866" width="11.7109375" style="478" customWidth="1"/>
    <col min="14867" max="14867" width="0" style="478" hidden="1" customWidth="1"/>
    <col min="14868" max="14868" width="3.7109375" style="478" customWidth="1"/>
    <col min="14869" max="14869" width="11.140625" style="478" bestFit="1" customWidth="1"/>
    <col min="14870" max="15097" width="10.5703125" style="478"/>
    <col min="15098" max="15105" width="0" style="478" hidden="1" customWidth="1"/>
    <col min="15106" max="15108" width="3.7109375" style="478" customWidth="1"/>
    <col min="15109" max="15109" width="12.7109375" style="478" customWidth="1"/>
    <col min="15110" max="15110" width="47.42578125" style="478" customWidth="1"/>
    <col min="15111" max="15119" width="0" style="478" hidden="1" customWidth="1"/>
    <col min="15120" max="15120" width="11.7109375" style="478" customWidth="1"/>
    <col min="15121" max="15121" width="6.42578125" style="478" bestFit="1" customWidth="1"/>
    <col min="15122" max="15122" width="11.7109375" style="478" customWidth="1"/>
    <col min="15123" max="15123" width="0" style="478" hidden="1" customWidth="1"/>
    <col min="15124" max="15124" width="3.7109375" style="478" customWidth="1"/>
    <col min="15125" max="15125" width="11.140625" style="478" bestFit="1" customWidth="1"/>
    <col min="15126" max="15353" width="10.5703125" style="478"/>
    <col min="15354" max="15361" width="0" style="478" hidden="1" customWidth="1"/>
    <col min="15362" max="15364" width="3.7109375" style="478" customWidth="1"/>
    <col min="15365" max="15365" width="12.7109375" style="478" customWidth="1"/>
    <col min="15366" max="15366" width="47.42578125" style="478" customWidth="1"/>
    <col min="15367" max="15375" width="0" style="478" hidden="1" customWidth="1"/>
    <col min="15376" max="15376" width="11.7109375" style="478" customWidth="1"/>
    <col min="15377" max="15377" width="6.42578125" style="478" bestFit="1" customWidth="1"/>
    <col min="15378" max="15378" width="11.7109375" style="478" customWidth="1"/>
    <col min="15379" max="15379" width="0" style="478" hidden="1" customWidth="1"/>
    <col min="15380" max="15380" width="3.7109375" style="478" customWidth="1"/>
    <col min="15381" max="15381" width="11.140625" style="478" bestFit="1" customWidth="1"/>
    <col min="15382" max="15609" width="10.5703125" style="478"/>
    <col min="15610" max="15617" width="0" style="478" hidden="1" customWidth="1"/>
    <col min="15618" max="15620" width="3.7109375" style="478" customWidth="1"/>
    <col min="15621" max="15621" width="12.7109375" style="478" customWidth="1"/>
    <col min="15622" max="15622" width="47.42578125" style="478" customWidth="1"/>
    <col min="15623" max="15631" width="0" style="478" hidden="1" customWidth="1"/>
    <col min="15632" max="15632" width="11.7109375" style="478" customWidth="1"/>
    <col min="15633" max="15633" width="6.42578125" style="478" bestFit="1" customWidth="1"/>
    <col min="15634" max="15634" width="11.7109375" style="478" customWidth="1"/>
    <col min="15635" max="15635" width="0" style="478" hidden="1" customWidth="1"/>
    <col min="15636" max="15636" width="3.7109375" style="478" customWidth="1"/>
    <col min="15637" max="15637" width="11.140625" style="478" bestFit="1" customWidth="1"/>
    <col min="15638" max="15865" width="10.5703125" style="478"/>
    <col min="15866" max="15873" width="0" style="478" hidden="1" customWidth="1"/>
    <col min="15874" max="15876" width="3.7109375" style="478" customWidth="1"/>
    <col min="15877" max="15877" width="12.7109375" style="478" customWidth="1"/>
    <col min="15878" max="15878" width="47.42578125" style="478" customWidth="1"/>
    <col min="15879" max="15887" width="0" style="478" hidden="1" customWidth="1"/>
    <col min="15888" max="15888" width="11.7109375" style="478" customWidth="1"/>
    <col min="15889" max="15889" width="6.42578125" style="478" bestFit="1" customWidth="1"/>
    <col min="15890" max="15890" width="11.7109375" style="478" customWidth="1"/>
    <col min="15891" max="15891" width="0" style="478" hidden="1" customWidth="1"/>
    <col min="15892" max="15892" width="3.7109375" style="478" customWidth="1"/>
    <col min="15893" max="15893" width="11.140625" style="478" bestFit="1" customWidth="1"/>
    <col min="15894" max="16121" width="10.5703125" style="478"/>
    <col min="16122" max="16129" width="0" style="478" hidden="1" customWidth="1"/>
    <col min="16130" max="16132" width="3.7109375" style="478" customWidth="1"/>
    <col min="16133" max="16133" width="12.7109375" style="478" customWidth="1"/>
    <col min="16134" max="16134" width="47.42578125" style="478" customWidth="1"/>
    <col min="16135" max="16143" width="0" style="478" hidden="1" customWidth="1"/>
    <col min="16144" max="16144" width="11.7109375" style="478" customWidth="1"/>
    <col min="16145" max="16145" width="6.42578125" style="478" bestFit="1" customWidth="1"/>
    <col min="16146" max="16146" width="11.7109375" style="478" customWidth="1"/>
    <col min="16147" max="16147" width="0" style="478" hidden="1" customWidth="1"/>
    <col min="16148" max="16148" width="3.7109375" style="478" customWidth="1"/>
    <col min="16149" max="16149" width="11.140625" style="478" bestFit="1" customWidth="1"/>
    <col min="16150"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86"/>
      <c r="V4" s="486"/>
      <c r="W4" s="486"/>
      <c r="X4" s="486"/>
      <c r="Y4" s="486"/>
      <c r="Z4" s="479"/>
    </row>
    <row r="5" spans="1:33" ht="22.5" customHeight="1">
      <c r="J5" s="483"/>
      <c r="K5" s="483"/>
      <c r="L5" s="1229" t="s">
        <v>666</v>
      </c>
      <c r="M5" s="1229"/>
      <c r="N5" s="1229"/>
      <c r="O5" s="1229"/>
      <c r="P5" s="1229"/>
      <c r="Q5" s="1229"/>
      <c r="R5" s="1229"/>
      <c r="S5" s="1229"/>
      <c r="T5" s="1229"/>
      <c r="U5" s="581"/>
      <c r="V5" s="525"/>
      <c r="W5" s="525"/>
      <c r="X5" s="587"/>
      <c r="Y5" s="587"/>
      <c r="Z5" s="499"/>
    </row>
    <row r="6" spans="1:33" ht="3" customHeight="1">
      <c r="J6" s="483"/>
      <c r="K6" s="483"/>
      <c r="L6" s="479"/>
      <c r="M6" s="479"/>
      <c r="N6" s="479"/>
      <c r="O6" s="482"/>
      <c r="P6" s="482"/>
      <c r="Q6" s="482"/>
      <c r="R6" s="482"/>
      <c r="S6" s="482"/>
      <c r="T6" s="482"/>
      <c r="U6" s="479"/>
      <c r="V6" s="479"/>
    </row>
    <row r="7" spans="1:33" s="525" customFormat="1" ht="22.5">
      <c r="A7" s="587"/>
      <c r="B7" s="587"/>
      <c r="C7" s="587"/>
      <c r="D7" s="587"/>
      <c r="E7" s="587"/>
      <c r="F7" s="587"/>
      <c r="G7" s="593"/>
      <c r="H7" s="593"/>
      <c r="I7" s="533"/>
      <c r="J7" s="531"/>
      <c r="K7" s="531"/>
      <c r="L7" s="526"/>
      <c r="M7" s="619" t="s">
        <v>502</v>
      </c>
      <c r="N7" s="668"/>
      <c r="O7" s="1264" t="str">
        <f>IF(NameOrPr_ch="",IF(NameOrPr="","",NameOrPr),NameOrPr_ch)</f>
        <v>Министерство тарифного регулирования и энергетики Челябинской области</v>
      </c>
      <c r="P7" s="1265"/>
      <c r="Q7" s="1265"/>
      <c r="R7" s="1265"/>
      <c r="S7" s="1265"/>
      <c r="T7" s="1266"/>
      <c r="U7" s="671"/>
      <c r="V7" s="526"/>
      <c r="AC7" s="587"/>
      <c r="AD7" s="587"/>
      <c r="AE7" s="587"/>
      <c r="AF7" s="587"/>
      <c r="AG7" s="587"/>
    </row>
    <row r="8" spans="1:33" s="493" customFormat="1" ht="18.75">
      <c r="A8" s="507"/>
      <c r="B8" s="507"/>
      <c r="C8" s="507"/>
      <c r="D8" s="507"/>
      <c r="E8" s="507"/>
      <c r="F8" s="507"/>
      <c r="G8" s="507"/>
      <c r="H8" s="507"/>
      <c r="L8" s="501"/>
      <c r="M8" s="619" t="s">
        <v>596</v>
      </c>
      <c r="N8" s="668"/>
      <c r="O8" s="1264" t="str">
        <f>IF(datePr_ch="",IF(datePr="","",datePr),datePr_ch)</f>
        <v>28.11.2022</v>
      </c>
      <c r="P8" s="1265"/>
      <c r="Q8" s="1265"/>
      <c r="R8" s="1265"/>
      <c r="S8" s="1265"/>
      <c r="T8" s="1266"/>
      <c r="U8" s="669"/>
      <c r="V8" s="488"/>
      <c r="AC8" s="507"/>
      <c r="AD8" s="507"/>
      <c r="AE8" s="507"/>
      <c r="AF8" s="507"/>
      <c r="AG8" s="507"/>
    </row>
    <row r="9" spans="1:33" s="493" customFormat="1" ht="18.75">
      <c r="A9" s="507"/>
      <c r="B9" s="507"/>
      <c r="C9" s="507"/>
      <c r="D9" s="507"/>
      <c r="E9" s="507"/>
      <c r="F9" s="507"/>
      <c r="G9" s="507"/>
      <c r="H9" s="507"/>
      <c r="L9" s="554"/>
      <c r="M9" s="619" t="s">
        <v>595</v>
      </c>
      <c r="N9" s="668"/>
      <c r="O9" s="1264" t="str">
        <f>IF(numberPr_ch="",IF(numberPr="","",numberPr),numberPr_ch)</f>
        <v>102/34</v>
      </c>
      <c r="P9" s="1265"/>
      <c r="Q9" s="1265"/>
      <c r="R9" s="1265"/>
      <c r="S9" s="1265"/>
      <c r="T9" s="1266"/>
      <c r="U9" s="669"/>
      <c r="V9" s="488"/>
      <c r="AC9" s="507"/>
      <c r="AD9" s="507"/>
      <c r="AE9" s="507"/>
      <c r="AF9" s="507"/>
      <c r="AG9" s="507"/>
    </row>
    <row r="10" spans="1:33" s="493" customFormat="1" ht="18.75">
      <c r="A10" s="507"/>
      <c r="B10" s="507"/>
      <c r="C10" s="507"/>
      <c r="D10" s="507"/>
      <c r="E10" s="507"/>
      <c r="F10" s="507"/>
      <c r="G10" s="507"/>
      <c r="H10" s="507"/>
      <c r="L10" s="554"/>
      <c r="M10" s="619" t="s">
        <v>501</v>
      </c>
      <c r="N10" s="668"/>
      <c r="O10" s="1264" t="str">
        <f>IF(IstPub_ch="",IF(IstPub="","",IstPub),IstPub_ch)</f>
        <v>Официальный сайт Министерства тарифного регулирования и энергетики Челябинской области</v>
      </c>
      <c r="P10" s="1265"/>
      <c r="Q10" s="1265"/>
      <c r="R10" s="1265"/>
      <c r="S10" s="1265"/>
      <c r="T10" s="1266"/>
      <c r="U10" s="669"/>
      <c r="V10" s="488"/>
      <c r="AC10" s="507"/>
      <c r="AD10" s="507"/>
      <c r="AE10" s="507"/>
      <c r="AF10" s="507"/>
      <c r="AG10" s="507"/>
    </row>
    <row r="11" spans="1:33" s="493" customFormat="1" ht="11.25" hidden="1">
      <c r="A11" s="507"/>
      <c r="B11" s="507"/>
      <c r="C11" s="507"/>
      <c r="D11" s="507"/>
      <c r="E11" s="507"/>
      <c r="F11" s="507"/>
      <c r="G11" s="507"/>
      <c r="H11" s="507"/>
      <c r="L11" s="554"/>
      <c r="M11" s="554"/>
      <c r="N11" s="568"/>
      <c r="O11" s="584"/>
      <c r="P11" s="584"/>
      <c r="Q11" s="584"/>
      <c r="R11" s="584"/>
      <c r="S11" s="584"/>
      <c r="T11" s="584"/>
      <c r="U11" s="488"/>
      <c r="V11" s="488"/>
      <c r="Z11" s="505" t="s">
        <v>373</v>
      </c>
      <c r="AC11" s="507"/>
      <c r="AD11" s="507"/>
      <c r="AE11" s="507"/>
      <c r="AF11" s="507"/>
      <c r="AG11" s="507"/>
    </row>
    <row r="12" spans="1:33">
      <c r="J12" s="483"/>
      <c r="K12" s="483"/>
      <c r="L12" s="479"/>
      <c r="M12" s="479"/>
      <c r="N12" s="479"/>
      <c r="O12" s="1259"/>
      <c r="P12" s="1259"/>
      <c r="Q12" s="1259"/>
      <c r="R12" s="1259"/>
      <c r="S12" s="1259"/>
      <c r="T12" s="1259"/>
      <c r="U12" s="1259"/>
      <c r="V12" s="1259"/>
      <c r="W12" s="1259"/>
      <c r="X12" s="1259"/>
      <c r="Y12" s="1259"/>
      <c r="Z12" s="1259"/>
    </row>
    <row r="13" spans="1:33" ht="14.25" customHeight="1">
      <c r="J13" s="483"/>
      <c r="K13" s="483"/>
      <c r="L13" s="1242" t="s">
        <v>454</v>
      </c>
      <c r="M13" s="1242"/>
      <c r="N13" s="1242"/>
      <c r="O13" s="1242"/>
      <c r="P13" s="1242"/>
      <c r="Q13" s="1242"/>
      <c r="R13" s="1242"/>
      <c r="S13" s="1242"/>
      <c r="T13" s="1242"/>
      <c r="U13" s="1242"/>
      <c r="V13" s="1242"/>
      <c r="W13" s="1242"/>
      <c r="X13" s="1242"/>
      <c r="Y13" s="1242"/>
      <c r="Z13" s="1242"/>
      <c r="AA13" s="1242"/>
      <c r="AB13" s="1157" t="s">
        <v>455</v>
      </c>
    </row>
    <row r="14" spans="1:33" ht="14.25" customHeight="1">
      <c r="J14" s="483"/>
      <c r="K14" s="483"/>
      <c r="L14" s="1242" t="s">
        <v>92</v>
      </c>
      <c r="M14" s="1242" t="s">
        <v>639</v>
      </c>
      <c r="N14" s="580"/>
      <c r="O14" s="1157" t="s">
        <v>641</v>
      </c>
      <c r="P14" s="1157"/>
      <c r="Q14" s="1157"/>
      <c r="R14" s="1157"/>
      <c r="S14" s="1157"/>
      <c r="T14" s="1157"/>
      <c r="U14" s="1157"/>
      <c r="V14" s="1157"/>
      <c r="W14" s="1157"/>
      <c r="X14" s="1157"/>
      <c r="Y14" s="1157"/>
      <c r="Z14" s="1242" t="s">
        <v>341</v>
      </c>
      <c r="AA14" s="1258" t="s">
        <v>275</v>
      </c>
      <c r="AB14" s="1157"/>
    </row>
    <row r="15" spans="1:33" s="525" customFormat="1" ht="14.25" customHeight="1">
      <c r="A15" s="587"/>
      <c r="B15" s="587"/>
      <c r="C15" s="587"/>
      <c r="D15" s="587"/>
      <c r="E15" s="587"/>
      <c r="F15" s="587"/>
      <c r="G15" s="593"/>
      <c r="H15" s="593"/>
      <c r="I15" s="533"/>
      <c r="J15" s="531"/>
      <c r="K15" s="531"/>
      <c r="L15" s="1242"/>
      <c r="M15" s="1242"/>
      <c r="N15" s="580"/>
      <c r="O15" s="1273" t="s">
        <v>667</v>
      </c>
      <c r="P15" s="1273" t="s">
        <v>620</v>
      </c>
      <c r="Q15" s="1273" t="s">
        <v>621</v>
      </c>
      <c r="R15" s="1273" t="s">
        <v>271</v>
      </c>
      <c r="S15" s="1273"/>
      <c r="T15" s="1273" t="s">
        <v>271</v>
      </c>
      <c r="U15" s="1273"/>
      <c r="V15" s="654"/>
      <c r="W15" s="1272" t="s">
        <v>654</v>
      </c>
      <c r="X15" s="1272"/>
      <c r="Y15" s="1272"/>
      <c r="Z15" s="1242"/>
      <c r="AA15" s="1258"/>
      <c r="AB15" s="1157"/>
      <c r="AC15" s="587"/>
      <c r="AD15" s="587"/>
      <c r="AE15" s="587"/>
      <c r="AF15" s="587"/>
      <c r="AG15" s="587"/>
    </row>
    <row r="16" spans="1:33" ht="56.25" customHeight="1">
      <c r="J16" s="483"/>
      <c r="K16" s="483"/>
      <c r="L16" s="1242"/>
      <c r="M16" s="1242"/>
      <c r="N16" s="580"/>
      <c r="O16" s="1273"/>
      <c r="P16" s="1273"/>
      <c r="Q16" s="1273"/>
      <c r="R16" s="537" t="s">
        <v>622</v>
      </c>
      <c r="S16" s="537" t="s">
        <v>623</v>
      </c>
      <c r="T16" s="537" t="s">
        <v>624</v>
      </c>
      <c r="U16" s="537" t="s">
        <v>625</v>
      </c>
      <c r="V16" s="537"/>
      <c r="W16" s="538" t="s">
        <v>274</v>
      </c>
      <c r="X16" s="1269" t="s">
        <v>273</v>
      </c>
      <c r="Y16" s="1269"/>
      <c r="Z16" s="1242"/>
      <c r="AA16" s="1258"/>
      <c r="AB16" s="1157"/>
    </row>
    <row r="17" spans="1:33">
      <c r="J17" s="483"/>
      <c r="K17" s="491">
        <v>1</v>
      </c>
      <c r="L17" s="480" t="s">
        <v>93</v>
      </c>
      <c r="M17" s="480" t="s">
        <v>49</v>
      </c>
      <c r="N17" s="498" t="s">
        <v>49</v>
      </c>
      <c r="O17" s="489">
        <f ca="1">OFFSET(O17,0,-1)+1</f>
        <v>3</v>
      </c>
      <c r="P17" s="489">
        <f t="shared" ref="P17:W17" ca="1" si="0">OFFSET(P17,0,-1)+1</f>
        <v>4</v>
      </c>
      <c r="Q17" s="489">
        <f t="shared" ca="1" si="0"/>
        <v>5</v>
      </c>
      <c r="R17" s="489">
        <f t="shared" ca="1" si="0"/>
        <v>6</v>
      </c>
      <c r="S17" s="489">
        <f t="shared" ca="1" si="0"/>
        <v>7</v>
      </c>
      <c r="T17" s="489">
        <f t="shared" ca="1" si="0"/>
        <v>8</v>
      </c>
      <c r="U17" s="489">
        <f t="shared" ca="1" si="0"/>
        <v>9</v>
      </c>
      <c r="V17" s="497">
        <f ca="1">OFFSET(V17,0,-1)</f>
        <v>9</v>
      </c>
      <c r="W17" s="489">
        <f t="shared" ca="1" si="0"/>
        <v>10</v>
      </c>
      <c r="X17" s="1231">
        <f ca="1">OFFSET(X17,0,-1)+1</f>
        <v>11</v>
      </c>
      <c r="Y17" s="1231"/>
      <c r="Z17" s="489">
        <f ca="1">OFFSET(Z17,0,-2)+1</f>
        <v>12</v>
      </c>
      <c r="AB17" s="489">
        <f ca="1">OFFSET(AB17,0,-2)+1</f>
        <v>13</v>
      </c>
    </row>
    <row r="18" spans="1:33" ht="22.5">
      <c r="A18" s="1215">
        <v>1</v>
      </c>
      <c r="B18" s="1055"/>
      <c r="C18" s="1055"/>
      <c r="D18" s="1055"/>
      <c r="E18" s="1056"/>
      <c r="F18" s="1057"/>
      <c r="G18" s="1055"/>
      <c r="H18" s="1055"/>
      <c r="I18" s="1043"/>
      <c r="J18" s="1048"/>
      <c r="K18" s="1048"/>
      <c r="L18" s="595">
        <f>mergeValue(A18)</f>
        <v>1</v>
      </c>
      <c r="M18" s="643" t="s">
        <v>20</v>
      </c>
      <c r="N18" s="582"/>
      <c r="O18" s="1260"/>
      <c r="P18" s="1260"/>
      <c r="Q18" s="1260"/>
      <c r="R18" s="1260"/>
      <c r="S18" s="1260"/>
      <c r="T18" s="1260"/>
      <c r="U18" s="1260"/>
      <c r="V18" s="1260"/>
      <c r="W18" s="1260"/>
      <c r="X18" s="1260"/>
      <c r="Y18" s="1260"/>
      <c r="Z18" s="1260"/>
      <c r="AA18" s="1260"/>
      <c r="AB18" s="632" t="s">
        <v>476</v>
      </c>
    </row>
    <row r="19" spans="1:33" ht="22.5">
      <c r="A19" s="1215"/>
      <c r="B19" s="1215">
        <v>1</v>
      </c>
      <c r="C19" s="1055"/>
      <c r="D19" s="1055"/>
      <c r="E19" s="1057"/>
      <c r="F19" s="1057"/>
      <c r="G19" s="1055"/>
      <c r="H19" s="1055"/>
      <c r="I19" s="1050"/>
      <c r="J19" s="1045"/>
      <c r="K19" s="1044"/>
      <c r="L19" s="595" t="str">
        <f>mergeValue(A19) &amp;"."&amp; mergeValue(B19)</f>
        <v>1.1</v>
      </c>
      <c r="M19" s="548" t="s">
        <v>16</v>
      </c>
      <c r="N19" s="582"/>
      <c r="O19" s="1260"/>
      <c r="P19" s="1260"/>
      <c r="Q19" s="1260"/>
      <c r="R19" s="1260"/>
      <c r="S19" s="1260"/>
      <c r="T19" s="1260"/>
      <c r="U19" s="1260"/>
      <c r="V19" s="1260"/>
      <c r="W19" s="1260"/>
      <c r="X19" s="1260"/>
      <c r="Y19" s="1260"/>
      <c r="Z19" s="1260"/>
      <c r="AA19" s="1260"/>
      <c r="AB19" s="632" t="s">
        <v>477</v>
      </c>
    </row>
    <row r="20" spans="1:33" ht="22.5">
      <c r="A20" s="1215"/>
      <c r="B20" s="1215"/>
      <c r="C20" s="1215">
        <v>1</v>
      </c>
      <c r="D20" s="1055"/>
      <c r="E20" s="1057"/>
      <c r="F20" s="1057"/>
      <c r="G20" s="1055"/>
      <c r="H20" s="1055"/>
      <c r="I20" s="1050"/>
      <c r="J20" s="1045"/>
      <c r="K20" s="1044"/>
      <c r="L20" s="595" t="str">
        <f>mergeValue(A20) &amp;"."&amp; mergeValue(B20)&amp;"."&amp; mergeValue(C20)</f>
        <v>1.1.1</v>
      </c>
      <c r="M20" s="549" t="s">
        <v>7</v>
      </c>
      <c r="N20" s="582"/>
      <c r="O20" s="1260"/>
      <c r="P20" s="1260"/>
      <c r="Q20" s="1260"/>
      <c r="R20" s="1260"/>
      <c r="S20" s="1260"/>
      <c r="T20" s="1260"/>
      <c r="U20" s="1260"/>
      <c r="V20" s="1260"/>
      <c r="W20" s="1260"/>
      <c r="X20" s="1260"/>
      <c r="Y20" s="1260"/>
      <c r="Z20" s="1260"/>
      <c r="AA20" s="1260"/>
      <c r="AB20" s="632" t="s">
        <v>633</v>
      </c>
    </row>
    <row r="21" spans="1:33" ht="22.5">
      <c r="A21" s="1215"/>
      <c r="B21" s="1215"/>
      <c r="C21" s="1215"/>
      <c r="D21" s="1215">
        <v>1</v>
      </c>
      <c r="E21" s="1057"/>
      <c r="F21" s="1057"/>
      <c r="G21" s="1055"/>
      <c r="H21" s="1055"/>
      <c r="I21" s="1050"/>
      <c r="J21" s="1045"/>
      <c r="K21" s="1044"/>
      <c r="L21" s="595" t="str">
        <f>mergeValue(A21) &amp;"."&amp; mergeValue(B21)&amp;"."&amp; mergeValue(C21)&amp;"."&amp; mergeValue(D21)</f>
        <v>1.1.1.1</v>
      </c>
      <c r="M21" s="550" t="s">
        <v>22</v>
      </c>
      <c r="N21" s="582"/>
      <c r="O21" s="1260"/>
      <c r="P21" s="1260"/>
      <c r="Q21" s="1260"/>
      <c r="R21" s="1260"/>
      <c r="S21" s="1260"/>
      <c r="T21" s="1260"/>
      <c r="U21" s="1260"/>
      <c r="V21" s="1260"/>
      <c r="W21" s="1260"/>
      <c r="X21" s="1260"/>
      <c r="Y21" s="1260"/>
      <c r="Z21" s="1260"/>
      <c r="AA21" s="1260"/>
      <c r="AB21" s="632" t="s">
        <v>634</v>
      </c>
    </row>
    <row r="22" spans="1:33" ht="0.2" customHeight="1">
      <c r="A22" s="1215"/>
      <c r="B22" s="1215"/>
      <c r="C22" s="1215"/>
      <c r="D22" s="1215"/>
      <c r="E22" s="1215">
        <v>1</v>
      </c>
      <c r="F22" s="1057"/>
      <c r="G22" s="1055"/>
      <c r="H22" s="1055"/>
      <c r="I22" s="1049"/>
      <c r="J22" s="1045"/>
      <c r="K22" s="1044"/>
      <c r="L22" s="595"/>
      <c r="M22" s="556"/>
      <c r="N22" s="583"/>
      <c r="O22" s="633"/>
      <c r="P22" s="633"/>
      <c r="Q22" s="633"/>
      <c r="R22" s="633"/>
      <c r="S22" s="633"/>
      <c r="T22" s="633"/>
      <c r="U22" s="633"/>
      <c r="V22" s="633"/>
      <c r="W22" s="633"/>
      <c r="X22" s="633"/>
      <c r="Y22" s="633"/>
      <c r="Z22" s="633"/>
      <c r="AA22" s="510"/>
      <c r="AB22" s="632"/>
    </row>
    <row r="23" spans="1:33" ht="90">
      <c r="A23" s="1215"/>
      <c r="B23" s="1215"/>
      <c r="C23" s="1215"/>
      <c r="D23" s="1215"/>
      <c r="E23" s="1215"/>
      <c r="F23" s="1215">
        <v>1</v>
      </c>
      <c r="G23" s="1055"/>
      <c r="H23" s="1055"/>
      <c r="I23" s="1270"/>
      <c r="J23" s="1045"/>
      <c r="K23" s="1044"/>
      <c r="L23" s="595" t="str">
        <f>mergeValue(A23) &amp;"."&amp; mergeValue(B23)&amp;"."&amp; mergeValue(C23)&amp;"."&amp; mergeValue(D23)&amp;"."&amp; mergeValue(F23)</f>
        <v>1.1.1.1.1</v>
      </c>
      <c r="M23" s="557" t="s">
        <v>10</v>
      </c>
      <c r="N23" s="583"/>
      <c r="O23" s="1218"/>
      <c r="P23" s="1219"/>
      <c r="Q23" s="1219"/>
      <c r="R23" s="1219"/>
      <c r="S23" s="1219"/>
      <c r="T23" s="1219"/>
      <c r="U23" s="1219"/>
      <c r="V23" s="1219"/>
      <c r="W23" s="1219"/>
      <c r="X23" s="1219"/>
      <c r="Y23" s="1219"/>
      <c r="Z23" s="1219"/>
      <c r="AA23" s="1220"/>
      <c r="AB23" s="632" t="s">
        <v>635</v>
      </c>
      <c r="AD23" s="506" t="str">
        <f>strCheckUnique(AE23:AE28)</f>
        <v/>
      </c>
      <c r="AF23" s="506"/>
    </row>
    <row r="24" spans="1:33" ht="135">
      <c r="A24" s="1215"/>
      <c r="B24" s="1215"/>
      <c r="C24" s="1215"/>
      <c r="D24" s="1215"/>
      <c r="E24" s="1215"/>
      <c r="F24" s="1215"/>
      <c r="G24" s="1215">
        <v>1</v>
      </c>
      <c r="H24" s="1055"/>
      <c r="I24" s="1270"/>
      <c r="J24" s="1271"/>
      <c r="K24" s="1051"/>
      <c r="L24" s="595" t="str">
        <f>mergeValue(A24) &amp;"."&amp; mergeValue(B24)&amp;"."&amp; mergeValue(C24)&amp;"."&amp; mergeValue(D24)&amp;"."&amp; mergeValue(F24)&amp;"."&amp; mergeValue(G24)</f>
        <v>1.1.1.1.1.1</v>
      </c>
      <c r="M24" s="1071" t="s">
        <v>650</v>
      </c>
      <c r="N24" s="648"/>
      <c r="O24" s="564"/>
      <c r="P24" s="564"/>
      <c r="Q24" s="564"/>
      <c r="R24" s="495"/>
      <c r="S24" s="1097"/>
      <c r="T24" s="495"/>
      <c r="U24" s="1097"/>
      <c r="V24" s="586" t="str">
        <f>W24 &amp; "-" &amp; Y24</f>
        <v>-</v>
      </c>
      <c r="W24" s="1250"/>
      <c r="X24" s="1222" t="s">
        <v>84</v>
      </c>
      <c r="Y24" s="1250"/>
      <c r="Z24" s="1222" t="s">
        <v>85</v>
      </c>
      <c r="AA24" s="539"/>
      <c r="AB24" s="632" t="s">
        <v>668</v>
      </c>
      <c r="AC24" s="502" t="str">
        <f>strCheckDate(O24:AA24)</f>
        <v/>
      </c>
      <c r="AD24" s="506"/>
      <c r="AE24" s="506" t="str">
        <f>IF(M24="","",M24 )</f>
        <v>горячая вода в системе централизованного теплоснабжения на горячее водоснабжение</v>
      </c>
      <c r="AF24" s="506"/>
      <c r="AG24" s="506"/>
    </row>
    <row r="25" spans="1:33" ht="99" customHeight="1">
      <c r="A25" s="1215"/>
      <c r="B25" s="1215"/>
      <c r="C25" s="1215"/>
      <c r="D25" s="1215"/>
      <c r="E25" s="1215"/>
      <c r="F25" s="1215"/>
      <c r="G25" s="1215"/>
      <c r="H25" s="1055">
        <v>1</v>
      </c>
      <c r="I25" s="1270"/>
      <c r="J25" s="1271"/>
      <c r="K25" s="1051"/>
      <c r="L25" s="595" t="str">
        <f>mergeValue(A25) &amp;"."&amp; mergeValue(B25)&amp;"."&amp; mergeValue(C25)&amp;"."&amp; mergeValue(D25)&amp;"."&amp; mergeValue(F25)&amp;"."&amp; mergeValue(G25)&amp;"."&amp; mergeValue(H25)</f>
        <v>1.1.1.1.1.1.1</v>
      </c>
      <c r="M25" s="1073"/>
      <c r="N25" s="496"/>
      <c r="O25" s="564"/>
      <c r="P25" s="564"/>
      <c r="Q25" s="564"/>
      <c r="R25" s="495"/>
      <c r="S25" s="1097"/>
      <c r="T25" s="495"/>
      <c r="U25" s="1097"/>
      <c r="V25" s="586" t="str">
        <f>W25 &amp; "-" &amp; Y25</f>
        <v>-</v>
      </c>
      <c r="W25" s="1250"/>
      <c r="X25" s="1222"/>
      <c r="Y25" s="1250"/>
      <c r="Z25" s="1222"/>
      <c r="AA25" s="672"/>
      <c r="AB25" s="1232" t="s">
        <v>669</v>
      </c>
      <c r="AC25" s="502" t="str">
        <f>strCheckDate(O25:AA25)</f>
        <v/>
      </c>
      <c r="AF25" s="506"/>
    </row>
    <row r="26" spans="1:33" ht="14.25" hidden="1" customHeight="1">
      <c r="A26" s="1215"/>
      <c r="B26" s="1215"/>
      <c r="C26" s="1215"/>
      <c r="D26" s="1215"/>
      <c r="E26" s="1215"/>
      <c r="F26" s="1215"/>
      <c r="G26" s="1215"/>
      <c r="H26" s="1055"/>
      <c r="I26" s="1270"/>
      <c r="J26" s="1271"/>
      <c r="K26" s="1051"/>
      <c r="L26" s="602"/>
      <c r="M26" s="648"/>
      <c r="N26" s="648"/>
      <c r="O26" s="564"/>
      <c r="P26" s="495"/>
      <c r="Q26" s="495"/>
      <c r="R26" s="495"/>
      <c r="S26" s="495"/>
      <c r="T26" s="495"/>
      <c r="U26" s="561"/>
      <c r="V26" s="586"/>
      <c r="W26" s="1221"/>
      <c r="X26" s="1222"/>
      <c r="Y26" s="1221"/>
      <c r="Z26" s="1222"/>
      <c r="AA26" s="539"/>
      <c r="AB26" s="1233"/>
      <c r="AF26" s="506">
        <f ca="1">OFFSET(AF26,-1,0)</f>
        <v>0</v>
      </c>
    </row>
    <row r="27" spans="1:33" s="477" customFormat="1" ht="15" customHeight="1">
      <c r="A27" s="1215"/>
      <c r="B27" s="1215"/>
      <c r="C27" s="1215"/>
      <c r="D27" s="1215"/>
      <c r="E27" s="1215"/>
      <c r="F27" s="1215"/>
      <c r="G27" s="1215"/>
      <c r="H27" s="1055"/>
      <c r="I27" s="1270"/>
      <c r="J27" s="1271"/>
      <c r="K27" s="1052"/>
      <c r="L27" s="540"/>
      <c r="M27" s="559" t="s">
        <v>41</v>
      </c>
      <c r="N27" s="553"/>
      <c r="O27" s="547"/>
      <c r="P27" s="547"/>
      <c r="Q27" s="547"/>
      <c r="R27" s="547"/>
      <c r="S27" s="547"/>
      <c r="T27" s="547"/>
      <c r="U27" s="547"/>
      <c r="V27" s="547"/>
      <c r="W27" s="565"/>
      <c r="X27" s="566"/>
      <c r="Y27" s="565"/>
      <c r="Z27" s="553"/>
      <c r="AA27" s="562"/>
      <c r="AB27" s="1234"/>
      <c r="AC27" s="503"/>
      <c r="AD27" s="503"/>
      <c r="AE27" s="503"/>
      <c r="AF27" s="503"/>
      <c r="AG27" s="503"/>
    </row>
    <row r="28" spans="1:33" s="477" customFormat="1" ht="15" customHeight="1">
      <c r="A28" s="1215"/>
      <c r="B28" s="1215"/>
      <c r="C28" s="1215"/>
      <c r="D28" s="1215"/>
      <c r="E28" s="1215"/>
      <c r="F28" s="1215"/>
      <c r="G28" s="1055"/>
      <c r="H28" s="1055"/>
      <c r="I28" s="1270"/>
      <c r="J28" s="1053"/>
      <c r="K28" s="1052"/>
      <c r="L28" s="540"/>
      <c r="M28" s="558" t="s">
        <v>25</v>
      </c>
      <c r="N28" s="559"/>
      <c r="O28" s="559"/>
      <c r="P28" s="559"/>
      <c r="Q28" s="559"/>
      <c r="R28" s="559"/>
      <c r="S28" s="559"/>
      <c r="T28" s="559"/>
      <c r="U28" s="559"/>
      <c r="V28" s="559"/>
      <c r="W28" s="559"/>
      <c r="X28" s="559"/>
      <c r="Y28" s="559"/>
      <c r="Z28" s="559"/>
      <c r="AA28" s="559"/>
      <c r="AB28" s="562"/>
      <c r="AC28" s="503"/>
      <c r="AD28" s="503"/>
      <c r="AE28" s="503"/>
      <c r="AF28" s="503"/>
      <c r="AG28" s="503"/>
    </row>
    <row r="29" spans="1:33" s="477" customFormat="1" ht="15" customHeight="1">
      <c r="A29" s="1215"/>
      <c r="B29" s="1215"/>
      <c r="C29" s="1215"/>
      <c r="D29" s="1215"/>
      <c r="E29" s="1215"/>
      <c r="F29" s="1058"/>
      <c r="G29" s="1055"/>
      <c r="H29" s="1055"/>
      <c r="I29" s="1049"/>
      <c r="J29" s="1047"/>
      <c r="K29" s="1052"/>
      <c r="L29" s="540"/>
      <c r="M29" s="553" t="s">
        <v>11</v>
      </c>
      <c r="N29" s="552"/>
      <c r="O29" s="547"/>
      <c r="P29" s="547"/>
      <c r="Q29" s="547"/>
      <c r="R29" s="547"/>
      <c r="S29" s="547"/>
      <c r="T29" s="547"/>
      <c r="U29" s="547"/>
      <c r="V29" s="547"/>
      <c r="W29" s="575"/>
      <c r="X29" s="566"/>
      <c r="Y29" s="565"/>
      <c r="Z29" s="552"/>
      <c r="AA29" s="566"/>
      <c r="AB29" s="562"/>
      <c r="AC29" s="503"/>
      <c r="AD29" s="503"/>
      <c r="AE29" s="503"/>
      <c r="AF29" s="503"/>
      <c r="AG29" s="503"/>
    </row>
    <row r="30" spans="1:33" s="477" customFormat="1" ht="14.25" hidden="1" customHeight="1">
      <c r="A30" s="1215"/>
      <c r="B30" s="1215"/>
      <c r="C30" s="1215"/>
      <c r="D30" s="1057"/>
      <c r="E30" s="1058"/>
      <c r="F30" s="1058"/>
      <c r="G30" s="1055"/>
      <c r="H30" s="1055"/>
      <c r="I30" s="1054"/>
      <c r="J30" s="1047"/>
      <c r="K30" s="1043"/>
      <c r="L30" s="540"/>
      <c r="M30" s="553"/>
      <c r="N30" s="553"/>
      <c r="O30" s="553"/>
      <c r="P30" s="553"/>
      <c r="Q30" s="553"/>
      <c r="R30" s="553"/>
      <c r="S30" s="553"/>
      <c r="T30" s="553"/>
      <c r="U30" s="553"/>
      <c r="V30" s="553"/>
      <c r="W30" s="553"/>
      <c r="X30" s="553"/>
      <c r="Y30" s="553"/>
      <c r="Z30" s="553"/>
      <c r="AA30" s="553"/>
      <c r="AB30" s="562"/>
      <c r="AC30" s="503"/>
      <c r="AD30" s="503"/>
      <c r="AE30" s="503"/>
      <c r="AF30" s="503"/>
      <c r="AG30" s="503"/>
    </row>
    <row r="31" spans="1:33" s="991" customFormat="1">
      <c r="A31" s="1215"/>
      <c r="B31" s="1215"/>
      <c r="C31" s="1215"/>
      <c r="D31" s="1059"/>
      <c r="E31" s="1059"/>
      <c r="F31" s="1059"/>
      <c r="G31" s="1060"/>
      <c r="H31" s="1059"/>
      <c r="I31" s="1052"/>
      <c r="J31" s="1047"/>
      <c r="K31" s="1052"/>
      <c r="L31" s="690"/>
      <c r="M31" s="1042" t="s">
        <v>17</v>
      </c>
      <c r="N31" s="1003"/>
      <c r="O31" s="1003"/>
      <c r="P31" s="1003"/>
      <c r="Q31" s="1003"/>
      <c r="R31" s="1003"/>
      <c r="S31" s="1003"/>
      <c r="T31" s="1003"/>
      <c r="U31" s="1003"/>
      <c r="V31" s="1003"/>
      <c r="W31" s="1003"/>
      <c r="X31" s="1003"/>
      <c r="Y31" s="1003"/>
      <c r="Z31" s="1003"/>
      <c r="AA31" s="1003"/>
      <c r="AB31" s="764"/>
      <c r="AC31" s="1012"/>
      <c r="AD31" s="1012"/>
      <c r="AE31" s="1012"/>
      <c r="AF31" s="1012"/>
      <c r="AG31" s="1012"/>
    </row>
    <row r="32" spans="1:33" s="477" customFormat="1" ht="15" customHeight="1">
      <c r="A32" s="1215"/>
      <c r="B32" s="1215"/>
      <c r="C32" s="1059"/>
      <c r="D32" s="1059"/>
      <c r="E32" s="1059"/>
      <c r="F32" s="1059"/>
      <c r="G32" s="1060"/>
      <c r="H32" s="1059"/>
      <c r="I32" s="1052"/>
      <c r="J32" s="1047"/>
      <c r="K32" s="1052"/>
      <c r="L32" s="540"/>
      <c r="M32" s="551" t="s">
        <v>18</v>
      </c>
      <c r="N32" s="551"/>
      <c r="O32" s="547"/>
      <c r="P32" s="547"/>
      <c r="Q32" s="547"/>
      <c r="R32" s="547"/>
      <c r="S32" s="547"/>
      <c r="T32" s="547"/>
      <c r="U32" s="547"/>
      <c r="V32" s="547"/>
      <c r="W32" s="575"/>
      <c r="X32" s="566"/>
      <c r="Y32" s="565"/>
      <c r="Z32" s="551"/>
      <c r="AA32" s="566"/>
      <c r="AB32" s="562"/>
      <c r="AC32" s="503"/>
      <c r="AD32" s="503"/>
      <c r="AE32" s="503"/>
      <c r="AF32" s="503"/>
      <c r="AG32" s="503"/>
    </row>
    <row r="33" spans="1:33" s="477" customFormat="1" ht="15" customHeight="1">
      <c r="A33" s="1215"/>
      <c r="B33" s="1059"/>
      <c r="C33" s="1059"/>
      <c r="D33" s="1059"/>
      <c r="E33" s="1059"/>
      <c r="F33" s="1059"/>
      <c r="G33" s="1060"/>
      <c r="H33" s="1059"/>
      <c r="I33" s="1052"/>
      <c r="J33" s="1047"/>
      <c r="K33" s="1052"/>
      <c r="L33" s="540"/>
      <c r="M33" s="560" t="s">
        <v>19</v>
      </c>
      <c r="N33" s="551"/>
      <c r="O33" s="547"/>
      <c r="P33" s="547"/>
      <c r="Q33" s="547"/>
      <c r="R33" s="547"/>
      <c r="S33" s="547"/>
      <c r="T33" s="547"/>
      <c r="U33" s="547"/>
      <c r="V33" s="547"/>
      <c r="W33" s="575"/>
      <c r="X33" s="566"/>
      <c r="Y33" s="565"/>
      <c r="Z33" s="551"/>
      <c r="AA33" s="566"/>
      <c r="AB33" s="562"/>
      <c r="AC33" s="503"/>
      <c r="AD33" s="503"/>
      <c r="AE33" s="503"/>
      <c r="AF33" s="503"/>
      <c r="AG33" s="503"/>
    </row>
    <row r="34" spans="1:33" s="477" customFormat="1" ht="15" customHeight="1">
      <c r="A34" s="1054"/>
      <c r="B34" s="1054"/>
      <c r="C34" s="1054"/>
      <c r="D34" s="1054"/>
      <c r="E34" s="1054"/>
      <c r="F34" s="1054"/>
      <c r="G34" s="1061"/>
      <c r="H34" s="1054"/>
      <c r="I34" s="1046"/>
      <c r="J34" s="1047"/>
      <c r="K34" s="1043"/>
      <c r="L34" s="540"/>
      <c r="M34" s="567" t="s">
        <v>309</v>
      </c>
      <c r="N34" s="551"/>
      <c r="O34" s="547"/>
      <c r="P34" s="547"/>
      <c r="Q34" s="547"/>
      <c r="R34" s="547"/>
      <c r="S34" s="547"/>
      <c r="T34" s="547"/>
      <c r="U34" s="547"/>
      <c r="V34" s="547"/>
      <c r="W34" s="575"/>
      <c r="X34" s="566"/>
      <c r="Y34" s="565"/>
      <c r="Z34" s="551"/>
      <c r="AA34" s="566"/>
      <c r="AB34" s="562"/>
      <c r="AC34" s="503"/>
      <c r="AD34" s="503"/>
      <c r="AE34" s="503"/>
      <c r="AF34" s="503"/>
      <c r="AG34" s="503"/>
    </row>
    <row r="35" spans="1:33" ht="3" customHeight="1">
      <c r="L35" s="487"/>
      <c r="M35" s="487"/>
      <c r="N35" s="487"/>
      <c r="O35" s="487"/>
      <c r="P35" s="487"/>
      <c r="Q35" s="487"/>
      <c r="R35" s="487"/>
      <c r="S35" s="487"/>
      <c r="T35" s="487"/>
      <c r="U35" s="487"/>
      <c r="V35" s="487"/>
      <c r="W35" s="487"/>
      <c r="X35" s="487"/>
      <c r="Y35" s="487"/>
      <c r="Z35" s="487"/>
    </row>
    <row r="36" spans="1:33" ht="89.25" customHeight="1">
      <c r="L36" s="1">
        <v>1</v>
      </c>
      <c r="M36" s="1208" t="s">
        <v>672</v>
      </c>
      <c r="N36" s="1208"/>
      <c r="O36" s="1208"/>
      <c r="P36" s="1208"/>
      <c r="Q36" s="1208"/>
      <c r="R36" s="1208"/>
      <c r="S36" s="1208"/>
      <c r="T36" s="1208"/>
      <c r="U36" s="1208"/>
      <c r="V36" s="1208"/>
      <c r="W36" s="1208"/>
    </row>
  </sheetData>
  <sheetProtection algorithmName="SHA-512" hashValue="dmNEIk109PaUp+/QAF1q9J0FLttGnXaH4WkhZdRfNqyuQCybkT50NWsTJ7hYCh/i/s57de/Lb1Ohva+0cL+6cA==" saltValue="SSEsUzEsG6XIPfJ4L5jguA==" spinCount="100000" sheet="1" objects="1" scenarios="1" formatColumns="0" formatRows="0"/>
  <dataConsolidate leftLabels="1"/>
  <mergeCells count="41">
    <mergeCell ref="A18:A33"/>
    <mergeCell ref="B19:B32"/>
    <mergeCell ref="C20:C31"/>
    <mergeCell ref="D21:D29"/>
    <mergeCell ref="G24:G27"/>
    <mergeCell ref="E22:E29"/>
    <mergeCell ref="F23:F28"/>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209" t="s">
        <v>491</v>
      </c>
      <c r="G2" s="1210"/>
      <c r="H2" s="1211"/>
      <c r="I2" s="436"/>
    </row>
    <row r="3" spans="1:20" ht="3" customHeight="1"/>
    <row r="4" spans="1:20" s="190" customFormat="1" ht="11.25">
      <c r="A4" s="214"/>
      <c r="B4" s="214"/>
      <c r="C4" s="214"/>
      <c r="D4" s="214"/>
      <c r="F4" s="1157" t="s">
        <v>454</v>
      </c>
      <c r="G4" s="1157"/>
      <c r="H4" s="1157"/>
      <c r="I4" s="1212"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12"/>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06.12.2022</v>
      </c>
      <c r="I7" s="196" t="s">
        <v>493</v>
      </c>
      <c r="J7" s="334"/>
      <c r="K7" s="214"/>
      <c r="L7" s="214"/>
      <c r="M7" s="214"/>
      <c r="N7" s="214"/>
      <c r="O7" s="214"/>
      <c r="P7" s="214"/>
      <c r="Q7" s="214"/>
      <c r="R7" s="214"/>
      <c r="S7" s="214"/>
      <c r="T7" s="214"/>
    </row>
    <row r="8" spans="1:20" s="190" customFormat="1" ht="45">
      <c r="A8" s="1213">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13"/>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13"/>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13"/>
      <c r="B11" s="1213">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13"/>
      <c r="B12" s="1213"/>
      <c r="C12" s="1213">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13"/>
      <c r="B13" s="1213"/>
      <c r="C13" s="1213"/>
      <c r="D13" s="344">
        <v>1</v>
      </c>
      <c r="F13" s="335" t="str">
        <f>"4."&amp;mergeValue(A13) &amp;"."&amp;mergeValue(B13)&amp;"."&amp;mergeValue(C13)&amp;"."&amp;mergeValue(D13)</f>
        <v>4.1.1.1.1</v>
      </c>
      <c r="G13" s="420" t="s">
        <v>498</v>
      </c>
      <c r="H13" s="317"/>
      <c r="I13" s="1214" t="s">
        <v>591</v>
      </c>
      <c r="J13" s="334"/>
      <c r="K13" s="214"/>
      <c r="L13" s="214"/>
      <c r="M13" s="214"/>
      <c r="N13" s="214"/>
      <c r="O13" s="214"/>
      <c r="P13" s="214"/>
      <c r="Q13" s="214"/>
      <c r="R13" s="214"/>
      <c r="S13" s="214"/>
      <c r="T13" s="214"/>
    </row>
    <row r="14" spans="1:20" s="190" customFormat="1" ht="18.75">
      <c r="A14" s="1213"/>
      <c r="B14" s="1213"/>
      <c r="C14" s="1213"/>
      <c r="D14" s="344"/>
      <c r="F14" s="338"/>
      <c r="G14" s="150" t="s">
        <v>4</v>
      </c>
      <c r="H14" s="343"/>
      <c r="I14" s="1214"/>
      <c r="J14" s="334"/>
      <c r="K14" s="214"/>
      <c r="L14" s="214"/>
      <c r="M14" s="214"/>
      <c r="N14" s="214"/>
      <c r="O14" s="214"/>
      <c r="P14" s="214"/>
      <c r="Q14" s="214"/>
      <c r="R14" s="214"/>
      <c r="S14" s="214"/>
      <c r="T14" s="214"/>
    </row>
    <row r="15" spans="1:20" s="190" customFormat="1" ht="18.75">
      <c r="A15" s="1213"/>
      <c r="B15" s="1213"/>
      <c r="C15" s="344"/>
      <c r="D15" s="344"/>
      <c r="F15" s="338"/>
      <c r="G15" s="149" t="s">
        <v>403</v>
      </c>
      <c r="H15" s="339"/>
      <c r="I15" s="340"/>
      <c r="J15" s="334"/>
      <c r="K15" s="214"/>
      <c r="L15" s="214"/>
      <c r="M15" s="214"/>
      <c r="N15" s="214"/>
      <c r="O15" s="214"/>
      <c r="P15" s="214"/>
      <c r="Q15" s="214"/>
      <c r="R15" s="214"/>
      <c r="S15" s="214"/>
      <c r="T15" s="214"/>
    </row>
    <row r="16" spans="1:20" s="190" customFormat="1" ht="18.75">
      <c r="A16" s="1213"/>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25"/>
      <c r="G18" s="418"/>
      <c r="H18" s="419"/>
      <c r="I18" s="226"/>
      <c r="J18" s="327"/>
      <c r="K18" s="327"/>
      <c r="L18" s="327"/>
      <c r="M18" s="327"/>
      <c r="N18" s="327"/>
      <c r="O18" s="327"/>
      <c r="P18" s="327"/>
      <c r="Q18" s="327"/>
      <c r="R18" s="327"/>
      <c r="S18" s="327"/>
      <c r="T18" s="327"/>
    </row>
    <row r="19" spans="1:20" s="326" customFormat="1" ht="15" customHeight="1">
      <c r="A19" s="327"/>
      <c r="B19" s="327"/>
      <c r="C19" s="327"/>
      <c r="D19" s="327"/>
      <c r="F19" s="325"/>
      <c r="G19" s="1208" t="s">
        <v>593</v>
      </c>
      <c r="H19" s="1208"/>
      <c r="I19" s="226"/>
      <c r="J19" s="327"/>
      <c r="K19" s="327"/>
      <c r="L19" s="327"/>
      <c r="M19" s="327"/>
      <c r="N19" s="327"/>
      <c r="O19" s="327"/>
      <c r="P19" s="327"/>
      <c r="Q19" s="327"/>
      <c r="R19" s="327"/>
      <c r="S19" s="327"/>
      <c r="T19" s="327"/>
    </row>
  </sheetData>
  <sheetProtection algorithmName="SHA-512" hashValue="e0Vfm1UR6mqbFXmWS2dczgBMsDwjl6AEad6602Lmpy/xriF/D236uuwWqUBAaDKGuQfmU2FyTZfUOG4VGC5J0g==" saltValue="aYbxBo2RO+c6rRtSY1wnLw=="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2" hidden="1" customWidth="1"/>
    <col min="7" max="8" width="7" style="508" hidden="1" customWidth="1"/>
    <col min="9" max="9" width="3.7109375" style="485" customWidth="1"/>
    <col min="10" max="11" width="3.7109375" style="484" customWidth="1"/>
    <col min="12" max="12" width="12.7109375" style="478" customWidth="1"/>
    <col min="13" max="13" width="47.42578125" style="478" customWidth="1"/>
    <col min="14" max="16" width="3.7109375" style="478" customWidth="1"/>
    <col min="17" max="17" width="23.7109375" style="478" customWidth="1"/>
    <col min="18" max="20" width="3.7109375" style="478" customWidth="1"/>
    <col min="21" max="21" width="23.7109375" style="478" customWidth="1"/>
    <col min="22" max="24" width="3.7109375" style="478" customWidth="1"/>
    <col min="25" max="27" width="23.7109375" style="478" customWidth="1"/>
    <col min="28" max="28" width="11.7109375" style="478" customWidth="1"/>
    <col min="29" max="29" width="3.7109375" style="478" customWidth="1"/>
    <col min="30" max="30" width="11.7109375" style="478" customWidth="1"/>
    <col min="31" max="31" width="8.5703125" style="478" hidden="1" customWidth="1"/>
    <col min="32" max="32" width="4.7109375" style="478" customWidth="1"/>
    <col min="33" max="33" width="115.7109375" style="478" customWidth="1"/>
    <col min="34" max="35" width="10.5703125" style="502"/>
    <col min="36" max="36" width="13.42578125" style="502" customWidth="1"/>
    <col min="37" max="37" width="10.5703125" style="502"/>
    <col min="38" max="246" width="10.5703125" style="478"/>
    <col min="247" max="254" width="0" style="478" hidden="1" customWidth="1"/>
    <col min="255" max="257" width="3.7109375" style="478" customWidth="1"/>
    <col min="258" max="258" width="12.7109375" style="478" customWidth="1"/>
    <col min="259" max="259" width="47.42578125" style="478" customWidth="1"/>
    <col min="260" max="260" width="5.5703125" style="478" customWidth="1"/>
    <col min="261" max="262" width="3.7109375" style="478" customWidth="1"/>
    <col min="263" max="263" width="22" style="478" customWidth="1"/>
    <col min="264" max="264" width="5.5703125" style="478" customWidth="1"/>
    <col min="265" max="266" width="3.7109375" style="478" customWidth="1"/>
    <col min="267" max="267" width="22" style="478" customWidth="1"/>
    <col min="268" max="268" width="5.5703125" style="478" customWidth="1"/>
    <col min="269" max="270" width="3.7109375" style="478" customWidth="1"/>
    <col min="271" max="271" width="22" style="478" customWidth="1"/>
    <col min="272" max="273" width="15.7109375" style="478"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1" width="10.5703125" style="478"/>
    <col min="282" max="282" width="13.42578125" style="478" customWidth="1"/>
    <col min="283" max="502" width="10.5703125" style="478"/>
    <col min="503" max="510" width="0" style="478" hidden="1" customWidth="1"/>
    <col min="511" max="513" width="3.7109375" style="478" customWidth="1"/>
    <col min="514" max="514" width="12.7109375" style="478" customWidth="1"/>
    <col min="515" max="515" width="47.42578125" style="478" customWidth="1"/>
    <col min="516" max="516" width="5.5703125" style="478" customWidth="1"/>
    <col min="517" max="518" width="3.7109375" style="478" customWidth="1"/>
    <col min="519" max="519" width="22" style="478" customWidth="1"/>
    <col min="520" max="520" width="5.5703125" style="478" customWidth="1"/>
    <col min="521" max="522" width="3.7109375" style="478" customWidth="1"/>
    <col min="523" max="523" width="22" style="478" customWidth="1"/>
    <col min="524" max="524" width="5.5703125" style="478" customWidth="1"/>
    <col min="525" max="526" width="3.7109375" style="478" customWidth="1"/>
    <col min="527" max="527" width="22" style="478" customWidth="1"/>
    <col min="528" max="529" width="15.7109375" style="478"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7" width="10.5703125" style="478"/>
    <col min="538" max="538" width="13.42578125" style="478" customWidth="1"/>
    <col min="539" max="758" width="10.5703125" style="478"/>
    <col min="759" max="766" width="0" style="478" hidden="1" customWidth="1"/>
    <col min="767" max="769" width="3.7109375" style="478" customWidth="1"/>
    <col min="770" max="770" width="12.7109375" style="478" customWidth="1"/>
    <col min="771" max="771" width="47.42578125" style="478" customWidth="1"/>
    <col min="772" max="772" width="5.5703125" style="478" customWidth="1"/>
    <col min="773" max="774" width="3.7109375" style="478" customWidth="1"/>
    <col min="775" max="775" width="22" style="478" customWidth="1"/>
    <col min="776" max="776" width="5.5703125" style="478" customWidth="1"/>
    <col min="777" max="778" width="3.7109375" style="478" customWidth="1"/>
    <col min="779" max="779" width="22" style="478" customWidth="1"/>
    <col min="780" max="780" width="5.5703125" style="478" customWidth="1"/>
    <col min="781" max="782" width="3.7109375" style="478" customWidth="1"/>
    <col min="783" max="783" width="22" style="478" customWidth="1"/>
    <col min="784" max="785" width="15.7109375" style="478"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3" width="10.5703125" style="478"/>
    <col min="794" max="794" width="13.42578125" style="478" customWidth="1"/>
    <col min="795"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5.5703125" style="478" customWidth="1"/>
    <col min="1029" max="1030" width="3.7109375" style="478" customWidth="1"/>
    <col min="1031" max="1031" width="22" style="478" customWidth="1"/>
    <col min="1032" max="1032" width="5.5703125" style="478" customWidth="1"/>
    <col min="1033" max="1034" width="3.7109375" style="478" customWidth="1"/>
    <col min="1035" max="1035" width="22" style="478" customWidth="1"/>
    <col min="1036" max="1036" width="5.5703125" style="478" customWidth="1"/>
    <col min="1037" max="1038" width="3.7109375" style="478" customWidth="1"/>
    <col min="1039" max="1039" width="22" style="478" customWidth="1"/>
    <col min="1040" max="1041" width="15.7109375" style="478"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49" width="10.5703125" style="478"/>
    <col min="1050" max="1050" width="13.42578125" style="478" customWidth="1"/>
    <col min="1051"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5.5703125" style="478" customWidth="1"/>
    <col min="1285" max="1286" width="3.7109375" style="478" customWidth="1"/>
    <col min="1287" max="1287" width="22" style="478" customWidth="1"/>
    <col min="1288" max="1288" width="5.5703125" style="478" customWidth="1"/>
    <col min="1289" max="1290" width="3.7109375" style="478" customWidth="1"/>
    <col min="1291" max="1291" width="22" style="478" customWidth="1"/>
    <col min="1292" max="1292" width="5.5703125" style="478" customWidth="1"/>
    <col min="1293" max="1294" width="3.7109375" style="478" customWidth="1"/>
    <col min="1295" max="1295" width="22" style="478" customWidth="1"/>
    <col min="1296" max="1297" width="15.7109375" style="478"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5" width="10.5703125" style="478"/>
    <col min="1306" max="1306" width="13.42578125" style="478" customWidth="1"/>
    <col min="1307"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5.5703125" style="478" customWidth="1"/>
    <col min="1541" max="1542" width="3.7109375" style="478" customWidth="1"/>
    <col min="1543" max="1543" width="22" style="478" customWidth="1"/>
    <col min="1544" max="1544" width="5.5703125" style="478" customWidth="1"/>
    <col min="1545" max="1546" width="3.7109375" style="478" customWidth="1"/>
    <col min="1547" max="1547" width="22" style="478" customWidth="1"/>
    <col min="1548" max="1548" width="5.5703125" style="478" customWidth="1"/>
    <col min="1549" max="1550" width="3.7109375" style="478" customWidth="1"/>
    <col min="1551" max="1551" width="22" style="478" customWidth="1"/>
    <col min="1552" max="1553" width="15.7109375" style="478"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1" width="10.5703125" style="478"/>
    <col min="1562" max="1562" width="13.42578125" style="478" customWidth="1"/>
    <col min="1563"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5.5703125" style="478" customWidth="1"/>
    <col min="1797" max="1798" width="3.7109375" style="478" customWidth="1"/>
    <col min="1799" max="1799" width="22" style="478" customWidth="1"/>
    <col min="1800" max="1800" width="5.5703125" style="478" customWidth="1"/>
    <col min="1801" max="1802" width="3.7109375" style="478" customWidth="1"/>
    <col min="1803" max="1803" width="22" style="478" customWidth="1"/>
    <col min="1804" max="1804" width="5.5703125" style="478" customWidth="1"/>
    <col min="1805" max="1806" width="3.7109375" style="478" customWidth="1"/>
    <col min="1807" max="1807" width="22" style="478" customWidth="1"/>
    <col min="1808" max="1809" width="15.7109375" style="478"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7" width="10.5703125" style="478"/>
    <col min="1818" max="1818" width="13.42578125" style="478" customWidth="1"/>
    <col min="1819"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5.5703125" style="478" customWidth="1"/>
    <col min="2053" max="2054" width="3.7109375" style="478" customWidth="1"/>
    <col min="2055" max="2055" width="22" style="478" customWidth="1"/>
    <col min="2056" max="2056" width="5.5703125" style="478" customWidth="1"/>
    <col min="2057" max="2058" width="3.7109375" style="478" customWidth="1"/>
    <col min="2059" max="2059" width="22" style="478" customWidth="1"/>
    <col min="2060" max="2060" width="5.5703125" style="478" customWidth="1"/>
    <col min="2061" max="2062" width="3.7109375" style="478" customWidth="1"/>
    <col min="2063" max="2063" width="22" style="478" customWidth="1"/>
    <col min="2064" max="2065" width="15.7109375" style="478"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3" width="10.5703125" style="478"/>
    <col min="2074" max="2074" width="13.42578125" style="478" customWidth="1"/>
    <col min="2075"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5.5703125" style="478" customWidth="1"/>
    <col min="2309" max="2310" width="3.7109375" style="478" customWidth="1"/>
    <col min="2311" max="2311" width="22" style="478" customWidth="1"/>
    <col min="2312" max="2312" width="5.5703125" style="478" customWidth="1"/>
    <col min="2313" max="2314" width="3.7109375" style="478" customWidth="1"/>
    <col min="2315" max="2315" width="22" style="478" customWidth="1"/>
    <col min="2316" max="2316" width="5.5703125" style="478" customWidth="1"/>
    <col min="2317" max="2318" width="3.7109375" style="478" customWidth="1"/>
    <col min="2319" max="2319" width="22" style="478" customWidth="1"/>
    <col min="2320" max="2321" width="15.7109375" style="478"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29" width="10.5703125" style="478"/>
    <col min="2330" max="2330" width="13.42578125" style="478" customWidth="1"/>
    <col min="2331"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5.5703125" style="478" customWidth="1"/>
    <col min="2565" max="2566" width="3.7109375" style="478" customWidth="1"/>
    <col min="2567" max="2567" width="22" style="478" customWidth="1"/>
    <col min="2568" max="2568" width="5.5703125" style="478" customWidth="1"/>
    <col min="2569" max="2570" width="3.7109375" style="478" customWidth="1"/>
    <col min="2571" max="2571" width="22" style="478" customWidth="1"/>
    <col min="2572" max="2572" width="5.5703125" style="478" customWidth="1"/>
    <col min="2573" max="2574" width="3.7109375" style="478" customWidth="1"/>
    <col min="2575" max="2575" width="22" style="478" customWidth="1"/>
    <col min="2576" max="2577" width="15.7109375" style="478"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5" width="10.5703125" style="478"/>
    <col min="2586" max="2586" width="13.42578125" style="478" customWidth="1"/>
    <col min="2587"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5.5703125" style="478" customWidth="1"/>
    <col min="2821" max="2822" width="3.7109375" style="478" customWidth="1"/>
    <col min="2823" max="2823" width="22" style="478" customWidth="1"/>
    <col min="2824" max="2824" width="5.5703125" style="478" customWidth="1"/>
    <col min="2825" max="2826" width="3.7109375" style="478" customWidth="1"/>
    <col min="2827" max="2827" width="22" style="478" customWidth="1"/>
    <col min="2828" max="2828" width="5.5703125" style="478" customWidth="1"/>
    <col min="2829" max="2830" width="3.7109375" style="478" customWidth="1"/>
    <col min="2831" max="2831" width="22" style="478" customWidth="1"/>
    <col min="2832" max="2833" width="15.7109375" style="478"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1" width="10.5703125" style="478"/>
    <col min="2842" max="2842" width="13.42578125" style="478" customWidth="1"/>
    <col min="2843"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5.5703125" style="478" customWidth="1"/>
    <col min="3077" max="3078" width="3.7109375" style="478" customWidth="1"/>
    <col min="3079" max="3079" width="22" style="478" customWidth="1"/>
    <col min="3080" max="3080" width="5.5703125" style="478" customWidth="1"/>
    <col min="3081" max="3082" width="3.7109375" style="478" customWidth="1"/>
    <col min="3083" max="3083" width="22" style="478" customWidth="1"/>
    <col min="3084" max="3084" width="5.5703125" style="478" customWidth="1"/>
    <col min="3085" max="3086" width="3.7109375" style="478" customWidth="1"/>
    <col min="3087" max="3087" width="22" style="478" customWidth="1"/>
    <col min="3088" max="3089" width="15.7109375" style="478"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7" width="10.5703125" style="478"/>
    <col min="3098" max="3098" width="13.42578125" style="478" customWidth="1"/>
    <col min="3099"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5.5703125" style="478" customWidth="1"/>
    <col min="3333" max="3334" width="3.7109375" style="478" customWidth="1"/>
    <col min="3335" max="3335" width="22" style="478" customWidth="1"/>
    <col min="3336" max="3336" width="5.5703125" style="478" customWidth="1"/>
    <col min="3337" max="3338" width="3.7109375" style="478" customWidth="1"/>
    <col min="3339" max="3339" width="22" style="478" customWidth="1"/>
    <col min="3340" max="3340" width="5.5703125" style="478" customWidth="1"/>
    <col min="3341" max="3342" width="3.7109375" style="478" customWidth="1"/>
    <col min="3343" max="3343" width="22" style="478" customWidth="1"/>
    <col min="3344" max="3345" width="15.7109375" style="478"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3" width="10.5703125" style="478"/>
    <col min="3354" max="3354" width="13.42578125" style="478" customWidth="1"/>
    <col min="3355"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5.5703125" style="478" customWidth="1"/>
    <col min="3589" max="3590" width="3.7109375" style="478" customWidth="1"/>
    <col min="3591" max="3591" width="22" style="478" customWidth="1"/>
    <col min="3592" max="3592" width="5.5703125" style="478" customWidth="1"/>
    <col min="3593" max="3594" width="3.7109375" style="478" customWidth="1"/>
    <col min="3595" max="3595" width="22" style="478" customWidth="1"/>
    <col min="3596" max="3596" width="5.5703125" style="478" customWidth="1"/>
    <col min="3597" max="3598" width="3.7109375" style="478" customWidth="1"/>
    <col min="3599" max="3599" width="22" style="478" customWidth="1"/>
    <col min="3600" max="3601" width="15.7109375" style="478"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09" width="10.5703125" style="478"/>
    <col min="3610" max="3610" width="13.42578125" style="478" customWidth="1"/>
    <col min="3611"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5.5703125" style="478" customWidth="1"/>
    <col min="3845" max="3846" width="3.7109375" style="478" customWidth="1"/>
    <col min="3847" max="3847" width="22" style="478" customWidth="1"/>
    <col min="3848" max="3848" width="5.5703125" style="478" customWidth="1"/>
    <col min="3849" max="3850" width="3.7109375" style="478" customWidth="1"/>
    <col min="3851" max="3851" width="22" style="478" customWidth="1"/>
    <col min="3852" max="3852" width="5.5703125" style="478" customWidth="1"/>
    <col min="3853" max="3854" width="3.7109375" style="478" customWidth="1"/>
    <col min="3855" max="3855" width="22" style="478" customWidth="1"/>
    <col min="3856" max="3857" width="15.7109375" style="478"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5" width="10.5703125" style="478"/>
    <col min="3866" max="3866" width="13.42578125" style="478" customWidth="1"/>
    <col min="3867"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5.5703125" style="478" customWidth="1"/>
    <col min="4101" max="4102" width="3.7109375" style="478" customWidth="1"/>
    <col min="4103" max="4103" width="22" style="478" customWidth="1"/>
    <col min="4104" max="4104" width="5.5703125" style="478" customWidth="1"/>
    <col min="4105" max="4106" width="3.7109375" style="478" customWidth="1"/>
    <col min="4107" max="4107" width="22" style="478" customWidth="1"/>
    <col min="4108" max="4108" width="5.5703125" style="478" customWidth="1"/>
    <col min="4109" max="4110" width="3.7109375" style="478" customWidth="1"/>
    <col min="4111" max="4111" width="22" style="478" customWidth="1"/>
    <col min="4112" max="4113" width="15.7109375" style="478"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1" width="10.5703125" style="478"/>
    <col min="4122" max="4122" width="13.42578125" style="478" customWidth="1"/>
    <col min="4123"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5.5703125" style="478" customWidth="1"/>
    <col min="4357" max="4358" width="3.7109375" style="478" customWidth="1"/>
    <col min="4359" max="4359" width="22" style="478" customWidth="1"/>
    <col min="4360" max="4360" width="5.5703125" style="478" customWidth="1"/>
    <col min="4361" max="4362" width="3.7109375" style="478" customWidth="1"/>
    <col min="4363" max="4363" width="22" style="478" customWidth="1"/>
    <col min="4364" max="4364" width="5.5703125" style="478" customWidth="1"/>
    <col min="4365" max="4366" width="3.7109375" style="478" customWidth="1"/>
    <col min="4367" max="4367" width="22" style="478" customWidth="1"/>
    <col min="4368" max="4369" width="15.7109375" style="478"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7" width="10.5703125" style="478"/>
    <col min="4378" max="4378" width="13.42578125" style="478" customWidth="1"/>
    <col min="4379"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5.5703125" style="478" customWidth="1"/>
    <col min="4613" max="4614" width="3.7109375" style="478" customWidth="1"/>
    <col min="4615" max="4615" width="22" style="478" customWidth="1"/>
    <col min="4616" max="4616" width="5.5703125" style="478" customWidth="1"/>
    <col min="4617" max="4618" width="3.7109375" style="478" customWidth="1"/>
    <col min="4619" max="4619" width="22" style="478" customWidth="1"/>
    <col min="4620" max="4620" width="5.5703125" style="478" customWidth="1"/>
    <col min="4621" max="4622" width="3.7109375" style="478" customWidth="1"/>
    <col min="4623" max="4623" width="22" style="478" customWidth="1"/>
    <col min="4624" max="4625" width="15.7109375" style="478"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3" width="10.5703125" style="478"/>
    <col min="4634" max="4634" width="13.42578125" style="478" customWidth="1"/>
    <col min="4635"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5.5703125" style="478" customWidth="1"/>
    <col min="4869" max="4870" width="3.7109375" style="478" customWidth="1"/>
    <col min="4871" max="4871" width="22" style="478" customWidth="1"/>
    <col min="4872" max="4872" width="5.5703125" style="478" customWidth="1"/>
    <col min="4873" max="4874" width="3.7109375" style="478" customWidth="1"/>
    <col min="4875" max="4875" width="22" style="478" customWidth="1"/>
    <col min="4876" max="4876" width="5.5703125" style="478" customWidth="1"/>
    <col min="4877" max="4878" width="3.7109375" style="478" customWidth="1"/>
    <col min="4879" max="4879" width="22" style="478" customWidth="1"/>
    <col min="4880" max="4881" width="15.7109375" style="478"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89" width="10.5703125" style="478"/>
    <col min="4890" max="4890" width="13.42578125" style="478" customWidth="1"/>
    <col min="4891"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5.5703125" style="478" customWidth="1"/>
    <col min="5125" max="5126" width="3.7109375" style="478" customWidth="1"/>
    <col min="5127" max="5127" width="22" style="478" customWidth="1"/>
    <col min="5128" max="5128" width="5.5703125" style="478" customWidth="1"/>
    <col min="5129" max="5130" width="3.7109375" style="478" customWidth="1"/>
    <col min="5131" max="5131" width="22" style="478" customWidth="1"/>
    <col min="5132" max="5132" width="5.5703125" style="478" customWidth="1"/>
    <col min="5133" max="5134" width="3.7109375" style="478" customWidth="1"/>
    <col min="5135" max="5135" width="22" style="478" customWidth="1"/>
    <col min="5136" max="5137" width="15.7109375" style="478"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5" width="10.5703125" style="478"/>
    <col min="5146" max="5146" width="13.42578125" style="478" customWidth="1"/>
    <col min="5147"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5.5703125" style="478" customWidth="1"/>
    <col min="5381" max="5382" width="3.7109375" style="478" customWidth="1"/>
    <col min="5383" max="5383" width="22" style="478" customWidth="1"/>
    <col min="5384" max="5384" width="5.5703125" style="478" customWidth="1"/>
    <col min="5385" max="5386" width="3.7109375" style="478" customWidth="1"/>
    <col min="5387" max="5387" width="22" style="478" customWidth="1"/>
    <col min="5388" max="5388" width="5.5703125" style="478" customWidth="1"/>
    <col min="5389" max="5390" width="3.7109375" style="478" customWidth="1"/>
    <col min="5391" max="5391" width="22" style="478" customWidth="1"/>
    <col min="5392" max="5393" width="15.7109375" style="478"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1" width="10.5703125" style="478"/>
    <col min="5402" max="5402" width="13.42578125" style="478" customWidth="1"/>
    <col min="5403"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5.5703125" style="478" customWidth="1"/>
    <col min="5637" max="5638" width="3.7109375" style="478" customWidth="1"/>
    <col min="5639" max="5639" width="22" style="478" customWidth="1"/>
    <col min="5640" max="5640" width="5.5703125" style="478" customWidth="1"/>
    <col min="5641" max="5642" width="3.7109375" style="478" customWidth="1"/>
    <col min="5643" max="5643" width="22" style="478" customWidth="1"/>
    <col min="5644" max="5644" width="5.5703125" style="478" customWidth="1"/>
    <col min="5645" max="5646" width="3.7109375" style="478" customWidth="1"/>
    <col min="5647" max="5647" width="22" style="478" customWidth="1"/>
    <col min="5648" max="5649" width="15.7109375" style="478"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7" width="10.5703125" style="478"/>
    <col min="5658" max="5658" width="13.42578125" style="478" customWidth="1"/>
    <col min="5659"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5.5703125" style="478" customWidth="1"/>
    <col min="5893" max="5894" width="3.7109375" style="478" customWidth="1"/>
    <col min="5895" max="5895" width="22" style="478" customWidth="1"/>
    <col min="5896" max="5896" width="5.5703125" style="478" customWidth="1"/>
    <col min="5897" max="5898" width="3.7109375" style="478" customWidth="1"/>
    <col min="5899" max="5899" width="22" style="478" customWidth="1"/>
    <col min="5900" max="5900" width="5.5703125" style="478" customWidth="1"/>
    <col min="5901" max="5902" width="3.7109375" style="478" customWidth="1"/>
    <col min="5903" max="5903" width="22" style="478" customWidth="1"/>
    <col min="5904" max="5905" width="15.7109375" style="478"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3" width="10.5703125" style="478"/>
    <col min="5914" max="5914" width="13.42578125" style="478" customWidth="1"/>
    <col min="5915"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5.5703125" style="478" customWidth="1"/>
    <col min="6149" max="6150" width="3.7109375" style="478" customWidth="1"/>
    <col min="6151" max="6151" width="22" style="478" customWidth="1"/>
    <col min="6152" max="6152" width="5.5703125" style="478" customWidth="1"/>
    <col min="6153" max="6154" width="3.7109375" style="478" customWidth="1"/>
    <col min="6155" max="6155" width="22" style="478" customWidth="1"/>
    <col min="6156" max="6156" width="5.5703125" style="478" customWidth="1"/>
    <col min="6157" max="6158" width="3.7109375" style="478" customWidth="1"/>
    <col min="6159" max="6159" width="22" style="478" customWidth="1"/>
    <col min="6160" max="6161" width="15.7109375" style="478"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69" width="10.5703125" style="478"/>
    <col min="6170" max="6170" width="13.42578125" style="478" customWidth="1"/>
    <col min="6171"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5.5703125" style="478" customWidth="1"/>
    <col min="6405" max="6406" width="3.7109375" style="478" customWidth="1"/>
    <col min="6407" max="6407" width="22" style="478" customWidth="1"/>
    <col min="6408" max="6408" width="5.5703125" style="478" customWidth="1"/>
    <col min="6409" max="6410" width="3.7109375" style="478" customWidth="1"/>
    <col min="6411" max="6411" width="22" style="478" customWidth="1"/>
    <col min="6412" max="6412" width="5.5703125" style="478" customWidth="1"/>
    <col min="6413" max="6414" width="3.7109375" style="478" customWidth="1"/>
    <col min="6415" max="6415" width="22" style="478" customWidth="1"/>
    <col min="6416" max="6417" width="15.7109375" style="478"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5" width="10.5703125" style="478"/>
    <col min="6426" max="6426" width="13.42578125" style="478" customWidth="1"/>
    <col min="6427"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5.5703125" style="478" customWidth="1"/>
    <col min="6661" max="6662" width="3.7109375" style="478" customWidth="1"/>
    <col min="6663" max="6663" width="22" style="478" customWidth="1"/>
    <col min="6664" max="6664" width="5.5703125" style="478" customWidth="1"/>
    <col min="6665" max="6666" width="3.7109375" style="478" customWidth="1"/>
    <col min="6667" max="6667" width="22" style="478" customWidth="1"/>
    <col min="6668" max="6668" width="5.5703125" style="478" customWidth="1"/>
    <col min="6669" max="6670" width="3.7109375" style="478" customWidth="1"/>
    <col min="6671" max="6671" width="22" style="478" customWidth="1"/>
    <col min="6672" max="6673" width="15.7109375" style="478"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1" width="10.5703125" style="478"/>
    <col min="6682" max="6682" width="13.42578125" style="478" customWidth="1"/>
    <col min="6683"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5.5703125" style="478" customWidth="1"/>
    <col min="6917" max="6918" width="3.7109375" style="478" customWidth="1"/>
    <col min="6919" max="6919" width="22" style="478" customWidth="1"/>
    <col min="6920" max="6920" width="5.5703125" style="478" customWidth="1"/>
    <col min="6921" max="6922" width="3.7109375" style="478" customWidth="1"/>
    <col min="6923" max="6923" width="22" style="478" customWidth="1"/>
    <col min="6924" max="6924" width="5.5703125" style="478" customWidth="1"/>
    <col min="6925" max="6926" width="3.7109375" style="478" customWidth="1"/>
    <col min="6927" max="6927" width="22" style="478" customWidth="1"/>
    <col min="6928" max="6929" width="15.7109375" style="478"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7" width="10.5703125" style="478"/>
    <col min="6938" max="6938" width="13.42578125" style="478" customWidth="1"/>
    <col min="6939"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5.5703125" style="478" customWidth="1"/>
    <col min="7173" max="7174" width="3.7109375" style="478" customWidth="1"/>
    <col min="7175" max="7175" width="22" style="478" customWidth="1"/>
    <col min="7176" max="7176" width="5.5703125" style="478" customWidth="1"/>
    <col min="7177" max="7178" width="3.7109375" style="478" customWidth="1"/>
    <col min="7179" max="7179" width="22" style="478" customWidth="1"/>
    <col min="7180" max="7180" width="5.5703125" style="478" customWidth="1"/>
    <col min="7181" max="7182" width="3.7109375" style="478" customWidth="1"/>
    <col min="7183" max="7183" width="22" style="478" customWidth="1"/>
    <col min="7184" max="7185" width="15.7109375" style="478"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3" width="10.5703125" style="478"/>
    <col min="7194" max="7194" width="13.42578125" style="478" customWidth="1"/>
    <col min="7195"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5.5703125" style="478" customWidth="1"/>
    <col min="7429" max="7430" width="3.7109375" style="478" customWidth="1"/>
    <col min="7431" max="7431" width="22" style="478" customWidth="1"/>
    <col min="7432" max="7432" width="5.5703125" style="478" customWidth="1"/>
    <col min="7433" max="7434" width="3.7109375" style="478" customWidth="1"/>
    <col min="7435" max="7435" width="22" style="478" customWidth="1"/>
    <col min="7436" max="7436" width="5.5703125" style="478" customWidth="1"/>
    <col min="7437" max="7438" width="3.7109375" style="478" customWidth="1"/>
    <col min="7439" max="7439" width="22" style="478" customWidth="1"/>
    <col min="7440" max="7441" width="15.7109375" style="478"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49" width="10.5703125" style="478"/>
    <col min="7450" max="7450" width="13.42578125" style="478" customWidth="1"/>
    <col min="7451"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5.5703125" style="478" customWidth="1"/>
    <col min="7685" max="7686" width="3.7109375" style="478" customWidth="1"/>
    <col min="7687" max="7687" width="22" style="478" customWidth="1"/>
    <col min="7688" max="7688" width="5.5703125" style="478" customWidth="1"/>
    <col min="7689" max="7690" width="3.7109375" style="478" customWidth="1"/>
    <col min="7691" max="7691" width="22" style="478" customWidth="1"/>
    <col min="7692" max="7692" width="5.5703125" style="478" customWidth="1"/>
    <col min="7693" max="7694" width="3.7109375" style="478" customWidth="1"/>
    <col min="7695" max="7695" width="22" style="478" customWidth="1"/>
    <col min="7696" max="7697" width="15.7109375" style="478"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5" width="10.5703125" style="478"/>
    <col min="7706" max="7706" width="13.42578125" style="478" customWidth="1"/>
    <col min="7707"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5.5703125" style="478" customWidth="1"/>
    <col min="7941" max="7942" width="3.7109375" style="478" customWidth="1"/>
    <col min="7943" max="7943" width="22" style="478" customWidth="1"/>
    <col min="7944" max="7944" width="5.5703125" style="478" customWidth="1"/>
    <col min="7945" max="7946" width="3.7109375" style="478" customWidth="1"/>
    <col min="7947" max="7947" width="22" style="478" customWidth="1"/>
    <col min="7948" max="7948" width="5.5703125" style="478" customWidth="1"/>
    <col min="7949" max="7950" width="3.7109375" style="478" customWidth="1"/>
    <col min="7951" max="7951" width="22" style="478" customWidth="1"/>
    <col min="7952" max="7953" width="15.7109375" style="478"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1" width="10.5703125" style="478"/>
    <col min="7962" max="7962" width="13.42578125" style="478" customWidth="1"/>
    <col min="7963"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5.5703125" style="478" customWidth="1"/>
    <col min="8197" max="8198" width="3.7109375" style="478" customWidth="1"/>
    <col min="8199" max="8199" width="22" style="478" customWidth="1"/>
    <col min="8200" max="8200" width="5.5703125" style="478" customWidth="1"/>
    <col min="8201" max="8202" width="3.7109375" style="478" customWidth="1"/>
    <col min="8203" max="8203" width="22" style="478" customWidth="1"/>
    <col min="8204" max="8204" width="5.5703125" style="478" customWidth="1"/>
    <col min="8205" max="8206" width="3.7109375" style="478" customWidth="1"/>
    <col min="8207" max="8207" width="22" style="478" customWidth="1"/>
    <col min="8208" max="8209" width="15.7109375" style="478"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7" width="10.5703125" style="478"/>
    <col min="8218" max="8218" width="13.42578125" style="478" customWidth="1"/>
    <col min="8219"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5.5703125" style="478" customWidth="1"/>
    <col min="8453" max="8454" width="3.7109375" style="478" customWidth="1"/>
    <col min="8455" max="8455" width="22" style="478" customWidth="1"/>
    <col min="8456" max="8456" width="5.5703125" style="478" customWidth="1"/>
    <col min="8457" max="8458" width="3.7109375" style="478" customWidth="1"/>
    <col min="8459" max="8459" width="22" style="478" customWidth="1"/>
    <col min="8460" max="8460" width="5.5703125" style="478" customWidth="1"/>
    <col min="8461" max="8462" width="3.7109375" style="478" customWidth="1"/>
    <col min="8463" max="8463" width="22" style="478" customWidth="1"/>
    <col min="8464" max="8465" width="15.7109375" style="478"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3" width="10.5703125" style="478"/>
    <col min="8474" max="8474" width="13.42578125" style="478" customWidth="1"/>
    <col min="8475"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5.5703125" style="478" customWidth="1"/>
    <col min="8709" max="8710" width="3.7109375" style="478" customWidth="1"/>
    <col min="8711" max="8711" width="22" style="478" customWidth="1"/>
    <col min="8712" max="8712" width="5.5703125" style="478" customWidth="1"/>
    <col min="8713" max="8714" width="3.7109375" style="478" customWidth="1"/>
    <col min="8715" max="8715" width="22" style="478" customWidth="1"/>
    <col min="8716" max="8716" width="5.5703125" style="478" customWidth="1"/>
    <col min="8717" max="8718" width="3.7109375" style="478" customWidth="1"/>
    <col min="8719" max="8719" width="22" style="478" customWidth="1"/>
    <col min="8720" max="8721" width="15.7109375" style="478"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29" width="10.5703125" style="478"/>
    <col min="8730" max="8730" width="13.42578125" style="478" customWidth="1"/>
    <col min="8731"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5.5703125" style="478" customWidth="1"/>
    <col min="8965" max="8966" width="3.7109375" style="478" customWidth="1"/>
    <col min="8967" max="8967" width="22" style="478" customWidth="1"/>
    <col min="8968" max="8968" width="5.5703125" style="478" customWidth="1"/>
    <col min="8969" max="8970" width="3.7109375" style="478" customWidth="1"/>
    <col min="8971" max="8971" width="22" style="478" customWidth="1"/>
    <col min="8972" max="8972" width="5.5703125" style="478" customWidth="1"/>
    <col min="8973" max="8974" width="3.7109375" style="478" customWidth="1"/>
    <col min="8975" max="8975" width="22" style="478" customWidth="1"/>
    <col min="8976" max="8977" width="15.7109375" style="478"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5" width="10.5703125" style="478"/>
    <col min="8986" max="8986" width="13.42578125" style="478" customWidth="1"/>
    <col min="8987"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5.5703125" style="478" customWidth="1"/>
    <col min="9221" max="9222" width="3.7109375" style="478" customWidth="1"/>
    <col min="9223" max="9223" width="22" style="478" customWidth="1"/>
    <col min="9224" max="9224" width="5.5703125" style="478" customWidth="1"/>
    <col min="9225" max="9226" width="3.7109375" style="478" customWidth="1"/>
    <col min="9227" max="9227" width="22" style="478" customWidth="1"/>
    <col min="9228" max="9228" width="5.5703125" style="478" customWidth="1"/>
    <col min="9229" max="9230" width="3.7109375" style="478" customWidth="1"/>
    <col min="9231" max="9231" width="22" style="478" customWidth="1"/>
    <col min="9232" max="9233" width="15.7109375" style="478"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1" width="10.5703125" style="478"/>
    <col min="9242" max="9242" width="13.42578125" style="478" customWidth="1"/>
    <col min="9243"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5.5703125" style="478" customWidth="1"/>
    <col min="9477" max="9478" width="3.7109375" style="478" customWidth="1"/>
    <col min="9479" max="9479" width="22" style="478" customWidth="1"/>
    <col min="9480" max="9480" width="5.5703125" style="478" customWidth="1"/>
    <col min="9481" max="9482" width="3.7109375" style="478" customWidth="1"/>
    <col min="9483" max="9483" width="22" style="478" customWidth="1"/>
    <col min="9484" max="9484" width="5.5703125" style="478" customWidth="1"/>
    <col min="9485" max="9486" width="3.7109375" style="478" customWidth="1"/>
    <col min="9487" max="9487" width="22" style="478" customWidth="1"/>
    <col min="9488" max="9489" width="15.7109375" style="478"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7" width="10.5703125" style="478"/>
    <col min="9498" max="9498" width="13.42578125" style="478" customWidth="1"/>
    <col min="9499"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5.5703125" style="478" customWidth="1"/>
    <col min="9733" max="9734" width="3.7109375" style="478" customWidth="1"/>
    <col min="9735" max="9735" width="22" style="478" customWidth="1"/>
    <col min="9736" max="9736" width="5.5703125" style="478" customWidth="1"/>
    <col min="9737" max="9738" width="3.7109375" style="478" customWidth="1"/>
    <col min="9739" max="9739" width="22" style="478" customWidth="1"/>
    <col min="9740" max="9740" width="5.5703125" style="478" customWidth="1"/>
    <col min="9741" max="9742" width="3.7109375" style="478" customWidth="1"/>
    <col min="9743" max="9743" width="22" style="478" customWidth="1"/>
    <col min="9744" max="9745" width="15.7109375" style="478"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3" width="10.5703125" style="478"/>
    <col min="9754" max="9754" width="13.42578125" style="478" customWidth="1"/>
    <col min="9755"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5.5703125" style="478" customWidth="1"/>
    <col min="9989" max="9990" width="3.7109375" style="478" customWidth="1"/>
    <col min="9991" max="9991" width="22" style="478" customWidth="1"/>
    <col min="9992" max="9992" width="5.5703125" style="478" customWidth="1"/>
    <col min="9993" max="9994" width="3.7109375" style="478" customWidth="1"/>
    <col min="9995" max="9995" width="22" style="478" customWidth="1"/>
    <col min="9996" max="9996" width="5.5703125" style="478" customWidth="1"/>
    <col min="9997" max="9998" width="3.7109375" style="478" customWidth="1"/>
    <col min="9999" max="9999" width="22" style="478" customWidth="1"/>
    <col min="10000" max="10001" width="15.7109375" style="478"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09" width="10.5703125" style="478"/>
    <col min="10010" max="10010" width="13.42578125" style="478" customWidth="1"/>
    <col min="10011"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5.5703125" style="478" customWidth="1"/>
    <col min="10245" max="10246" width="3.7109375" style="478" customWidth="1"/>
    <col min="10247" max="10247" width="22" style="478" customWidth="1"/>
    <col min="10248" max="10248" width="5.5703125" style="478" customWidth="1"/>
    <col min="10249" max="10250" width="3.7109375" style="478" customWidth="1"/>
    <col min="10251" max="10251" width="22" style="478" customWidth="1"/>
    <col min="10252" max="10252" width="5.5703125" style="478" customWidth="1"/>
    <col min="10253" max="10254" width="3.7109375" style="478" customWidth="1"/>
    <col min="10255" max="10255" width="22" style="478" customWidth="1"/>
    <col min="10256" max="10257" width="15.7109375" style="478"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5" width="10.5703125" style="478"/>
    <col min="10266" max="10266" width="13.42578125" style="478" customWidth="1"/>
    <col min="10267"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5.5703125" style="478" customWidth="1"/>
    <col min="10501" max="10502" width="3.7109375" style="478" customWidth="1"/>
    <col min="10503" max="10503" width="22" style="478" customWidth="1"/>
    <col min="10504" max="10504" width="5.5703125" style="478" customWidth="1"/>
    <col min="10505" max="10506" width="3.7109375" style="478" customWidth="1"/>
    <col min="10507" max="10507" width="22" style="478" customWidth="1"/>
    <col min="10508" max="10508" width="5.5703125" style="478" customWidth="1"/>
    <col min="10509" max="10510" width="3.7109375" style="478" customWidth="1"/>
    <col min="10511" max="10511" width="22" style="478" customWidth="1"/>
    <col min="10512" max="10513" width="15.7109375" style="478"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1" width="10.5703125" style="478"/>
    <col min="10522" max="10522" width="13.42578125" style="478" customWidth="1"/>
    <col min="10523"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5.5703125" style="478" customWidth="1"/>
    <col min="10757" max="10758" width="3.7109375" style="478" customWidth="1"/>
    <col min="10759" max="10759" width="22" style="478" customWidth="1"/>
    <col min="10760" max="10760" width="5.5703125" style="478" customWidth="1"/>
    <col min="10761" max="10762" width="3.7109375" style="478" customWidth="1"/>
    <col min="10763" max="10763" width="22" style="478" customWidth="1"/>
    <col min="10764" max="10764" width="5.5703125" style="478" customWidth="1"/>
    <col min="10765" max="10766" width="3.7109375" style="478" customWidth="1"/>
    <col min="10767" max="10767" width="22" style="478" customWidth="1"/>
    <col min="10768" max="10769" width="15.7109375" style="478"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7" width="10.5703125" style="478"/>
    <col min="10778" max="10778" width="13.42578125" style="478" customWidth="1"/>
    <col min="10779"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5.5703125" style="478" customWidth="1"/>
    <col min="11013" max="11014" width="3.7109375" style="478" customWidth="1"/>
    <col min="11015" max="11015" width="22" style="478" customWidth="1"/>
    <col min="11016" max="11016" width="5.5703125" style="478" customWidth="1"/>
    <col min="11017" max="11018" width="3.7109375" style="478" customWidth="1"/>
    <col min="11019" max="11019" width="22" style="478" customWidth="1"/>
    <col min="11020" max="11020" width="5.5703125" style="478" customWidth="1"/>
    <col min="11021" max="11022" width="3.7109375" style="478" customWidth="1"/>
    <col min="11023" max="11023" width="22" style="478" customWidth="1"/>
    <col min="11024" max="11025" width="15.7109375" style="478"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3" width="10.5703125" style="478"/>
    <col min="11034" max="11034" width="13.42578125" style="478" customWidth="1"/>
    <col min="11035"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5.5703125" style="478" customWidth="1"/>
    <col min="11269" max="11270" width="3.7109375" style="478" customWidth="1"/>
    <col min="11271" max="11271" width="22" style="478" customWidth="1"/>
    <col min="11272" max="11272" width="5.5703125" style="478" customWidth="1"/>
    <col min="11273" max="11274" width="3.7109375" style="478" customWidth="1"/>
    <col min="11275" max="11275" width="22" style="478" customWidth="1"/>
    <col min="11276" max="11276" width="5.5703125" style="478" customWidth="1"/>
    <col min="11277" max="11278" width="3.7109375" style="478" customWidth="1"/>
    <col min="11279" max="11279" width="22" style="478" customWidth="1"/>
    <col min="11280" max="11281" width="15.7109375" style="478"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89" width="10.5703125" style="478"/>
    <col min="11290" max="11290" width="13.42578125" style="478" customWidth="1"/>
    <col min="11291"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5.5703125" style="478" customWidth="1"/>
    <col min="11525" max="11526" width="3.7109375" style="478" customWidth="1"/>
    <col min="11527" max="11527" width="22" style="478" customWidth="1"/>
    <col min="11528" max="11528" width="5.5703125" style="478" customWidth="1"/>
    <col min="11529" max="11530" width="3.7109375" style="478" customWidth="1"/>
    <col min="11531" max="11531" width="22" style="478" customWidth="1"/>
    <col min="11532" max="11532" width="5.5703125" style="478" customWidth="1"/>
    <col min="11533" max="11534" width="3.7109375" style="478" customWidth="1"/>
    <col min="11535" max="11535" width="22" style="478" customWidth="1"/>
    <col min="11536" max="11537" width="15.7109375" style="478"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5" width="10.5703125" style="478"/>
    <col min="11546" max="11546" width="13.42578125" style="478" customWidth="1"/>
    <col min="11547"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5.5703125" style="478" customWidth="1"/>
    <col min="11781" max="11782" width="3.7109375" style="478" customWidth="1"/>
    <col min="11783" max="11783" width="22" style="478" customWidth="1"/>
    <col min="11784" max="11784" width="5.5703125" style="478" customWidth="1"/>
    <col min="11785" max="11786" width="3.7109375" style="478" customWidth="1"/>
    <col min="11787" max="11787" width="22" style="478" customWidth="1"/>
    <col min="11788" max="11788" width="5.5703125" style="478" customWidth="1"/>
    <col min="11789" max="11790" width="3.7109375" style="478" customWidth="1"/>
    <col min="11791" max="11791" width="22" style="478" customWidth="1"/>
    <col min="11792" max="11793" width="15.7109375" style="478"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1" width="10.5703125" style="478"/>
    <col min="11802" max="11802" width="13.42578125" style="478" customWidth="1"/>
    <col min="11803"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5.5703125" style="478" customWidth="1"/>
    <col min="12037" max="12038" width="3.7109375" style="478" customWidth="1"/>
    <col min="12039" max="12039" width="22" style="478" customWidth="1"/>
    <col min="12040" max="12040" width="5.5703125" style="478" customWidth="1"/>
    <col min="12041" max="12042" width="3.7109375" style="478" customWidth="1"/>
    <col min="12043" max="12043" width="22" style="478" customWidth="1"/>
    <col min="12044" max="12044" width="5.5703125" style="478" customWidth="1"/>
    <col min="12045" max="12046" width="3.7109375" style="478" customWidth="1"/>
    <col min="12047" max="12047" width="22" style="478" customWidth="1"/>
    <col min="12048" max="12049" width="15.7109375" style="478"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7" width="10.5703125" style="478"/>
    <col min="12058" max="12058" width="13.42578125" style="478" customWidth="1"/>
    <col min="12059"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5.5703125" style="478" customWidth="1"/>
    <col min="12293" max="12294" width="3.7109375" style="478" customWidth="1"/>
    <col min="12295" max="12295" width="22" style="478" customWidth="1"/>
    <col min="12296" max="12296" width="5.5703125" style="478" customWidth="1"/>
    <col min="12297" max="12298" width="3.7109375" style="478" customWidth="1"/>
    <col min="12299" max="12299" width="22" style="478" customWidth="1"/>
    <col min="12300" max="12300" width="5.5703125" style="478" customWidth="1"/>
    <col min="12301" max="12302" width="3.7109375" style="478" customWidth="1"/>
    <col min="12303" max="12303" width="22" style="478" customWidth="1"/>
    <col min="12304" max="12305" width="15.7109375" style="478"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3" width="10.5703125" style="478"/>
    <col min="12314" max="12314" width="13.42578125" style="478" customWidth="1"/>
    <col min="12315"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5.5703125" style="478" customWidth="1"/>
    <col min="12549" max="12550" width="3.7109375" style="478" customWidth="1"/>
    <col min="12551" max="12551" width="22" style="478" customWidth="1"/>
    <col min="12552" max="12552" width="5.5703125" style="478" customWidth="1"/>
    <col min="12553" max="12554" width="3.7109375" style="478" customWidth="1"/>
    <col min="12555" max="12555" width="22" style="478" customWidth="1"/>
    <col min="12556" max="12556" width="5.5703125" style="478" customWidth="1"/>
    <col min="12557" max="12558" width="3.7109375" style="478" customWidth="1"/>
    <col min="12559" max="12559" width="22" style="478" customWidth="1"/>
    <col min="12560" max="12561" width="15.7109375" style="478"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69" width="10.5703125" style="478"/>
    <col min="12570" max="12570" width="13.42578125" style="478" customWidth="1"/>
    <col min="12571"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5.5703125" style="478" customWidth="1"/>
    <col min="12805" max="12806" width="3.7109375" style="478" customWidth="1"/>
    <col min="12807" max="12807" width="22" style="478" customWidth="1"/>
    <col min="12808" max="12808" width="5.5703125" style="478" customWidth="1"/>
    <col min="12809" max="12810" width="3.7109375" style="478" customWidth="1"/>
    <col min="12811" max="12811" width="22" style="478" customWidth="1"/>
    <col min="12812" max="12812" width="5.5703125" style="478" customWidth="1"/>
    <col min="12813" max="12814" width="3.7109375" style="478" customWidth="1"/>
    <col min="12815" max="12815" width="22" style="478" customWidth="1"/>
    <col min="12816" max="12817" width="15.7109375" style="478"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5" width="10.5703125" style="478"/>
    <col min="12826" max="12826" width="13.42578125" style="478" customWidth="1"/>
    <col min="12827"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5.5703125" style="478" customWidth="1"/>
    <col min="13061" max="13062" width="3.7109375" style="478" customWidth="1"/>
    <col min="13063" max="13063" width="22" style="478" customWidth="1"/>
    <col min="13064" max="13064" width="5.5703125" style="478" customWidth="1"/>
    <col min="13065" max="13066" width="3.7109375" style="478" customWidth="1"/>
    <col min="13067" max="13067" width="22" style="478" customWidth="1"/>
    <col min="13068" max="13068" width="5.5703125" style="478" customWidth="1"/>
    <col min="13069" max="13070" width="3.7109375" style="478" customWidth="1"/>
    <col min="13071" max="13071" width="22" style="478" customWidth="1"/>
    <col min="13072" max="13073" width="15.7109375" style="478"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1" width="10.5703125" style="478"/>
    <col min="13082" max="13082" width="13.42578125" style="478" customWidth="1"/>
    <col min="13083"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5.5703125" style="478" customWidth="1"/>
    <col min="13317" max="13318" width="3.7109375" style="478" customWidth="1"/>
    <col min="13319" max="13319" width="22" style="478" customWidth="1"/>
    <col min="13320" max="13320" width="5.5703125" style="478" customWidth="1"/>
    <col min="13321" max="13322" width="3.7109375" style="478" customWidth="1"/>
    <col min="13323" max="13323" width="22" style="478" customWidth="1"/>
    <col min="13324" max="13324" width="5.5703125" style="478" customWidth="1"/>
    <col min="13325" max="13326" width="3.7109375" style="478" customWidth="1"/>
    <col min="13327" max="13327" width="22" style="478" customWidth="1"/>
    <col min="13328" max="13329" width="15.7109375" style="478"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7" width="10.5703125" style="478"/>
    <col min="13338" max="13338" width="13.42578125" style="478" customWidth="1"/>
    <col min="13339"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5.5703125" style="478" customWidth="1"/>
    <col min="13573" max="13574" width="3.7109375" style="478" customWidth="1"/>
    <col min="13575" max="13575" width="22" style="478" customWidth="1"/>
    <col min="13576" max="13576" width="5.5703125" style="478" customWidth="1"/>
    <col min="13577" max="13578" width="3.7109375" style="478" customWidth="1"/>
    <col min="13579" max="13579" width="22" style="478" customWidth="1"/>
    <col min="13580" max="13580" width="5.5703125" style="478" customWidth="1"/>
    <col min="13581" max="13582" width="3.7109375" style="478" customWidth="1"/>
    <col min="13583" max="13583" width="22" style="478" customWidth="1"/>
    <col min="13584" max="13585" width="15.7109375" style="478"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3" width="10.5703125" style="478"/>
    <col min="13594" max="13594" width="13.42578125" style="478" customWidth="1"/>
    <col min="13595"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5.5703125" style="478" customWidth="1"/>
    <col min="13829" max="13830" width="3.7109375" style="478" customWidth="1"/>
    <col min="13831" max="13831" width="22" style="478" customWidth="1"/>
    <col min="13832" max="13832" width="5.5703125" style="478" customWidth="1"/>
    <col min="13833" max="13834" width="3.7109375" style="478" customWidth="1"/>
    <col min="13835" max="13835" width="22" style="478" customWidth="1"/>
    <col min="13836" max="13836" width="5.5703125" style="478" customWidth="1"/>
    <col min="13837" max="13838" width="3.7109375" style="478" customWidth="1"/>
    <col min="13839" max="13839" width="22" style="478" customWidth="1"/>
    <col min="13840" max="13841" width="15.7109375" style="478"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49" width="10.5703125" style="478"/>
    <col min="13850" max="13850" width="13.42578125" style="478" customWidth="1"/>
    <col min="13851"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5.5703125" style="478" customWidth="1"/>
    <col min="14085" max="14086" width="3.7109375" style="478" customWidth="1"/>
    <col min="14087" max="14087" width="22" style="478" customWidth="1"/>
    <col min="14088" max="14088" width="5.5703125" style="478" customWidth="1"/>
    <col min="14089" max="14090" width="3.7109375" style="478" customWidth="1"/>
    <col min="14091" max="14091" width="22" style="478" customWidth="1"/>
    <col min="14092" max="14092" width="5.5703125" style="478" customWidth="1"/>
    <col min="14093" max="14094" width="3.7109375" style="478" customWidth="1"/>
    <col min="14095" max="14095" width="22" style="478" customWidth="1"/>
    <col min="14096" max="14097" width="15.7109375" style="478"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5" width="10.5703125" style="478"/>
    <col min="14106" max="14106" width="13.42578125" style="478" customWidth="1"/>
    <col min="14107"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5.5703125" style="478" customWidth="1"/>
    <col min="14341" max="14342" width="3.7109375" style="478" customWidth="1"/>
    <col min="14343" max="14343" width="22" style="478" customWidth="1"/>
    <col min="14344" max="14344" width="5.5703125" style="478" customWidth="1"/>
    <col min="14345" max="14346" width="3.7109375" style="478" customWidth="1"/>
    <col min="14347" max="14347" width="22" style="478" customWidth="1"/>
    <col min="14348" max="14348" width="5.5703125" style="478" customWidth="1"/>
    <col min="14349" max="14350" width="3.7109375" style="478" customWidth="1"/>
    <col min="14351" max="14351" width="22" style="478" customWidth="1"/>
    <col min="14352" max="14353" width="15.7109375" style="478"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1" width="10.5703125" style="478"/>
    <col min="14362" max="14362" width="13.42578125" style="478" customWidth="1"/>
    <col min="14363"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5.5703125" style="478" customWidth="1"/>
    <col min="14597" max="14598" width="3.7109375" style="478" customWidth="1"/>
    <col min="14599" max="14599" width="22" style="478" customWidth="1"/>
    <col min="14600" max="14600" width="5.5703125" style="478" customWidth="1"/>
    <col min="14601" max="14602" width="3.7109375" style="478" customWidth="1"/>
    <col min="14603" max="14603" width="22" style="478" customWidth="1"/>
    <col min="14604" max="14604" width="5.5703125" style="478" customWidth="1"/>
    <col min="14605" max="14606" width="3.7109375" style="478" customWidth="1"/>
    <col min="14607" max="14607" width="22" style="478" customWidth="1"/>
    <col min="14608" max="14609" width="15.7109375" style="478"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7" width="10.5703125" style="478"/>
    <col min="14618" max="14618" width="13.42578125" style="478" customWidth="1"/>
    <col min="14619"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5.5703125" style="478" customWidth="1"/>
    <col min="14853" max="14854" width="3.7109375" style="478" customWidth="1"/>
    <col min="14855" max="14855" width="22" style="478" customWidth="1"/>
    <col min="14856" max="14856" width="5.5703125" style="478" customWidth="1"/>
    <col min="14857" max="14858" width="3.7109375" style="478" customWidth="1"/>
    <col min="14859" max="14859" width="22" style="478" customWidth="1"/>
    <col min="14860" max="14860" width="5.5703125" style="478" customWidth="1"/>
    <col min="14861" max="14862" width="3.7109375" style="478" customWidth="1"/>
    <col min="14863" max="14863" width="22" style="478" customWidth="1"/>
    <col min="14864" max="14865" width="15.7109375" style="478"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3" width="10.5703125" style="478"/>
    <col min="14874" max="14874" width="13.42578125" style="478" customWidth="1"/>
    <col min="14875"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5.5703125" style="478" customWidth="1"/>
    <col min="15109" max="15110" width="3.7109375" style="478" customWidth="1"/>
    <col min="15111" max="15111" width="22" style="478" customWidth="1"/>
    <col min="15112" max="15112" width="5.5703125" style="478" customWidth="1"/>
    <col min="15113" max="15114" width="3.7109375" style="478" customWidth="1"/>
    <col min="15115" max="15115" width="22" style="478" customWidth="1"/>
    <col min="15116" max="15116" width="5.5703125" style="478" customWidth="1"/>
    <col min="15117" max="15118" width="3.7109375" style="478" customWidth="1"/>
    <col min="15119" max="15119" width="22" style="478" customWidth="1"/>
    <col min="15120" max="15121" width="15.7109375" style="478"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29" width="10.5703125" style="478"/>
    <col min="15130" max="15130" width="13.42578125" style="478" customWidth="1"/>
    <col min="15131"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5.5703125" style="478" customWidth="1"/>
    <col min="15365" max="15366" width="3.7109375" style="478" customWidth="1"/>
    <col min="15367" max="15367" width="22" style="478" customWidth="1"/>
    <col min="15368" max="15368" width="5.5703125" style="478" customWidth="1"/>
    <col min="15369" max="15370" width="3.7109375" style="478" customWidth="1"/>
    <col min="15371" max="15371" width="22" style="478" customWidth="1"/>
    <col min="15372" max="15372" width="5.5703125" style="478" customWidth="1"/>
    <col min="15373" max="15374" width="3.7109375" style="478" customWidth="1"/>
    <col min="15375" max="15375" width="22" style="478" customWidth="1"/>
    <col min="15376" max="15377" width="15.7109375" style="478"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5" width="10.5703125" style="478"/>
    <col min="15386" max="15386" width="13.42578125" style="478" customWidth="1"/>
    <col min="15387"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5.5703125" style="478" customWidth="1"/>
    <col min="15621" max="15622" width="3.7109375" style="478" customWidth="1"/>
    <col min="15623" max="15623" width="22" style="478" customWidth="1"/>
    <col min="15624" max="15624" width="5.5703125" style="478" customWidth="1"/>
    <col min="15625" max="15626" width="3.7109375" style="478" customWidth="1"/>
    <col min="15627" max="15627" width="22" style="478" customWidth="1"/>
    <col min="15628" max="15628" width="5.5703125" style="478" customWidth="1"/>
    <col min="15629" max="15630" width="3.7109375" style="478" customWidth="1"/>
    <col min="15631" max="15631" width="22" style="478" customWidth="1"/>
    <col min="15632" max="15633" width="15.7109375" style="478"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1" width="10.5703125" style="478"/>
    <col min="15642" max="15642" width="13.42578125" style="478" customWidth="1"/>
    <col min="15643"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5.5703125" style="478" customWidth="1"/>
    <col min="15877" max="15878" width="3.7109375" style="478" customWidth="1"/>
    <col min="15879" max="15879" width="22" style="478" customWidth="1"/>
    <col min="15880" max="15880" width="5.5703125" style="478" customWidth="1"/>
    <col min="15881" max="15882" width="3.7109375" style="478" customWidth="1"/>
    <col min="15883" max="15883" width="22" style="478" customWidth="1"/>
    <col min="15884" max="15884" width="5.5703125" style="478" customWidth="1"/>
    <col min="15885" max="15886" width="3.7109375" style="478" customWidth="1"/>
    <col min="15887" max="15887" width="22" style="478" customWidth="1"/>
    <col min="15888" max="15889" width="15.7109375" style="478"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7" width="10.5703125" style="478"/>
    <col min="15898" max="15898" width="13.42578125" style="478" customWidth="1"/>
    <col min="15899"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5.5703125" style="478" customWidth="1"/>
    <col min="16133" max="16134" width="3.7109375" style="478" customWidth="1"/>
    <col min="16135" max="16135" width="22" style="478" customWidth="1"/>
    <col min="16136" max="16136" width="5.5703125" style="478" customWidth="1"/>
    <col min="16137" max="16138" width="3.7109375" style="478" customWidth="1"/>
    <col min="16139" max="16139" width="22" style="478" customWidth="1"/>
    <col min="16140" max="16140" width="5.5703125" style="478" customWidth="1"/>
    <col min="16141" max="16142" width="3.7109375" style="478" customWidth="1"/>
    <col min="16143" max="16143" width="22" style="478" customWidth="1"/>
    <col min="16144" max="16145" width="15.7109375" style="478"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3" width="10.5703125" style="478"/>
    <col min="16154" max="16154" width="13.42578125" style="478" customWidth="1"/>
    <col min="16155" max="16384" width="10.5703125" style="478"/>
  </cols>
  <sheetData>
    <row r="1" spans="1:37" hidden="1"/>
    <row r="2" spans="1:37" hidden="1"/>
    <row r="3" spans="1:37" hidden="1"/>
    <row r="4" spans="1:37" ht="3" customHeight="1">
      <c r="J4" s="483"/>
      <c r="K4" s="483"/>
      <c r="L4" s="479"/>
      <c r="M4" s="479"/>
      <c r="N4" s="479"/>
      <c r="O4" s="479"/>
      <c r="P4" s="479"/>
      <c r="Q4" s="479"/>
      <c r="R4" s="479"/>
      <c r="S4" s="479"/>
      <c r="T4" s="479"/>
      <c r="U4" s="479"/>
      <c r="V4" s="479"/>
      <c r="W4" s="479"/>
      <c r="X4" s="479"/>
      <c r="Y4" s="479"/>
      <c r="Z4" s="486"/>
      <c r="AA4" s="486"/>
      <c r="AB4" s="486"/>
      <c r="AC4" s="486"/>
      <c r="AD4" s="486"/>
      <c r="AE4" s="479"/>
    </row>
    <row r="5" spans="1:37" ht="22.5" customHeight="1">
      <c r="J5" s="483"/>
      <c r="K5" s="483"/>
      <c r="L5" s="1229" t="s">
        <v>674</v>
      </c>
      <c r="M5" s="1229"/>
      <c r="N5" s="1229"/>
      <c r="O5" s="1229"/>
      <c r="P5" s="1229"/>
      <c r="Q5" s="1229"/>
      <c r="R5" s="1229"/>
      <c r="S5" s="1229"/>
      <c r="T5" s="1229"/>
      <c r="U5" s="581"/>
      <c r="V5" s="581"/>
      <c r="W5" s="525"/>
      <c r="X5" s="525"/>
      <c r="Y5" s="587"/>
      <c r="Z5" s="587"/>
      <c r="AA5" s="587"/>
      <c r="AB5" s="587"/>
      <c r="AC5" s="587"/>
      <c r="AD5" s="587"/>
      <c r="AE5" s="499"/>
    </row>
    <row r="6" spans="1:37" ht="3" customHeight="1">
      <c r="J6" s="483"/>
      <c r="K6" s="483"/>
      <c r="L6" s="479"/>
      <c r="M6" s="479"/>
      <c r="N6" s="479"/>
      <c r="O6" s="482"/>
      <c r="P6" s="482"/>
      <c r="Q6" s="482"/>
      <c r="R6" s="482"/>
      <c r="S6" s="482"/>
      <c r="T6" s="482"/>
      <c r="U6" s="479"/>
    </row>
    <row r="7" spans="1:37" s="525" customFormat="1" ht="22.5">
      <c r="A7" s="587"/>
      <c r="B7" s="587"/>
      <c r="C7" s="587"/>
      <c r="D7" s="587"/>
      <c r="E7" s="587"/>
      <c r="F7" s="587"/>
      <c r="G7" s="593"/>
      <c r="H7" s="593"/>
      <c r="I7" s="533"/>
      <c r="J7" s="531"/>
      <c r="K7" s="531"/>
      <c r="L7" s="526"/>
      <c r="M7" s="674" t="s">
        <v>502</v>
      </c>
      <c r="N7" s="1235" t="str">
        <f>IF(NameOrPr_ch="",IF(NameOrPr="","",NameOrPr),NameOrPr_ch)</f>
        <v>Министерство тарифного регулирования и энергетики Челябинской области</v>
      </c>
      <c r="O7" s="1235"/>
      <c r="P7" s="1235"/>
      <c r="Q7" s="1235"/>
      <c r="R7" s="1235"/>
      <c r="S7" s="1235"/>
      <c r="T7" s="1235"/>
      <c r="U7" s="671"/>
      <c r="AH7" s="587"/>
      <c r="AI7" s="587"/>
      <c r="AJ7" s="587"/>
      <c r="AK7" s="587"/>
    </row>
    <row r="8" spans="1:37" s="493" customFormat="1" ht="18.75">
      <c r="A8" s="507"/>
      <c r="B8" s="507"/>
      <c r="C8" s="507"/>
      <c r="D8" s="507"/>
      <c r="E8" s="507"/>
      <c r="F8" s="507"/>
      <c r="G8" s="507"/>
      <c r="H8" s="507"/>
      <c r="L8" s="501"/>
      <c r="M8" s="674" t="s">
        <v>596</v>
      </c>
      <c r="N8" s="1235" t="str">
        <f>IF(datePr_ch="",IF(datePr="","",datePr),datePr_ch)</f>
        <v>28.11.2022</v>
      </c>
      <c r="O8" s="1235"/>
      <c r="P8" s="1235"/>
      <c r="Q8" s="1235"/>
      <c r="R8" s="1235"/>
      <c r="S8" s="1235"/>
      <c r="T8" s="1235"/>
      <c r="U8" s="669"/>
      <c r="V8" s="572"/>
      <c r="W8" s="572"/>
      <c r="X8" s="572"/>
      <c r="Y8" s="572"/>
      <c r="Z8" s="572"/>
      <c r="AA8" s="572"/>
      <c r="AH8" s="507"/>
      <c r="AI8" s="507"/>
      <c r="AJ8" s="507"/>
      <c r="AK8" s="507"/>
    </row>
    <row r="9" spans="1:37" s="493" customFormat="1" ht="18.75">
      <c r="A9" s="507"/>
      <c r="B9" s="507"/>
      <c r="C9" s="507"/>
      <c r="D9" s="507"/>
      <c r="E9" s="507"/>
      <c r="F9" s="507"/>
      <c r="G9" s="507"/>
      <c r="H9" s="507"/>
      <c r="L9" s="554"/>
      <c r="M9" s="674" t="s">
        <v>595</v>
      </c>
      <c r="N9" s="1235" t="str">
        <f>IF(numberPr_ch="",IF(numberPr="","",numberPr),numberPr_ch)</f>
        <v>102/34</v>
      </c>
      <c r="O9" s="1235"/>
      <c r="P9" s="1235"/>
      <c r="Q9" s="1235"/>
      <c r="R9" s="1235"/>
      <c r="S9" s="1235"/>
      <c r="T9" s="1235"/>
      <c r="U9" s="669"/>
      <c r="V9" s="572"/>
      <c r="W9" s="572"/>
      <c r="X9" s="572"/>
      <c r="Y9" s="572"/>
      <c r="Z9" s="572"/>
      <c r="AA9" s="572"/>
      <c r="AH9" s="507"/>
      <c r="AI9" s="507"/>
      <c r="AJ9" s="507"/>
      <c r="AK9" s="507"/>
    </row>
    <row r="10" spans="1:37" s="493" customFormat="1" ht="18.75">
      <c r="A10" s="507"/>
      <c r="B10" s="507"/>
      <c r="C10" s="507"/>
      <c r="D10" s="507"/>
      <c r="E10" s="507"/>
      <c r="F10" s="507"/>
      <c r="G10" s="507"/>
      <c r="H10" s="507"/>
      <c r="L10" s="554"/>
      <c r="M10" s="674" t="s">
        <v>501</v>
      </c>
      <c r="N10" s="1235" t="str">
        <f>IF(IstPub_ch="",IF(IstPub="","",IstPub),IstPub_ch)</f>
        <v>Официальный сайт Министерства тарифного регулирования и энергетики Челябинской области</v>
      </c>
      <c r="O10" s="1235"/>
      <c r="P10" s="1235"/>
      <c r="Q10" s="1235"/>
      <c r="R10" s="1235"/>
      <c r="S10" s="1235"/>
      <c r="T10" s="1235"/>
      <c r="U10" s="669"/>
      <c r="V10" s="572"/>
      <c r="W10" s="572"/>
      <c r="X10" s="572"/>
      <c r="Y10" s="572"/>
      <c r="Z10" s="572"/>
      <c r="AA10" s="572"/>
      <c r="AH10" s="507"/>
      <c r="AI10" s="507"/>
      <c r="AJ10" s="507"/>
      <c r="AK10" s="507"/>
    </row>
    <row r="11" spans="1:37" s="774" customFormat="1" ht="18.75" hidden="1">
      <c r="A11" s="775"/>
      <c r="B11" s="775"/>
      <c r="C11" s="775"/>
      <c r="D11" s="775"/>
      <c r="E11" s="775"/>
      <c r="F11" s="775"/>
      <c r="G11" s="775"/>
      <c r="H11" s="775"/>
      <c r="L11" s="763"/>
      <c r="M11" s="752"/>
      <c r="N11" s="751"/>
      <c r="O11" s="751"/>
      <c r="P11" s="751"/>
      <c r="Q11" s="751"/>
      <c r="R11" s="751"/>
      <c r="S11" s="751"/>
      <c r="T11" s="751"/>
      <c r="U11" s="669"/>
      <c r="Z11" s="773" t="s">
        <v>721</v>
      </c>
      <c r="AA11" s="773" t="s">
        <v>722</v>
      </c>
      <c r="AH11" s="775"/>
      <c r="AI11" s="775"/>
      <c r="AJ11" s="775"/>
      <c r="AK11" s="775"/>
    </row>
    <row r="12" spans="1:37" s="493" customFormat="1" ht="11.25" hidden="1">
      <c r="A12" s="507"/>
      <c r="B12" s="507"/>
      <c r="C12" s="507"/>
      <c r="D12" s="507"/>
      <c r="E12" s="507"/>
      <c r="F12" s="507"/>
      <c r="G12" s="507"/>
      <c r="H12" s="507"/>
      <c r="L12" s="1230"/>
      <c r="M12" s="1230"/>
      <c r="N12" s="568"/>
      <c r="O12" s="1268"/>
      <c r="P12" s="1268"/>
      <c r="Q12" s="1268"/>
      <c r="R12" s="1268"/>
      <c r="S12" s="1268"/>
      <c r="T12" s="1268"/>
      <c r="U12" s="488"/>
      <c r="AE12" s="505" t="s">
        <v>373</v>
      </c>
      <c r="AH12" s="507"/>
      <c r="AI12" s="507"/>
      <c r="AJ12" s="507"/>
      <c r="AK12" s="507"/>
    </row>
    <row r="13" spans="1:37">
      <c r="J13" s="483"/>
      <c r="K13" s="483"/>
      <c r="L13" s="479"/>
      <c r="M13" s="479"/>
      <c r="N13" s="479"/>
      <c r="O13" s="1259"/>
      <c r="P13" s="1259"/>
      <c r="Q13" s="1259"/>
      <c r="R13" s="1259"/>
      <c r="S13" s="1259"/>
      <c r="T13" s="1259"/>
      <c r="U13" s="601"/>
      <c r="Z13" s="1259"/>
      <c r="AA13" s="1259"/>
      <c r="AB13" s="1259"/>
      <c r="AC13" s="1259"/>
      <c r="AD13" s="1259"/>
      <c r="AE13" s="1259"/>
    </row>
    <row r="14" spans="1:37">
      <c r="J14" s="483"/>
      <c r="K14" s="483"/>
      <c r="L14" s="1157" t="s">
        <v>454</v>
      </c>
      <c r="M14" s="1157"/>
      <c r="N14" s="1157"/>
      <c r="O14" s="1157"/>
      <c r="P14" s="1157"/>
      <c r="Q14" s="1157"/>
      <c r="R14" s="1157"/>
      <c r="S14" s="1157"/>
      <c r="T14" s="1157"/>
      <c r="U14" s="1157"/>
      <c r="V14" s="1157"/>
      <c r="W14" s="1157"/>
      <c r="X14" s="1157"/>
      <c r="Y14" s="1157"/>
      <c r="Z14" s="1157"/>
      <c r="AA14" s="1157"/>
      <c r="AB14" s="1157"/>
      <c r="AC14" s="1157"/>
      <c r="AD14" s="1157"/>
      <c r="AE14" s="1157"/>
      <c r="AF14" s="1157"/>
      <c r="AG14" s="1157" t="s">
        <v>455</v>
      </c>
    </row>
    <row r="15" spans="1:37" ht="14.25" customHeight="1">
      <c r="J15" s="483"/>
      <c r="K15" s="483"/>
      <c r="L15" s="1242" t="s">
        <v>92</v>
      </c>
      <c r="M15" s="1242" t="s">
        <v>676</v>
      </c>
      <c r="N15" s="1281" t="s">
        <v>628</v>
      </c>
      <c r="O15" s="1281"/>
      <c r="P15" s="1281"/>
      <c r="Q15" s="1281"/>
      <c r="R15" s="1281" t="s">
        <v>629</v>
      </c>
      <c r="S15" s="1281"/>
      <c r="T15" s="1281"/>
      <c r="U15" s="1281"/>
      <c r="V15" s="1281" t="s">
        <v>630</v>
      </c>
      <c r="W15" s="1281"/>
      <c r="X15" s="1281"/>
      <c r="Y15" s="1281"/>
      <c r="Z15" s="1242" t="s">
        <v>641</v>
      </c>
      <c r="AA15" s="1242"/>
      <c r="AB15" s="1242"/>
      <c r="AC15" s="1242"/>
      <c r="AD15" s="1242"/>
      <c r="AE15" s="1242" t="s">
        <v>341</v>
      </c>
      <c r="AF15" s="1258" t="s">
        <v>275</v>
      </c>
      <c r="AG15" s="1157"/>
    </row>
    <row r="16" spans="1:37" s="525" customFormat="1" ht="27.75" customHeight="1">
      <c r="A16" s="587"/>
      <c r="B16" s="587"/>
      <c r="C16" s="587"/>
      <c r="D16" s="587"/>
      <c r="E16" s="587"/>
      <c r="F16" s="587"/>
      <c r="G16" s="593"/>
      <c r="H16" s="593"/>
      <c r="I16" s="533"/>
      <c r="J16" s="531"/>
      <c r="K16" s="531"/>
      <c r="L16" s="1242"/>
      <c r="M16" s="1242"/>
      <c r="N16" s="1281"/>
      <c r="O16" s="1281"/>
      <c r="P16" s="1281"/>
      <c r="Q16" s="1281"/>
      <c r="R16" s="1281"/>
      <c r="S16" s="1281"/>
      <c r="T16" s="1281"/>
      <c r="U16" s="1281"/>
      <c r="V16" s="1281"/>
      <c r="W16" s="1281"/>
      <c r="X16" s="1281"/>
      <c r="Y16" s="1281"/>
      <c r="Z16" s="1157" t="s">
        <v>679</v>
      </c>
      <c r="AA16" s="1157"/>
      <c r="AB16" s="1157" t="s">
        <v>654</v>
      </c>
      <c r="AC16" s="1157"/>
      <c r="AD16" s="1157"/>
      <c r="AE16" s="1242"/>
      <c r="AF16" s="1258"/>
      <c r="AG16" s="1157"/>
      <c r="AH16" s="587"/>
      <c r="AI16" s="587"/>
      <c r="AJ16" s="587"/>
      <c r="AK16" s="587"/>
    </row>
    <row r="17" spans="1:37" ht="14.25" customHeight="1">
      <c r="J17" s="483"/>
      <c r="K17" s="483"/>
      <c r="L17" s="1242"/>
      <c r="M17" s="1242"/>
      <c r="N17" s="1281"/>
      <c r="O17" s="1281"/>
      <c r="P17" s="1281"/>
      <c r="Q17" s="1281"/>
      <c r="R17" s="1281"/>
      <c r="S17" s="1281"/>
      <c r="T17" s="1281"/>
      <c r="U17" s="1281"/>
      <c r="V17" s="1281"/>
      <c r="W17" s="1281"/>
      <c r="X17" s="1281"/>
      <c r="Y17" s="1281"/>
      <c r="Z17" s="536" t="s">
        <v>677</v>
      </c>
      <c r="AA17" s="536" t="s">
        <v>678</v>
      </c>
      <c r="AB17" s="538" t="s">
        <v>274</v>
      </c>
      <c r="AC17" s="1269" t="s">
        <v>273</v>
      </c>
      <c r="AD17" s="1269"/>
      <c r="AE17" s="1242"/>
      <c r="AF17" s="1258"/>
      <c r="AG17" s="1157"/>
    </row>
    <row r="18" spans="1:37">
      <c r="J18" s="483"/>
      <c r="K18" s="491">
        <v>1</v>
      </c>
      <c r="L18" s="480" t="s">
        <v>93</v>
      </c>
      <c r="M18" s="480" t="s">
        <v>49</v>
      </c>
      <c r="N18" s="1274">
        <f ca="1">OFFSET(N18,0,-1)+1</f>
        <v>3</v>
      </c>
      <c r="O18" s="1274"/>
      <c r="P18" s="1274"/>
      <c r="Q18" s="1274"/>
      <c r="R18" s="1274">
        <f ca="1">OFFSET(N18,0,0)+1</f>
        <v>4</v>
      </c>
      <c r="S18" s="1274"/>
      <c r="T18" s="1274"/>
      <c r="U18" s="1274"/>
      <c r="V18" s="676"/>
      <c r="W18" s="676"/>
      <c r="X18" s="676"/>
      <c r="Y18" s="677">
        <f ca="1">OFFSET(R18,0,0)+1</f>
        <v>5</v>
      </c>
      <c r="Z18" s="489">
        <f ca="1">OFFSET(Z18,0,-1)+1</f>
        <v>6</v>
      </c>
      <c r="AA18" s="489">
        <f ca="1">OFFSET(AA18,0,-1)+1</f>
        <v>7</v>
      </c>
      <c r="AB18" s="489">
        <f ca="1">OFFSET(AB18,0,-1)+1</f>
        <v>8</v>
      </c>
      <c r="AC18" s="1274">
        <f ca="1">OFFSET(AC18,0,-1)+1</f>
        <v>9</v>
      </c>
      <c r="AD18" s="1274"/>
      <c r="AE18" s="489">
        <f ca="1">OFFSET(AE18,0,-2)+1</f>
        <v>10</v>
      </c>
      <c r="AF18" s="525"/>
      <c r="AG18" s="489">
        <f ca="1">OFFSET(AG18,0,-2)+1</f>
        <v>11</v>
      </c>
    </row>
    <row r="19" spans="1:37" ht="22.5">
      <c r="A19" s="1215">
        <v>1</v>
      </c>
      <c r="B19" s="1017"/>
      <c r="C19" s="1017"/>
      <c r="D19" s="1017"/>
      <c r="E19" s="1017"/>
      <c r="F19" s="1010"/>
      <c r="G19" s="1016"/>
      <c r="H19" s="1016"/>
      <c r="I19" s="998"/>
      <c r="J19" s="997"/>
      <c r="K19" s="997"/>
      <c r="L19" s="595">
        <f>mergeValue(A19)</f>
        <v>1</v>
      </c>
      <c r="M19" s="643" t="s">
        <v>20</v>
      </c>
      <c r="N19" s="1275"/>
      <c r="O19" s="1275"/>
      <c r="P19" s="1275"/>
      <c r="Q19" s="1275"/>
      <c r="R19" s="1275"/>
      <c r="S19" s="1275"/>
      <c r="T19" s="1275"/>
      <c r="U19" s="1275"/>
      <c r="V19" s="1275"/>
      <c r="W19" s="1275"/>
      <c r="X19" s="1275"/>
      <c r="Y19" s="1275"/>
      <c r="Z19" s="1275"/>
      <c r="AA19" s="1275"/>
      <c r="AB19" s="1275"/>
      <c r="AC19" s="1275"/>
      <c r="AD19" s="1275"/>
      <c r="AE19" s="1275"/>
      <c r="AF19" s="1275"/>
      <c r="AG19" s="583" t="s">
        <v>476</v>
      </c>
    </row>
    <row r="20" spans="1:37" ht="22.5">
      <c r="A20" s="1215"/>
      <c r="B20" s="1215">
        <v>1</v>
      </c>
      <c r="C20" s="1017"/>
      <c r="D20" s="1017"/>
      <c r="E20" s="1017"/>
      <c r="F20" s="1010"/>
      <c r="G20" s="1019"/>
      <c r="H20" s="1020"/>
      <c r="I20" s="999"/>
      <c r="J20" s="994"/>
      <c r="K20" s="992"/>
      <c r="L20" s="595" t="str">
        <f>mergeValue(A20) &amp;"."&amp; mergeValue(B20)</f>
        <v>1.1</v>
      </c>
      <c r="M20" s="548" t="s">
        <v>16</v>
      </c>
      <c r="N20" s="1276"/>
      <c r="O20" s="1276"/>
      <c r="P20" s="1276"/>
      <c r="Q20" s="1276"/>
      <c r="R20" s="1276"/>
      <c r="S20" s="1276"/>
      <c r="T20" s="1276"/>
      <c r="U20" s="1276"/>
      <c r="V20" s="1276"/>
      <c r="W20" s="1276"/>
      <c r="X20" s="1276"/>
      <c r="Y20" s="1276"/>
      <c r="Z20" s="1276"/>
      <c r="AA20" s="1276"/>
      <c r="AB20" s="1276"/>
      <c r="AC20" s="1276"/>
      <c r="AD20" s="1276"/>
      <c r="AE20" s="1276"/>
      <c r="AF20" s="1276"/>
      <c r="AG20" s="583" t="s">
        <v>477</v>
      </c>
    </row>
    <row r="21" spans="1:37" ht="22.5">
      <c r="A21" s="1215"/>
      <c r="B21" s="1215"/>
      <c r="C21" s="1215">
        <v>1</v>
      </c>
      <c r="D21" s="1017"/>
      <c r="E21" s="1017"/>
      <c r="F21" s="1010"/>
      <c r="G21" s="1019"/>
      <c r="H21" s="1020"/>
      <c r="I21" s="999"/>
      <c r="J21" s="994"/>
      <c r="K21" s="992"/>
      <c r="L21" s="595" t="str">
        <f>mergeValue(A21) &amp;"."&amp; mergeValue(B21)&amp;"."&amp; mergeValue(C21)</f>
        <v>1.1.1</v>
      </c>
      <c r="M21" s="549" t="s">
        <v>7</v>
      </c>
      <c r="N21" s="1276"/>
      <c r="O21" s="1276"/>
      <c r="P21" s="1276"/>
      <c r="Q21" s="1276"/>
      <c r="R21" s="1276"/>
      <c r="S21" s="1276"/>
      <c r="T21" s="1276"/>
      <c r="U21" s="1276"/>
      <c r="V21" s="1276"/>
      <c r="W21" s="1276"/>
      <c r="X21" s="1276"/>
      <c r="Y21" s="1276"/>
      <c r="Z21" s="1276"/>
      <c r="AA21" s="1276"/>
      <c r="AB21" s="1276"/>
      <c r="AC21" s="1276"/>
      <c r="AD21" s="1276"/>
      <c r="AE21" s="1276"/>
      <c r="AF21" s="1276"/>
      <c r="AG21" s="583" t="s">
        <v>633</v>
      </c>
    </row>
    <row r="22" spans="1:37" ht="15" customHeight="1">
      <c r="A22" s="1215"/>
      <c r="B22" s="1215"/>
      <c r="C22" s="1215"/>
      <c r="D22" s="1215">
        <v>1</v>
      </c>
      <c r="E22" s="1017"/>
      <c r="F22" s="1010"/>
      <c r="G22" s="1019"/>
      <c r="H22" s="1020"/>
      <c r="I22" s="999"/>
      <c r="J22" s="994"/>
      <c r="K22" s="992"/>
      <c r="L22" s="595" t="str">
        <f>mergeValue(A22) &amp;"."&amp; mergeValue(B22)&amp;"."&amp; mergeValue(C22)&amp;"."&amp; mergeValue(D22)</f>
        <v>1.1.1.1</v>
      </c>
      <c r="M22" s="550" t="s">
        <v>22</v>
      </c>
      <c r="N22" s="1276"/>
      <c r="O22" s="1276"/>
      <c r="P22" s="1276"/>
      <c r="Q22" s="1276"/>
      <c r="R22" s="1276"/>
      <c r="S22" s="1276"/>
      <c r="T22" s="1276"/>
      <c r="U22" s="1276"/>
      <c r="V22" s="1276"/>
      <c r="W22" s="1276"/>
      <c r="X22" s="1276"/>
      <c r="Y22" s="1276"/>
      <c r="Z22" s="1276"/>
      <c r="AA22" s="1276"/>
      <c r="AB22" s="1276"/>
      <c r="AC22" s="1276"/>
      <c r="AD22" s="1276"/>
      <c r="AE22" s="1276"/>
      <c r="AF22" s="1276"/>
      <c r="AG22" s="583" t="s">
        <v>680</v>
      </c>
    </row>
    <row r="23" spans="1:37" ht="20.100000000000001" customHeight="1">
      <c r="A23" s="1215"/>
      <c r="B23" s="1215"/>
      <c r="C23" s="1215"/>
      <c r="D23" s="1215"/>
      <c r="E23" s="1215">
        <v>1</v>
      </c>
      <c r="F23" s="1010"/>
      <c r="G23" s="1019"/>
      <c r="H23" s="1020"/>
      <c r="I23" s="1021"/>
      <c r="J23" s="1011"/>
      <c r="K23" s="1156"/>
      <c r="L23" s="1279" t="str">
        <f>mergeValue(A23) &amp;"."&amp; mergeValue(B23)&amp;"."&amp; mergeValue(C23)&amp;"."&amp; mergeValue(D23)&amp;"."&amp; mergeValue(E23)</f>
        <v>1.1.1.1.1</v>
      </c>
      <c r="M23" s="1280"/>
      <c r="N23" s="1222" t="s">
        <v>85</v>
      </c>
      <c r="O23" s="1287"/>
      <c r="P23" s="1285">
        <v>1</v>
      </c>
      <c r="Q23" s="1277"/>
      <c r="R23" s="1222" t="s">
        <v>85</v>
      </c>
      <c r="S23" s="1287"/>
      <c r="T23" s="1285">
        <v>1</v>
      </c>
      <c r="U23" s="1277"/>
      <c r="V23" s="1222" t="s">
        <v>85</v>
      </c>
      <c r="W23" s="563"/>
      <c r="X23" s="541">
        <v>1</v>
      </c>
      <c r="Y23" s="1098"/>
      <c r="Z23" s="673"/>
      <c r="AA23" s="673"/>
      <c r="AB23" s="1250"/>
      <c r="AC23" s="1222" t="s">
        <v>84</v>
      </c>
      <c r="AD23" s="1250"/>
      <c r="AE23" s="1222" t="s">
        <v>85</v>
      </c>
      <c r="AF23" s="580"/>
      <c r="AG23" s="1282" t="s">
        <v>681</v>
      </c>
      <c r="AH23" s="502" t="str">
        <f>strCheckDate(Z24:AF24)</f>
        <v/>
      </c>
      <c r="AI23" s="506" t="str">
        <f>IF(AND(COUNTIF(AJ18:AJ27,AJ23)&gt;1,AJ23&lt;&gt;""),"ErrUnique:HasDoubleConn","")</f>
        <v/>
      </c>
      <c r="AJ23" s="506"/>
      <c r="AK23" s="506"/>
    </row>
    <row r="24" spans="1:37" ht="20.100000000000001" customHeight="1">
      <c r="A24" s="1215"/>
      <c r="B24" s="1215"/>
      <c r="C24" s="1215"/>
      <c r="D24" s="1215"/>
      <c r="E24" s="1215"/>
      <c r="F24" s="1010"/>
      <c r="G24" s="1019"/>
      <c r="H24" s="1020"/>
      <c r="I24" s="1021"/>
      <c r="J24" s="1011"/>
      <c r="K24" s="1156"/>
      <c r="L24" s="1279"/>
      <c r="M24" s="1280"/>
      <c r="N24" s="1222"/>
      <c r="O24" s="1287"/>
      <c r="P24" s="1285"/>
      <c r="Q24" s="1286"/>
      <c r="R24" s="1222"/>
      <c r="S24" s="1287"/>
      <c r="T24" s="1285"/>
      <c r="U24" s="1278"/>
      <c r="V24" s="1222"/>
      <c r="W24" s="603"/>
      <c r="X24" s="567"/>
      <c r="Y24" s="567"/>
      <c r="Z24" s="574"/>
      <c r="AA24" s="605" t="str">
        <f>AB23 &amp; "-" &amp; AD23</f>
        <v>-</v>
      </c>
      <c r="AB24" s="1221"/>
      <c r="AC24" s="1222"/>
      <c r="AD24" s="1221"/>
      <c r="AE24" s="1222"/>
      <c r="AF24" s="675"/>
      <c r="AG24" s="1283"/>
      <c r="AI24" s="506"/>
      <c r="AJ24" s="506"/>
      <c r="AK24" s="506"/>
    </row>
    <row r="25" spans="1:37" ht="20.100000000000001" customHeight="1">
      <c r="A25" s="1215"/>
      <c r="B25" s="1215"/>
      <c r="C25" s="1215"/>
      <c r="D25" s="1215"/>
      <c r="E25" s="1215"/>
      <c r="F25" s="1010"/>
      <c r="G25" s="1019"/>
      <c r="H25" s="1020"/>
      <c r="I25" s="1021"/>
      <c r="J25" s="1011"/>
      <c r="K25" s="1156"/>
      <c r="L25" s="1279"/>
      <c r="M25" s="1280"/>
      <c r="N25" s="1222"/>
      <c r="O25" s="1287"/>
      <c r="P25" s="1285"/>
      <c r="Q25" s="1278"/>
      <c r="R25" s="1222"/>
      <c r="S25" s="604"/>
      <c r="T25" s="560"/>
      <c r="U25" s="567"/>
      <c r="V25" s="573"/>
      <c r="W25" s="573"/>
      <c r="X25" s="573"/>
      <c r="Y25" s="573"/>
      <c r="Z25" s="574"/>
      <c r="AA25" s="574"/>
      <c r="AB25" s="575"/>
      <c r="AC25" s="566"/>
      <c r="AD25" s="566"/>
      <c r="AE25" s="575"/>
      <c r="AF25" s="566"/>
      <c r="AG25" s="1283"/>
      <c r="AI25" s="506"/>
      <c r="AJ25" s="506"/>
      <c r="AK25" s="506"/>
    </row>
    <row r="26" spans="1:37" ht="20.100000000000001" customHeight="1">
      <c r="A26" s="1215"/>
      <c r="B26" s="1215"/>
      <c r="C26" s="1215"/>
      <c r="D26" s="1215"/>
      <c r="E26" s="1215"/>
      <c r="F26" s="1010"/>
      <c r="G26" s="1019"/>
      <c r="H26" s="1020"/>
      <c r="I26" s="1021"/>
      <c r="J26" s="1011"/>
      <c r="K26" s="1156"/>
      <c r="L26" s="1279"/>
      <c r="M26" s="1280"/>
      <c r="N26" s="1222"/>
      <c r="O26" s="576"/>
      <c r="P26" s="578"/>
      <c r="Q26" s="577"/>
      <c r="R26" s="573"/>
      <c r="S26" s="573"/>
      <c r="T26" s="573"/>
      <c r="U26" s="573"/>
      <c r="V26" s="573"/>
      <c r="W26" s="573"/>
      <c r="X26" s="573"/>
      <c r="Y26" s="573"/>
      <c r="Z26" s="574"/>
      <c r="AA26" s="574"/>
      <c r="AB26" s="575"/>
      <c r="AC26" s="566"/>
      <c r="AD26" s="566"/>
      <c r="AE26" s="575"/>
      <c r="AF26" s="566"/>
      <c r="AG26" s="1283"/>
      <c r="AI26" s="506"/>
      <c r="AJ26" s="506"/>
      <c r="AK26" s="506"/>
    </row>
    <row r="27" spans="1:37" s="477" customFormat="1" ht="15" customHeight="1">
      <c r="A27" s="1215"/>
      <c r="B27" s="1215"/>
      <c r="C27" s="1215"/>
      <c r="D27" s="1215"/>
      <c r="E27" s="1018"/>
      <c r="F27" s="1012"/>
      <c r="G27" s="1014"/>
      <c r="H27" s="1012"/>
      <c r="I27" s="1021"/>
      <c r="J27" s="1011"/>
      <c r="K27" s="1005"/>
      <c r="L27" s="540"/>
      <c r="M27" s="553" t="s">
        <v>5</v>
      </c>
      <c r="N27" s="553"/>
      <c r="O27" s="553"/>
      <c r="P27" s="553"/>
      <c r="Q27" s="553"/>
      <c r="R27" s="553"/>
      <c r="S27" s="553"/>
      <c r="T27" s="553"/>
      <c r="U27" s="553"/>
      <c r="V27" s="553"/>
      <c r="W27" s="553"/>
      <c r="X27" s="553"/>
      <c r="Y27" s="553"/>
      <c r="Z27" s="553"/>
      <c r="AA27" s="553"/>
      <c r="AB27" s="553"/>
      <c r="AC27" s="553"/>
      <c r="AD27" s="553"/>
      <c r="AE27" s="553"/>
      <c r="AF27" s="553"/>
      <c r="AG27" s="1284"/>
      <c r="AH27" s="503"/>
      <c r="AI27" s="503"/>
      <c r="AJ27" s="213"/>
      <c r="AK27" s="213"/>
    </row>
    <row r="28" spans="1:37" s="477" customFormat="1" ht="15" customHeight="1">
      <c r="A28" s="1215"/>
      <c r="B28" s="1215"/>
      <c r="C28" s="1215"/>
      <c r="D28" s="1018"/>
      <c r="E28" s="1018"/>
      <c r="F28" s="1012"/>
      <c r="G28" s="1019"/>
      <c r="H28" s="1012"/>
      <c r="I28" s="1005"/>
      <c r="J28" s="996"/>
      <c r="K28" s="1005"/>
      <c r="L28" s="540"/>
      <c r="M28" s="552" t="s">
        <v>17</v>
      </c>
      <c r="N28" s="552"/>
      <c r="O28" s="552"/>
      <c r="P28" s="552"/>
      <c r="Q28" s="552"/>
      <c r="R28" s="552"/>
      <c r="S28" s="552"/>
      <c r="T28" s="552"/>
      <c r="U28" s="552"/>
      <c r="V28" s="552"/>
      <c r="W28" s="552"/>
      <c r="X28" s="552"/>
      <c r="Y28" s="552"/>
      <c r="Z28" s="552"/>
      <c r="AA28" s="552"/>
      <c r="AB28" s="552"/>
      <c r="AC28" s="552"/>
      <c r="AD28" s="552"/>
      <c r="AE28" s="552"/>
      <c r="AF28" s="566"/>
      <c r="AG28" s="562"/>
      <c r="AH28" s="503"/>
      <c r="AI28" s="503"/>
      <c r="AJ28" s="213"/>
      <c r="AK28" s="213"/>
    </row>
    <row r="29" spans="1:37" s="477" customFormat="1" ht="15" customHeight="1">
      <c r="A29" s="1215"/>
      <c r="B29" s="1215"/>
      <c r="C29" s="1018"/>
      <c r="D29" s="1018"/>
      <c r="E29" s="1018"/>
      <c r="F29" s="1012"/>
      <c r="G29" s="1019"/>
      <c r="H29" s="1012"/>
      <c r="I29" s="1005"/>
      <c r="J29" s="996"/>
      <c r="K29" s="1005"/>
      <c r="L29" s="540"/>
      <c r="M29" s="551" t="s">
        <v>18</v>
      </c>
      <c r="N29" s="551"/>
      <c r="O29" s="551"/>
      <c r="P29" s="551"/>
      <c r="Q29" s="551"/>
      <c r="R29" s="551"/>
      <c r="S29" s="551"/>
      <c r="T29" s="551"/>
      <c r="U29" s="551"/>
      <c r="V29" s="551"/>
      <c r="W29" s="551"/>
      <c r="X29" s="551"/>
      <c r="Y29" s="551"/>
      <c r="Z29" s="547"/>
      <c r="AA29" s="547"/>
      <c r="AB29" s="575"/>
      <c r="AC29" s="566"/>
      <c r="AD29" s="565"/>
      <c r="AE29" s="551"/>
      <c r="AF29" s="566"/>
      <c r="AG29" s="562"/>
      <c r="AH29" s="503"/>
      <c r="AI29" s="503"/>
      <c r="AJ29" s="503"/>
      <c r="AK29" s="503"/>
    </row>
    <row r="30" spans="1:37" s="477" customFormat="1" ht="15" customHeight="1">
      <c r="A30" s="1215"/>
      <c r="B30" s="1018"/>
      <c r="C30" s="1018"/>
      <c r="D30" s="1018"/>
      <c r="E30" s="1018"/>
      <c r="F30" s="1012"/>
      <c r="G30" s="1019"/>
      <c r="H30" s="1012"/>
      <c r="I30" s="1005"/>
      <c r="J30" s="996"/>
      <c r="K30" s="1005"/>
      <c r="L30" s="540"/>
      <c r="M30" s="560" t="s">
        <v>19</v>
      </c>
      <c r="N30" s="560"/>
      <c r="O30" s="560"/>
      <c r="P30" s="560"/>
      <c r="Q30" s="560"/>
      <c r="R30" s="560"/>
      <c r="S30" s="560"/>
      <c r="T30" s="560"/>
      <c r="U30" s="560"/>
      <c r="V30" s="560"/>
      <c r="W30" s="560"/>
      <c r="X30" s="560"/>
      <c r="Y30" s="560"/>
      <c r="Z30" s="547"/>
      <c r="AA30" s="547"/>
      <c r="AB30" s="575"/>
      <c r="AC30" s="566"/>
      <c r="AD30" s="565"/>
      <c r="AE30" s="551"/>
      <c r="AF30" s="566"/>
      <c r="AG30" s="562"/>
      <c r="AH30" s="503"/>
      <c r="AI30" s="503"/>
      <c r="AJ30" s="503"/>
      <c r="AK30" s="503"/>
    </row>
    <row r="31" spans="1:37" s="477" customFormat="1" ht="15" customHeight="1">
      <c r="A31" s="991"/>
      <c r="B31" s="991"/>
      <c r="C31" s="991"/>
      <c r="D31" s="991"/>
      <c r="E31" s="991"/>
      <c r="F31" s="991"/>
      <c r="G31" s="1004"/>
      <c r="H31" s="1005"/>
      <c r="I31" s="995"/>
      <c r="J31" s="996"/>
      <c r="K31" s="991"/>
      <c r="L31" s="540"/>
      <c r="M31" s="567" t="s">
        <v>309</v>
      </c>
      <c r="N31" s="567"/>
      <c r="O31" s="567"/>
      <c r="P31" s="567"/>
      <c r="Q31" s="567"/>
      <c r="R31" s="567"/>
      <c r="S31" s="567"/>
      <c r="T31" s="567"/>
      <c r="U31" s="567"/>
      <c r="V31" s="567"/>
      <c r="W31" s="567"/>
      <c r="X31" s="567"/>
      <c r="Y31" s="567"/>
      <c r="Z31" s="547"/>
      <c r="AA31" s="547"/>
      <c r="AB31" s="575"/>
      <c r="AC31" s="566"/>
      <c r="AD31" s="565"/>
      <c r="AE31" s="551"/>
      <c r="AF31" s="566"/>
      <c r="AG31" s="562"/>
      <c r="AH31" s="503"/>
      <c r="AI31" s="503"/>
      <c r="AJ31" s="503"/>
      <c r="AK31" s="503"/>
    </row>
    <row r="33" spans="12:37" ht="102" customHeight="1">
      <c r="L33" s="1">
        <v>1</v>
      </c>
      <c r="M33" s="1208" t="s">
        <v>682</v>
      </c>
      <c r="N33" s="1208"/>
      <c r="O33" s="1208"/>
      <c r="P33" s="1208"/>
      <c r="Q33" s="1208"/>
      <c r="R33" s="1208"/>
      <c r="S33" s="1208"/>
      <c r="T33" s="1208"/>
      <c r="U33" s="1208"/>
      <c r="V33" s="1208"/>
      <c r="W33" s="1208"/>
      <c r="X33" s="1208"/>
      <c r="Y33" s="1208"/>
      <c r="Z33" s="1208"/>
      <c r="AA33" s="1208"/>
      <c r="AB33" s="1208"/>
      <c r="AC33" s="1208"/>
      <c r="AD33" s="1208"/>
      <c r="AE33" s="1208"/>
      <c r="AF33" s="1208"/>
      <c r="AG33" s="1208"/>
      <c r="AH33" s="508"/>
      <c r="AI33" s="508"/>
      <c r="AJ33" s="508"/>
      <c r="AK33" s="508"/>
    </row>
    <row r="34" spans="12:37" ht="14.25" customHeight="1">
      <c r="L34" s="515"/>
      <c r="M34" s="516"/>
      <c r="N34" s="516"/>
      <c r="O34" s="516"/>
      <c r="P34" s="516"/>
      <c r="Q34" s="516"/>
      <c r="R34" s="516"/>
      <c r="S34" s="516"/>
      <c r="T34" s="516"/>
      <c r="U34" s="516"/>
      <c r="V34" s="516"/>
      <c r="W34" s="516"/>
      <c r="X34" s="516"/>
      <c r="Y34" s="516"/>
      <c r="Z34" s="519"/>
      <c r="AA34" s="519"/>
      <c r="AB34" s="519"/>
      <c r="AC34" s="519"/>
      <c r="AD34" s="519"/>
      <c r="AE34" s="519"/>
      <c r="AF34" s="519"/>
      <c r="AG34" s="519"/>
      <c r="AH34" s="520"/>
      <c r="AI34" s="520"/>
      <c r="AJ34" s="520"/>
      <c r="AK34" s="520"/>
    </row>
  </sheetData>
  <sheetProtection algorithmName="SHA-512" hashValue="vEg8wxOMiBIHi6wF9+zVDETVrbZK6BIcv/IzN53Hn75fwIYl/wq4y/eahbFHlhApgaW9uiRREEwfp19xE6n9ag==" saltValue="0Zg90pzM/wbqEkpBZbUIGQ==" spinCount="100000" sheet="1" objects="1" scenarios="1" formatColumns="0" formatRows="0"/>
  <dataConsolidate/>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N15:Q17"/>
    <mergeCell ref="R15:U17"/>
    <mergeCell ref="AC17:AD17"/>
    <mergeCell ref="V15:Y17"/>
    <mergeCell ref="Z16:AA16"/>
    <mergeCell ref="AB16:AD16"/>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41" t="str">
        <f>"Код отчёта: " &amp; GetCode()</f>
        <v>Код отчёта: FAS.JKH.OPEN.INFO.PRICE.WARM</v>
      </c>
      <c r="C2" s="1141"/>
      <c r="D2" s="1141"/>
      <c r="E2" s="1141"/>
      <c r="F2" s="1141"/>
      <c r="G2" s="1141"/>
      <c r="Q2" s="231"/>
      <c r="R2" s="231"/>
      <c r="S2" s="231"/>
      <c r="T2" s="231"/>
      <c r="U2" s="231"/>
      <c r="V2" s="231"/>
      <c r="W2" s="231"/>
    </row>
    <row r="3" spans="1:27" ht="18" customHeight="1">
      <c r="B3" s="1142" t="str">
        <f>"Версия " &amp; GetVersion()</f>
        <v>Версия 1.0.2</v>
      </c>
      <c r="C3" s="1142"/>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45" t="s">
        <v>769</v>
      </c>
      <c r="C5" s="1146"/>
      <c r="D5" s="1146"/>
      <c r="E5" s="1146"/>
      <c r="F5" s="1146"/>
      <c r="G5" s="1146"/>
      <c r="H5" s="1146"/>
      <c r="I5" s="1146"/>
      <c r="J5" s="1146"/>
      <c r="K5" s="1146"/>
      <c r="L5" s="1146"/>
      <c r="M5" s="1146"/>
      <c r="N5" s="1146"/>
      <c r="O5" s="1146"/>
      <c r="P5" s="1146"/>
      <c r="Q5" s="1146"/>
      <c r="R5" s="1146"/>
      <c r="S5" s="1146"/>
      <c r="T5" s="1146"/>
      <c r="U5" s="1146"/>
      <c r="V5" s="1146"/>
      <c r="W5" s="1146"/>
      <c r="X5" s="1146"/>
      <c r="Y5" s="1146"/>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43" t="s">
        <v>589</v>
      </c>
      <c r="F7" s="1143"/>
      <c r="G7" s="1143"/>
      <c r="H7" s="1143"/>
      <c r="I7" s="1143"/>
      <c r="J7" s="1143"/>
      <c r="K7" s="1143"/>
      <c r="L7" s="1143"/>
      <c r="M7" s="1143"/>
      <c r="N7" s="1143"/>
      <c r="O7" s="1143"/>
      <c r="P7" s="1143"/>
      <c r="Q7" s="1143"/>
      <c r="R7" s="1143"/>
      <c r="S7" s="1143"/>
      <c r="T7" s="1143"/>
      <c r="U7" s="1143"/>
      <c r="V7" s="1143"/>
      <c r="W7" s="1143"/>
      <c r="X7" s="1143"/>
      <c r="Y7" s="59"/>
    </row>
    <row r="8" spans="1:27" ht="15" customHeight="1">
      <c r="A8" s="43"/>
      <c r="B8" s="78"/>
      <c r="C8" s="77"/>
      <c r="D8" s="60"/>
      <c r="E8" s="1143"/>
      <c r="F8" s="1143"/>
      <c r="G8" s="1143"/>
      <c r="H8" s="1143"/>
      <c r="I8" s="1143"/>
      <c r="J8" s="1143"/>
      <c r="K8" s="1143"/>
      <c r="L8" s="1143"/>
      <c r="M8" s="1143"/>
      <c r="N8" s="1143"/>
      <c r="O8" s="1143"/>
      <c r="P8" s="1143"/>
      <c r="Q8" s="1143"/>
      <c r="R8" s="1143"/>
      <c r="S8" s="1143"/>
      <c r="T8" s="1143"/>
      <c r="U8" s="1143"/>
      <c r="V8" s="1143"/>
      <c r="W8" s="1143"/>
      <c r="X8" s="1143"/>
      <c r="Y8" s="59"/>
    </row>
    <row r="9" spans="1:27" ht="15" customHeight="1">
      <c r="A9" s="43"/>
      <c r="B9" s="78"/>
      <c r="C9" s="77"/>
      <c r="D9" s="60"/>
      <c r="E9" s="1143"/>
      <c r="F9" s="1143"/>
      <c r="G9" s="1143"/>
      <c r="H9" s="1143"/>
      <c r="I9" s="1143"/>
      <c r="J9" s="1143"/>
      <c r="K9" s="1143"/>
      <c r="L9" s="1143"/>
      <c r="M9" s="1143"/>
      <c r="N9" s="1143"/>
      <c r="O9" s="1143"/>
      <c r="P9" s="1143"/>
      <c r="Q9" s="1143"/>
      <c r="R9" s="1143"/>
      <c r="S9" s="1143"/>
      <c r="T9" s="1143"/>
      <c r="U9" s="1143"/>
      <c r="V9" s="1143"/>
      <c r="W9" s="1143"/>
      <c r="X9" s="1143"/>
      <c r="Y9" s="59"/>
    </row>
    <row r="10" spans="1:27" ht="10.5" customHeight="1">
      <c r="A10" s="43"/>
      <c r="B10" s="78"/>
      <c r="C10" s="77"/>
      <c r="D10" s="60"/>
      <c r="E10" s="1143"/>
      <c r="F10" s="1143"/>
      <c r="G10" s="1143"/>
      <c r="H10" s="1143"/>
      <c r="I10" s="1143"/>
      <c r="J10" s="1143"/>
      <c r="K10" s="1143"/>
      <c r="L10" s="1143"/>
      <c r="M10" s="1143"/>
      <c r="N10" s="1143"/>
      <c r="O10" s="1143"/>
      <c r="P10" s="1143"/>
      <c r="Q10" s="1143"/>
      <c r="R10" s="1143"/>
      <c r="S10" s="1143"/>
      <c r="T10" s="1143"/>
      <c r="U10" s="1143"/>
      <c r="V10" s="1143"/>
      <c r="W10" s="1143"/>
      <c r="X10" s="1143"/>
      <c r="Y10" s="59"/>
    </row>
    <row r="11" spans="1:27" ht="27" customHeight="1">
      <c r="A11" s="43"/>
      <c r="B11" s="78"/>
      <c r="C11" s="77"/>
      <c r="D11" s="60"/>
      <c r="E11" s="1143"/>
      <c r="F11" s="1143"/>
      <c r="G11" s="1143"/>
      <c r="H11" s="1143"/>
      <c r="I11" s="1143"/>
      <c r="J11" s="1143"/>
      <c r="K11" s="1143"/>
      <c r="L11" s="1143"/>
      <c r="M11" s="1143"/>
      <c r="N11" s="1143"/>
      <c r="O11" s="1143"/>
      <c r="P11" s="1143"/>
      <c r="Q11" s="1143"/>
      <c r="R11" s="1143"/>
      <c r="S11" s="1143"/>
      <c r="T11" s="1143"/>
      <c r="U11" s="1143"/>
      <c r="V11" s="1143"/>
      <c r="W11" s="1143"/>
      <c r="X11" s="1143"/>
      <c r="Y11" s="59"/>
    </row>
    <row r="12" spans="1:27" ht="12" customHeight="1">
      <c r="A12" s="43"/>
      <c r="B12" s="78"/>
      <c r="C12" s="77"/>
      <c r="D12" s="60"/>
      <c r="E12" s="1143"/>
      <c r="F12" s="1143"/>
      <c r="G12" s="1143"/>
      <c r="H12" s="1143"/>
      <c r="I12" s="1143"/>
      <c r="J12" s="1143"/>
      <c r="K12" s="1143"/>
      <c r="L12" s="1143"/>
      <c r="M12" s="1143"/>
      <c r="N12" s="1143"/>
      <c r="O12" s="1143"/>
      <c r="P12" s="1143"/>
      <c r="Q12" s="1143"/>
      <c r="R12" s="1143"/>
      <c r="S12" s="1143"/>
      <c r="T12" s="1143"/>
      <c r="U12" s="1143"/>
      <c r="V12" s="1143"/>
      <c r="W12" s="1143"/>
      <c r="X12" s="1143"/>
      <c r="Y12" s="59"/>
    </row>
    <row r="13" spans="1:27" ht="38.25" customHeight="1">
      <c r="A13" s="43"/>
      <c r="B13" s="78"/>
      <c r="C13" s="77"/>
      <c r="D13" s="60"/>
      <c r="E13" s="1143"/>
      <c r="F13" s="1143"/>
      <c r="G13" s="1143"/>
      <c r="H13" s="1143"/>
      <c r="I13" s="1143"/>
      <c r="J13" s="1143"/>
      <c r="K13" s="1143"/>
      <c r="L13" s="1143"/>
      <c r="M13" s="1143"/>
      <c r="N13" s="1143"/>
      <c r="O13" s="1143"/>
      <c r="P13" s="1143"/>
      <c r="Q13" s="1143"/>
      <c r="R13" s="1143"/>
      <c r="S13" s="1143"/>
      <c r="T13" s="1143"/>
      <c r="U13" s="1143"/>
      <c r="V13" s="1143"/>
      <c r="W13" s="1143"/>
      <c r="X13" s="1143"/>
      <c r="Y13" s="73"/>
    </row>
    <row r="14" spans="1:27" ht="15" customHeight="1">
      <c r="A14" s="43"/>
      <c r="B14" s="78"/>
      <c r="C14" s="77"/>
      <c r="D14" s="60"/>
      <c r="E14" s="1143"/>
      <c r="F14" s="1143"/>
      <c r="G14" s="1143"/>
      <c r="H14" s="1143"/>
      <c r="I14" s="1143"/>
      <c r="J14" s="1143"/>
      <c r="K14" s="1143"/>
      <c r="L14" s="1143"/>
      <c r="M14" s="1143"/>
      <c r="N14" s="1143"/>
      <c r="O14" s="1143"/>
      <c r="P14" s="1143"/>
      <c r="Q14" s="1143"/>
      <c r="R14" s="1143"/>
      <c r="S14" s="1143"/>
      <c r="T14" s="1143"/>
      <c r="U14" s="1143"/>
      <c r="V14" s="1143"/>
      <c r="W14" s="1143"/>
      <c r="X14" s="1143"/>
      <c r="Y14" s="59"/>
    </row>
    <row r="15" spans="1:27" ht="15">
      <c r="A15" s="43"/>
      <c r="B15" s="78"/>
      <c r="C15" s="77"/>
      <c r="D15" s="60"/>
      <c r="E15" s="1143"/>
      <c r="F15" s="1143"/>
      <c r="G15" s="1143"/>
      <c r="H15" s="1143"/>
      <c r="I15" s="1143"/>
      <c r="J15" s="1143"/>
      <c r="K15" s="1143"/>
      <c r="L15" s="1143"/>
      <c r="M15" s="1143"/>
      <c r="N15" s="1143"/>
      <c r="O15" s="1143"/>
      <c r="P15" s="1143"/>
      <c r="Q15" s="1143"/>
      <c r="R15" s="1143"/>
      <c r="S15" s="1143"/>
      <c r="T15" s="1143"/>
      <c r="U15" s="1143"/>
      <c r="V15" s="1143"/>
      <c r="W15" s="1143"/>
      <c r="X15" s="1143"/>
      <c r="Y15" s="59"/>
    </row>
    <row r="16" spans="1:27" ht="15">
      <c r="A16" s="43"/>
      <c r="B16" s="78"/>
      <c r="C16" s="77"/>
      <c r="D16" s="60"/>
      <c r="E16" s="1143"/>
      <c r="F16" s="1143"/>
      <c r="G16" s="1143"/>
      <c r="H16" s="1143"/>
      <c r="I16" s="1143"/>
      <c r="J16" s="1143"/>
      <c r="K16" s="1143"/>
      <c r="L16" s="1143"/>
      <c r="M16" s="1143"/>
      <c r="N16" s="1143"/>
      <c r="O16" s="1143"/>
      <c r="P16" s="1143"/>
      <c r="Q16" s="1143"/>
      <c r="R16" s="1143"/>
      <c r="S16" s="1143"/>
      <c r="T16" s="1143"/>
      <c r="U16" s="1143"/>
      <c r="V16" s="1143"/>
      <c r="W16" s="1143"/>
      <c r="X16" s="1143"/>
      <c r="Y16" s="59"/>
    </row>
    <row r="17" spans="1:25" ht="15" customHeight="1">
      <c r="A17" s="43"/>
      <c r="B17" s="78"/>
      <c r="C17" s="77"/>
      <c r="D17" s="60"/>
      <c r="E17" s="1143"/>
      <c r="F17" s="1143"/>
      <c r="G17" s="1143"/>
      <c r="H17" s="1143"/>
      <c r="I17" s="1143"/>
      <c r="J17" s="1143"/>
      <c r="K17" s="1143"/>
      <c r="L17" s="1143"/>
      <c r="M17" s="1143"/>
      <c r="N17" s="1143"/>
      <c r="O17" s="1143"/>
      <c r="P17" s="1143"/>
      <c r="Q17" s="1143"/>
      <c r="R17" s="1143"/>
      <c r="S17" s="1143"/>
      <c r="T17" s="1143"/>
      <c r="U17" s="1143"/>
      <c r="V17" s="1143"/>
      <c r="W17" s="1143"/>
      <c r="X17" s="1143"/>
      <c r="Y17" s="59"/>
    </row>
    <row r="18" spans="1:25" ht="15">
      <c r="A18" s="43"/>
      <c r="B18" s="78"/>
      <c r="C18" s="77"/>
      <c r="D18" s="60"/>
      <c r="E18" s="1143"/>
      <c r="F18" s="1143"/>
      <c r="G18" s="1143"/>
      <c r="H18" s="1143"/>
      <c r="I18" s="1143"/>
      <c r="J18" s="1143"/>
      <c r="K18" s="1143"/>
      <c r="L18" s="1143"/>
      <c r="M18" s="1143"/>
      <c r="N18" s="1143"/>
      <c r="O18" s="1143"/>
      <c r="P18" s="1143"/>
      <c r="Q18" s="1143"/>
      <c r="R18" s="1143"/>
      <c r="S18" s="1143"/>
      <c r="T18" s="1143"/>
      <c r="U18" s="1143"/>
      <c r="V18" s="1143"/>
      <c r="W18" s="1143"/>
      <c r="X18" s="1143"/>
      <c r="Y18" s="59"/>
    </row>
    <row r="19" spans="1:25" ht="59.25" customHeight="1">
      <c r="A19" s="43"/>
      <c r="B19" s="78"/>
      <c r="C19" s="77"/>
      <c r="D19" s="66"/>
      <c r="E19" s="1143"/>
      <c r="F19" s="1143"/>
      <c r="G19" s="1143"/>
      <c r="H19" s="1143"/>
      <c r="I19" s="1143"/>
      <c r="J19" s="1143"/>
      <c r="K19" s="1143"/>
      <c r="L19" s="1143"/>
      <c r="M19" s="1143"/>
      <c r="N19" s="1143"/>
      <c r="O19" s="1143"/>
      <c r="P19" s="1143"/>
      <c r="Q19" s="1143"/>
      <c r="R19" s="1143"/>
      <c r="S19" s="1143"/>
      <c r="T19" s="1143"/>
      <c r="U19" s="1143"/>
      <c r="V19" s="1143"/>
      <c r="W19" s="1143"/>
      <c r="X19" s="1143"/>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48" t="s">
        <v>254</v>
      </c>
      <c r="G21" s="1149"/>
      <c r="H21" s="1149"/>
      <c r="I21" s="1149"/>
      <c r="J21" s="1149"/>
      <c r="K21" s="1149"/>
      <c r="L21" s="1149"/>
      <c r="M21" s="1149"/>
      <c r="N21" s="60"/>
      <c r="O21" s="71" t="s">
        <v>237</v>
      </c>
      <c r="P21" s="1150" t="s">
        <v>238</v>
      </c>
      <c r="Q21" s="1151"/>
      <c r="R21" s="1151"/>
      <c r="S21" s="1151"/>
      <c r="T21" s="1151"/>
      <c r="U21" s="1151"/>
      <c r="V21" s="1151"/>
      <c r="W21" s="1151"/>
      <c r="X21" s="1151"/>
      <c r="Y21" s="59"/>
    </row>
    <row r="22" spans="1:25" ht="14.25" hidden="1" customHeight="1">
      <c r="A22" s="43"/>
      <c r="B22" s="78"/>
      <c r="C22" s="77"/>
      <c r="D22" s="61"/>
      <c r="E22" s="94" t="s">
        <v>237</v>
      </c>
      <c r="F22" s="1148" t="s">
        <v>240</v>
      </c>
      <c r="G22" s="1149"/>
      <c r="H22" s="1149"/>
      <c r="I22" s="1149"/>
      <c r="J22" s="1149"/>
      <c r="K22" s="1149"/>
      <c r="L22" s="1149"/>
      <c r="M22" s="1149"/>
      <c r="N22" s="60"/>
      <c r="O22" s="74" t="s">
        <v>237</v>
      </c>
      <c r="P22" s="1150" t="s">
        <v>587</v>
      </c>
      <c r="Q22" s="1151"/>
      <c r="R22" s="1151"/>
      <c r="S22" s="1151"/>
      <c r="T22" s="1151"/>
      <c r="U22" s="1151"/>
      <c r="V22" s="1151"/>
      <c r="W22" s="1151"/>
      <c r="X22" s="1151"/>
      <c r="Y22" s="59"/>
    </row>
    <row r="23" spans="1:25" ht="27" hidden="1" customHeight="1">
      <c r="A23" s="43"/>
      <c r="B23" s="78"/>
      <c r="C23" s="77"/>
      <c r="D23" s="61"/>
      <c r="E23" s="60"/>
      <c r="F23" s="60"/>
      <c r="G23" s="60"/>
      <c r="H23" s="60"/>
      <c r="I23" s="60"/>
      <c r="J23" s="60"/>
      <c r="K23" s="60"/>
      <c r="L23" s="60"/>
      <c r="M23" s="60"/>
      <c r="N23" s="60"/>
      <c r="O23" s="60"/>
      <c r="P23" s="1144"/>
      <c r="Q23" s="1144"/>
      <c r="R23" s="1144"/>
      <c r="S23" s="1144"/>
      <c r="T23" s="1144"/>
      <c r="U23" s="1144"/>
      <c r="V23" s="1144"/>
      <c r="W23" s="1144"/>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47" t="s">
        <v>394</v>
      </c>
      <c r="F35" s="1147"/>
      <c r="G35" s="1147"/>
      <c r="H35" s="1147"/>
      <c r="I35" s="1147"/>
      <c r="J35" s="1147"/>
      <c r="K35" s="1147"/>
      <c r="L35" s="1147"/>
      <c r="M35" s="1147"/>
      <c r="N35" s="1147"/>
      <c r="O35" s="1147"/>
      <c r="P35" s="1147"/>
      <c r="Q35" s="1147"/>
      <c r="R35" s="1147"/>
      <c r="S35" s="1147"/>
      <c r="T35" s="1147"/>
      <c r="U35" s="1147"/>
      <c r="V35" s="1147"/>
      <c r="W35" s="1147"/>
      <c r="X35" s="1147"/>
      <c r="Y35" s="59"/>
    </row>
    <row r="36" spans="1:25" ht="38.25" hidden="1" customHeight="1">
      <c r="A36" s="43"/>
      <c r="B36" s="78"/>
      <c r="C36" s="77"/>
      <c r="D36" s="61"/>
      <c r="E36" s="1147"/>
      <c r="F36" s="1147"/>
      <c r="G36" s="1147"/>
      <c r="H36" s="1147"/>
      <c r="I36" s="1147"/>
      <c r="J36" s="1147"/>
      <c r="K36" s="1147"/>
      <c r="L36" s="1147"/>
      <c r="M36" s="1147"/>
      <c r="N36" s="1147"/>
      <c r="O36" s="1147"/>
      <c r="P36" s="1147"/>
      <c r="Q36" s="1147"/>
      <c r="R36" s="1147"/>
      <c r="S36" s="1147"/>
      <c r="T36" s="1147"/>
      <c r="U36" s="1147"/>
      <c r="V36" s="1147"/>
      <c r="W36" s="1147"/>
      <c r="X36" s="1147"/>
      <c r="Y36" s="59"/>
    </row>
    <row r="37" spans="1:25" ht="9.75" hidden="1" customHeight="1">
      <c r="A37" s="43"/>
      <c r="B37" s="78"/>
      <c r="C37" s="77"/>
      <c r="D37" s="61"/>
      <c r="E37" s="1147"/>
      <c r="F37" s="1147"/>
      <c r="G37" s="1147"/>
      <c r="H37" s="1147"/>
      <c r="I37" s="1147"/>
      <c r="J37" s="1147"/>
      <c r="K37" s="1147"/>
      <c r="L37" s="1147"/>
      <c r="M37" s="1147"/>
      <c r="N37" s="1147"/>
      <c r="O37" s="1147"/>
      <c r="P37" s="1147"/>
      <c r="Q37" s="1147"/>
      <c r="R37" s="1147"/>
      <c r="S37" s="1147"/>
      <c r="T37" s="1147"/>
      <c r="U37" s="1147"/>
      <c r="V37" s="1147"/>
      <c r="W37" s="1147"/>
      <c r="X37" s="1147"/>
      <c r="Y37" s="59"/>
    </row>
    <row r="38" spans="1:25" ht="51" hidden="1" customHeight="1">
      <c r="A38" s="43"/>
      <c r="B38" s="78"/>
      <c r="C38" s="77"/>
      <c r="D38" s="61"/>
      <c r="E38" s="1147"/>
      <c r="F38" s="1147"/>
      <c r="G38" s="1147"/>
      <c r="H38" s="1147"/>
      <c r="I38" s="1147"/>
      <c r="J38" s="1147"/>
      <c r="K38" s="1147"/>
      <c r="L38" s="1147"/>
      <c r="M38" s="1147"/>
      <c r="N38" s="1147"/>
      <c r="O38" s="1147"/>
      <c r="P38" s="1147"/>
      <c r="Q38" s="1147"/>
      <c r="R38" s="1147"/>
      <c r="S38" s="1147"/>
      <c r="T38" s="1147"/>
      <c r="U38" s="1147"/>
      <c r="V38" s="1147"/>
      <c r="W38" s="1147"/>
      <c r="X38" s="1147"/>
      <c r="Y38" s="59"/>
    </row>
    <row r="39" spans="1:25" ht="15" hidden="1" customHeight="1">
      <c r="A39" s="43"/>
      <c r="B39" s="78"/>
      <c r="C39" s="77"/>
      <c r="D39" s="61"/>
      <c r="E39" s="1147"/>
      <c r="F39" s="1147"/>
      <c r="G39" s="1147"/>
      <c r="H39" s="1147"/>
      <c r="I39" s="1147"/>
      <c r="J39" s="1147"/>
      <c r="K39" s="1147"/>
      <c r="L39" s="1147"/>
      <c r="M39" s="1147"/>
      <c r="N39" s="1147"/>
      <c r="O39" s="1147"/>
      <c r="P39" s="1147"/>
      <c r="Q39" s="1147"/>
      <c r="R39" s="1147"/>
      <c r="S39" s="1147"/>
      <c r="T39" s="1147"/>
      <c r="U39" s="1147"/>
      <c r="V39" s="1147"/>
      <c r="W39" s="1147"/>
      <c r="X39" s="1147"/>
      <c r="Y39" s="59"/>
    </row>
    <row r="40" spans="1:25" ht="12" hidden="1" customHeight="1">
      <c r="A40" s="43"/>
      <c r="B40" s="78"/>
      <c r="C40" s="77"/>
      <c r="D40" s="61"/>
      <c r="E40" s="1133"/>
      <c r="F40" s="1134"/>
      <c r="G40" s="1134"/>
      <c r="H40" s="1134"/>
      <c r="I40" s="1134"/>
      <c r="J40" s="1134"/>
      <c r="K40" s="1134"/>
      <c r="L40" s="1134"/>
      <c r="M40" s="1134"/>
      <c r="N40" s="1134"/>
      <c r="O40" s="1134"/>
      <c r="P40" s="1134"/>
      <c r="Q40" s="1134"/>
      <c r="R40" s="1134"/>
      <c r="S40" s="1134"/>
      <c r="T40" s="1134"/>
      <c r="U40" s="1134"/>
      <c r="V40" s="1134"/>
      <c r="W40" s="1134"/>
      <c r="X40" s="1134"/>
      <c r="Y40" s="59"/>
    </row>
    <row r="41" spans="1:25" ht="38.25" hidden="1" customHeight="1">
      <c r="A41" s="43"/>
      <c r="B41" s="78"/>
      <c r="C41" s="77"/>
      <c r="D41" s="61"/>
      <c r="E41" s="1147"/>
      <c r="F41" s="1147"/>
      <c r="G41" s="1147"/>
      <c r="H41" s="1147"/>
      <c r="I41" s="1147"/>
      <c r="J41" s="1147"/>
      <c r="K41" s="1147"/>
      <c r="L41" s="1147"/>
      <c r="M41" s="1147"/>
      <c r="N41" s="1147"/>
      <c r="O41" s="1147"/>
      <c r="P41" s="1147"/>
      <c r="Q41" s="1147"/>
      <c r="R41" s="1147"/>
      <c r="S41" s="1147"/>
      <c r="T41" s="1147"/>
      <c r="U41" s="1147"/>
      <c r="V41" s="1147"/>
      <c r="W41" s="1147"/>
      <c r="X41" s="1147"/>
      <c r="Y41" s="59"/>
    </row>
    <row r="42" spans="1:25" ht="15" hidden="1">
      <c r="A42" s="43"/>
      <c r="B42" s="78"/>
      <c r="C42" s="77"/>
      <c r="D42" s="61"/>
      <c r="E42" s="1147"/>
      <c r="F42" s="1147"/>
      <c r="G42" s="1147"/>
      <c r="H42" s="1147"/>
      <c r="I42" s="1147"/>
      <c r="J42" s="1147"/>
      <c r="K42" s="1147"/>
      <c r="L42" s="1147"/>
      <c r="M42" s="1147"/>
      <c r="N42" s="1147"/>
      <c r="O42" s="1147"/>
      <c r="P42" s="1147"/>
      <c r="Q42" s="1147"/>
      <c r="R42" s="1147"/>
      <c r="S42" s="1147"/>
      <c r="T42" s="1147"/>
      <c r="U42" s="1147"/>
      <c r="V42" s="1147"/>
      <c r="W42" s="1147"/>
      <c r="X42" s="1147"/>
      <c r="Y42" s="59"/>
    </row>
    <row r="43" spans="1:25" ht="15" hidden="1">
      <c r="A43" s="43"/>
      <c r="B43" s="78"/>
      <c r="C43" s="77"/>
      <c r="D43" s="61"/>
      <c r="E43" s="1147"/>
      <c r="F43" s="1147"/>
      <c r="G43" s="1147"/>
      <c r="H43" s="1147"/>
      <c r="I43" s="1147"/>
      <c r="J43" s="1147"/>
      <c r="K43" s="1147"/>
      <c r="L43" s="1147"/>
      <c r="M43" s="1147"/>
      <c r="N43" s="1147"/>
      <c r="O43" s="1147"/>
      <c r="P43" s="1147"/>
      <c r="Q43" s="1147"/>
      <c r="R43" s="1147"/>
      <c r="S43" s="1147"/>
      <c r="T43" s="1147"/>
      <c r="U43" s="1147"/>
      <c r="V43" s="1147"/>
      <c r="W43" s="1147"/>
      <c r="X43" s="1147"/>
      <c r="Y43" s="59"/>
    </row>
    <row r="44" spans="1:25" ht="33.75" hidden="1" customHeight="1">
      <c r="A44" s="43"/>
      <c r="B44" s="78"/>
      <c r="C44" s="77"/>
      <c r="D44" s="66"/>
      <c r="E44" s="1147"/>
      <c r="F44" s="1147"/>
      <c r="G44" s="1147"/>
      <c r="H44" s="1147"/>
      <c r="I44" s="1147"/>
      <c r="J44" s="1147"/>
      <c r="K44" s="1147"/>
      <c r="L44" s="1147"/>
      <c r="M44" s="1147"/>
      <c r="N44" s="1147"/>
      <c r="O44" s="1147"/>
      <c r="P44" s="1147"/>
      <c r="Q44" s="1147"/>
      <c r="R44" s="1147"/>
      <c r="S44" s="1147"/>
      <c r="T44" s="1147"/>
      <c r="U44" s="1147"/>
      <c r="V44" s="1147"/>
      <c r="W44" s="1147"/>
      <c r="X44" s="1147"/>
      <c r="Y44" s="59"/>
    </row>
    <row r="45" spans="1:25" ht="15" hidden="1">
      <c r="A45" s="43"/>
      <c r="B45" s="78"/>
      <c r="C45" s="77"/>
      <c r="D45" s="66"/>
      <c r="E45" s="1147"/>
      <c r="F45" s="1147"/>
      <c r="G45" s="1147"/>
      <c r="H45" s="1147"/>
      <c r="I45" s="1147"/>
      <c r="J45" s="1147"/>
      <c r="K45" s="1147"/>
      <c r="L45" s="1147"/>
      <c r="M45" s="1147"/>
      <c r="N45" s="1147"/>
      <c r="O45" s="1147"/>
      <c r="P45" s="1147"/>
      <c r="Q45" s="1147"/>
      <c r="R45" s="1147"/>
      <c r="S45" s="1147"/>
      <c r="T45" s="1147"/>
      <c r="U45" s="1147"/>
      <c r="V45" s="1147"/>
      <c r="W45" s="1147"/>
      <c r="X45" s="1147"/>
      <c r="Y45" s="59"/>
    </row>
    <row r="46" spans="1:25" ht="24" hidden="1" customHeight="1">
      <c r="A46" s="43"/>
      <c r="B46" s="78"/>
      <c r="C46" s="77"/>
      <c r="D46" s="61"/>
      <c r="E46" s="1135" t="s">
        <v>236</v>
      </c>
      <c r="F46" s="1135"/>
      <c r="G46" s="1135"/>
      <c r="H46" s="1135"/>
      <c r="I46" s="1135"/>
      <c r="J46" s="1135"/>
      <c r="K46" s="1135"/>
      <c r="L46" s="1135"/>
      <c r="M46" s="1135"/>
      <c r="N46" s="1135"/>
      <c r="O46" s="1135"/>
      <c r="P46" s="1135"/>
      <c r="Q46" s="1135"/>
      <c r="R46" s="1135"/>
      <c r="S46" s="1135"/>
      <c r="T46" s="1135"/>
      <c r="U46" s="1135"/>
      <c r="V46" s="1135"/>
      <c r="W46" s="1135"/>
      <c r="X46" s="1135"/>
      <c r="Y46" s="59"/>
    </row>
    <row r="47" spans="1:25" ht="37.5" hidden="1" customHeight="1">
      <c r="A47" s="43"/>
      <c r="B47" s="78"/>
      <c r="C47" s="77"/>
      <c r="D47" s="61"/>
      <c r="E47" s="1135"/>
      <c r="F47" s="1135"/>
      <c r="G47" s="1135"/>
      <c r="H47" s="1135"/>
      <c r="I47" s="1135"/>
      <c r="J47" s="1135"/>
      <c r="K47" s="1135"/>
      <c r="L47" s="1135"/>
      <c r="M47" s="1135"/>
      <c r="N47" s="1135"/>
      <c r="O47" s="1135"/>
      <c r="P47" s="1135"/>
      <c r="Q47" s="1135"/>
      <c r="R47" s="1135"/>
      <c r="S47" s="1135"/>
      <c r="T47" s="1135"/>
      <c r="U47" s="1135"/>
      <c r="V47" s="1135"/>
      <c r="W47" s="1135"/>
      <c r="X47" s="1135"/>
      <c r="Y47" s="59"/>
    </row>
    <row r="48" spans="1:25" ht="24" hidden="1" customHeight="1">
      <c r="A48" s="43"/>
      <c r="B48" s="78"/>
      <c r="C48" s="77"/>
      <c r="D48" s="61"/>
      <c r="E48" s="1135"/>
      <c r="F48" s="1135"/>
      <c r="G48" s="1135"/>
      <c r="H48" s="1135"/>
      <c r="I48" s="1135"/>
      <c r="J48" s="1135"/>
      <c r="K48" s="1135"/>
      <c r="L48" s="1135"/>
      <c r="M48" s="1135"/>
      <c r="N48" s="1135"/>
      <c r="O48" s="1135"/>
      <c r="P48" s="1135"/>
      <c r="Q48" s="1135"/>
      <c r="R48" s="1135"/>
      <c r="S48" s="1135"/>
      <c r="T48" s="1135"/>
      <c r="U48" s="1135"/>
      <c r="V48" s="1135"/>
      <c r="W48" s="1135"/>
      <c r="X48" s="1135"/>
      <c r="Y48" s="59"/>
    </row>
    <row r="49" spans="1:25" ht="51" hidden="1" customHeight="1">
      <c r="A49" s="43"/>
      <c r="B49" s="78"/>
      <c r="C49" s="77"/>
      <c r="D49" s="61"/>
      <c r="E49" s="1135"/>
      <c r="F49" s="1135"/>
      <c r="G49" s="1135"/>
      <c r="H49" s="1135"/>
      <c r="I49" s="1135"/>
      <c r="J49" s="1135"/>
      <c r="K49" s="1135"/>
      <c r="L49" s="1135"/>
      <c r="M49" s="1135"/>
      <c r="N49" s="1135"/>
      <c r="O49" s="1135"/>
      <c r="P49" s="1135"/>
      <c r="Q49" s="1135"/>
      <c r="R49" s="1135"/>
      <c r="S49" s="1135"/>
      <c r="T49" s="1135"/>
      <c r="U49" s="1135"/>
      <c r="V49" s="1135"/>
      <c r="W49" s="1135"/>
      <c r="X49" s="1135"/>
      <c r="Y49" s="59"/>
    </row>
    <row r="50" spans="1:25" ht="15" hidden="1">
      <c r="A50" s="43"/>
      <c r="B50" s="78"/>
      <c r="C50" s="77"/>
      <c r="D50" s="61"/>
      <c r="E50" s="1135"/>
      <c r="F50" s="1135"/>
      <c r="G50" s="1135"/>
      <c r="H50" s="1135"/>
      <c r="I50" s="1135"/>
      <c r="J50" s="1135"/>
      <c r="K50" s="1135"/>
      <c r="L50" s="1135"/>
      <c r="M50" s="1135"/>
      <c r="N50" s="1135"/>
      <c r="O50" s="1135"/>
      <c r="P50" s="1135"/>
      <c r="Q50" s="1135"/>
      <c r="R50" s="1135"/>
      <c r="S50" s="1135"/>
      <c r="T50" s="1135"/>
      <c r="U50" s="1135"/>
      <c r="V50" s="1135"/>
      <c r="W50" s="1135"/>
      <c r="X50" s="1135"/>
      <c r="Y50" s="59"/>
    </row>
    <row r="51" spans="1:25" ht="15" hidden="1">
      <c r="A51" s="43"/>
      <c r="B51" s="78"/>
      <c r="C51" s="77"/>
      <c r="D51" s="61"/>
      <c r="E51" s="1135"/>
      <c r="F51" s="1135"/>
      <c r="G51" s="1135"/>
      <c r="H51" s="1135"/>
      <c r="I51" s="1135"/>
      <c r="J51" s="1135"/>
      <c r="K51" s="1135"/>
      <c r="L51" s="1135"/>
      <c r="M51" s="1135"/>
      <c r="N51" s="1135"/>
      <c r="O51" s="1135"/>
      <c r="P51" s="1135"/>
      <c r="Q51" s="1135"/>
      <c r="R51" s="1135"/>
      <c r="S51" s="1135"/>
      <c r="T51" s="1135"/>
      <c r="U51" s="1135"/>
      <c r="V51" s="1135"/>
      <c r="W51" s="1135"/>
      <c r="X51" s="1135"/>
      <c r="Y51" s="59"/>
    </row>
    <row r="52" spans="1:25" ht="15" hidden="1">
      <c r="A52" s="43"/>
      <c r="B52" s="78"/>
      <c r="C52" s="77"/>
      <c r="D52" s="61"/>
      <c r="E52" s="1135"/>
      <c r="F52" s="1135"/>
      <c r="G52" s="1135"/>
      <c r="H52" s="1135"/>
      <c r="I52" s="1135"/>
      <c r="J52" s="1135"/>
      <c r="K52" s="1135"/>
      <c r="L52" s="1135"/>
      <c r="M52" s="1135"/>
      <c r="N52" s="1135"/>
      <c r="O52" s="1135"/>
      <c r="P52" s="1135"/>
      <c r="Q52" s="1135"/>
      <c r="R52" s="1135"/>
      <c r="S52" s="1135"/>
      <c r="T52" s="1135"/>
      <c r="U52" s="1135"/>
      <c r="V52" s="1135"/>
      <c r="W52" s="1135"/>
      <c r="X52" s="1135"/>
      <c r="Y52" s="59"/>
    </row>
    <row r="53" spans="1:25" ht="15" hidden="1">
      <c r="A53" s="43"/>
      <c r="B53" s="78"/>
      <c r="C53" s="77"/>
      <c r="D53" s="61"/>
      <c r="E53" s="1135"/>
      <c r="F53" s="1135"/>
      <c r="G53" s="1135"/>
      <c r="H53" s="1135"/>
      <c r="I53" s="1135"/>
      <c r="J53" s="1135"/>
      <c r="K53" s="1135"/>
      <c r="L53" s="1135"/>
      <c r="M53" s="1135"/>
      <c r="N53" s="1135"/>
      <c r="O53" s="1135"/>
      <c r="P53" s="1135"/>
      <c r="Q53" s="1135"/>
      <c r="R53" s="1135"/>
      <c r="S53" s="1135"/>
      <c r="T53" s="1135"/>
      <c r="U53" s="1135"/>
      <c r="V53" s="1135"/>
      <c r="W53" s="1135"/>
      <c r="X53" s="1135"/>
      <c r="Y53" s="59"/>
    </row>
    <row r="54" spans="1:25" ht="15" hidden="1">
      <c r="A54" s="43"/>
      <c r="B54" s="78"/>
      <c r="C54" s="77"/>
      <c r="D54" s="61"/>
      <c r="E54" s="1135"/>
      <c r="F54" s="1135"/>
      <c r="G54" s="1135"/>
      <c r="H54" s="1135"/>
      <c r="I54" s="1135"/>
      <c r="J54" s="1135"/>
      <c r="K54" s="1135"/>
      <c r="L54" s="1135"/>
      <c r="M54" s="1135"/>
      <c r="N54" s="1135"/>
      <c r="O54" s="1135"/>
      <c r="P54" s="1135"/>
      <c r="Q54" s="1135"/>
      <c r="R54" s="1135"/>
      <c r="S54" s="1135"/>
      <c r="T54" s="1135"/>
      <c r="U54" s="1135"/>
      <c r="V54" s="1135"/>
      <c r="W54" s="1135"/>
      <c r="X54" s="1135"/>
      <c r="Y54" s="59"/>
    </row>
    <row r="55" spans="1:25" ht="15" hidden="1">
      <c r="A55" s="43"/>
      <c r="B55" s="78"/>
      <c r="C55" s="77"/>
      <c r="D55" s="61"/>
      <c r="E55" s="1135"/>
      <c r="F55" s="1135"/>
      <c r="G55" s="1135"/>
      <c r="H55" s="1135"/>
      <c r="I55" s="1135"/>
      <c r="J55" s="1135"/>
      <c r="K55" s="1135"/>
      <c r="L55" s="1135"/>
      <c r="M55" s="1135"/>
      <c r="N55" s="1135"/>
      <c r="O55" s="1135"/>
      <c r="P55" s="1135"/>
      <c r="Q55" s="1135"/>
      <c r="R55" s="1135"/>
      <c r="S55" s="1135"/>
      <c r="T55" s="1135"/>
      <c r="U55" s="1135"/>
      <c r="V55" s="1135"/>
      <c r="W55" s="1135"/>
      <c r="X55" s="1135"/>
      <c r="Y55" s="59"/>
    </row>
    <row r="56" spans="1:25" ht="25.5" hidden="1" customHeight="1">
      <c r="A56" s="43"/>
      <c r="B56" s="78"/>
      <c r="C56" s="77"/>
      <c r="D56" s="66"/>
      <c r="E56" s="1135"/>
      <c r="F56" s="1135"/>
      <c r="G56" s="1135"/>
      <c r="H56" s="1135"/>
      <c r="I56" s="1135"/>
      <c r="J56" s="1135"/>
      <c r="K56" s="1135"/>
      <c r="L56" s="1135"/>
      <c r="M56" s="1135"/>
      <c r="N56" s="1135"/>
      <c r="O56" s="1135"/>
      <c r="P56" s="1135"/>
      <c r="Q56" s="1135"/>
      <c r="R56" s="1135"/>
      <c r="S56" s="1135"/>
      <c r="T56" s="1135"/>
      <c r="U56" s="1135"/>
      <c r="V56" s="1135"/>
      <c r="W56" s="1135"/>
      <c r="X56" s="1135"/>
      <c r="Y56" s="59"/>
    </row>
    <row r="57" spans="1:25" ht="15" hidden="1">
      <c r="A57" s="43"/>
      <c r="B57" s="78"/>
      <c r="C57" s="77"/>
      <c r="D57" s="66"/>
      <c r="E57" s="1135"/>
      <c r="F57" s="1135"/>
      <c r="G57" s="1135"/>
      <c r="H57" s="1135"/>
      <c r="I57" s="1135"/>
      <c r="J57" s="1135"/>
      <c r="K57" s="1135"/>
      <c r="L57" s="1135"/>
      <c r="M57" s="1135"/>
      <c r="N57" s="1135"/>
      <c r="O57" s="1135"/>
      <c r="P57" s="1135"/>
      <c r="Q57" s="1135"/>
      <c r="R57" s="1135"/>
      <c r="S57" s="1135"/>
      <c r="T57" s="1135"/>
      <c r="U57" s="1135"/>
      <c r="V57" s="1135"/>
      <c r="W57" s="1135"/>
      <c r="X57" s="1135"/>
      <c r="Y57" s="59"/>
    </row>
    <row r="58" spans="1:25" ht="15" hidden="1" customHeight="1">
      <c r="A58" s="43"/>
      <c r="B58" s="78"/>
      <c r="C58" s="77"/>
      <c r="D58" s="61"/>
      <c r="E58" s="1136" t="s">
        <v>395</v>
      </c>
      <c r="F58" s="1136"/>
      <c r="G58" s="1136"/>
      <c r="H58" s="1136"/>
      <c r="I58" s="1136"/>
      <c r="J58" s="1136"/>
      <c r="K58" s="1136"/>
      <c r="L58" s="1136"/>
      <c r="M58" s="1136"/>
      <c r="N58" s="1136"/>
      <c r="O58" s="1136"/>
      <c r="P58" s="1136"/>
      <c r="Q58" s="1136"/>
      <c r="R58" s="1136"/>
      <c r="S58" s="1136"/>
      <c r="T58" s="1136"/>
      <c r="U58" s="1136"/>
      <c r="V58" s="231"/>
      <c r="W58" s="231"/>
      <c r="X58" s="231"/>
      <c r="Y58" s="59"/>
    </row>
    <row r="59" spans="1:25" ht="15" hidden="1" customHeight="1">
      <c r="A59" s="43"/>
      <c r="B59" s="78"/>
      <c r="C59" s="77"/>
      <c r="D59" s="61"/>
      <c r="E59" s="1138"/>
      <c r="F59" s="1138"/>
      <c r="G59" s="1138"/>
      <c r="H59" s="1133"/>
      <c r="I59" s="1134"/>
      <c r="J59" s="1134"/>
      <c r="K59" s="1134"/>
      <c r="L59" s="1134"/>
      <c r="M59" s="1134"/>
      <c r="N59" s="1134"/>
      <c r="O59" s="1134"/>
      <c r="P59" s="1134"/>
      <c r="Q59" s="1134"/>
      <c r="R59" s="1134"/>
      <c r="S59" s="1134"/>
      <c r="T59" s="1134"/>
      <c r="U59" s="1134"/>
      <c r="V59" s="1134"/>
      <c r="W59" s="1134"/>
      <c r="X59" s="1134"/>
      <c r="Y59" s="59"/>
    </row>
    <row r="60" spans="1:25" ht="15" hidden="1" customHeight="1">
      <c r="A60" s="43"/>
      <c r="B60" s="78"/>
      <c r="C60" s="77"/>
      <c r="D60" s="61"/>
      <c r="E60" s="1137"/>
      <c r="F60" s="1137"/>
      <c r="G60" s="1137"/>
      <c r="H60" s="1132"/>
      <c r="I60" s="1132"/>
      <c r="J60" s="1132"/>
      <c r="K60" s="1132"/>
      <c r="L60" s="1132"/>
      <c r="M60" s="1132"/>
      <c r="N60" s="1132"/>
      <c r="O60" s="1132"/>
      <c r="P60" s="1132"/>
      <c r="Q60" s="1132"/>
      <c r="R60" s="1132"/>
      <c r="S60" s="1132"/>
      <c r="T60" s="1132"/>
      <c r="U60" s="1132"/>
      <c r="V60" s="1132"/>
      <c r="W60" s="1132"/>
      <c r="X60" s="1132"/>
      <c r="Y60" s="59"/>
    </row>
    <row r="61" spans="1:25" ht="15" hidden="1">
      <c r="A61" s="43"/>
      <c r="B61" s="78"/>
      <c r="C61" s="77"/>
      <c r="D61" s="61"/>
      <c r="E61" s="70"/>
      <c r="F61" s="68"/>
      <c r="G61" s="69"/>
      <c r="H61" s="1132"/>
      <c r="I61" s="1132"/>
      <c r="J61" s="1132"/>
      <c r="K61" s="1132"/>
      <c r="L61" s="1132"/>
      <c r="M61" s="1132"/>
      <c r="N61" s="1132"/>
      <c r="O61" s="1132"/>
      <c r="P61" s="1132"/>
      <c r="Q61" s="1132"/>
      <c r="R61" s="1132"/>
      <c r="S61" s="1132"/>
      <c r="T61" s="1132"/>
      <c r="U61" s="1132"/>
      <c r="V61" s="1132"/>
      <c r="W61" s="1132"/>
      <c r="X61" s="1132"/>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36" t="s">
        <v>396</v>
      </c>
      <c r="F70" s="1136"/>
      <c r="G70" s="1136"/>
      <c r="H70" s="1136"/>
      <c r="I70" s="1136"/>
      <c r="J70" s="1136"/>
      <c r="K70" s="1136"/>
      <c r="L70" s="1136"/>
      <c r="M70" s="1136"/>
      <c r="N70" s="1136"/>
      <c r="O70" s="1136"/>
      <c r="P70" s="1136"/>
      <c r="Q70" s="1136"/>
      <c r="R70" s="1136"/>
      <c r="S70" s="1136"/>
      <c r="T70" s="1136"/>
      <c r="U70" s="450"/>
      <c r="V70" s="450"/>
      <c r="W70" s="450"/>
      <c r="X70" s="450"/>
      <c r="Y70" s="59"/>
    </row>
    <row r="71" spans="1:25" ht="15" hidden="1">
      <c r="A71" s="43"/>
      <c r="B71" s="78"/>
      <c r="C71" s="77"/>
      <c r="D71" s="61"/>
      <c r="E71" s="1136" t="s">
        <v>586</v>
      </c>
      <c r="F71" s="1136"/>
      <c r="G71" s="1136"/>
      <c r="H71" s="1136"/>
      <c r="I71" s="1136"/>
      <c r="J71" s="1136"/>
      <c r="K71" s="1136"/>
      <c r="L71" s="1136"/>
      <c r="M71" s="1136"/>
      <c r="N71" s="1136"/>
      <c r="O71" s="1136"/>
      <c r="P71" s="1136"/>
      <c r="Q71" s="1136"/>
      <c r="R71" s="1136"/>
      <c r="S71" s="1136"/>
      <c r="T71" s="1136"/>
      <c r="U71" s="451"/>
      <c r="V71" s="451"/>
      <c r="W71" s="451"/>
      <c r="X71" s="451"/>
      <c r="Y71" s="59"/>
    </row>
    <row r="72" spans="1:25" ht="40.5" hidden="1" customHeight="1">
      <c r="A72" s="43"/>
      <c r="B72" s="78"/>
      <c r="C72" s="77"/>
      <c r="D72" s="61"/>
      <c r="E72" s="451"/>
      <c r="F72" s="451"/>
      <c r="G72" s="451"/>
      <c r="H72" s="451"/>
      <c r="I72" s="451"/>
      <c r="J72" s="451"/>
      <c r="K72" s="451"/>
      <c r="L72" s="451"/>
      <c r="M72" s="451"/>
      <c r="N72" s="451"/>
      <c r="O72" s="451"/>
      <c r="P72" s="451"/>
      <c r="Q72" s="451"/>
      <c r="R72" s="451"/>
      <c r="S72" s="451"/>
      <c r="T72" s="451"/>
      <c r="U72" s="451"/>
      <c r="V72" s="451"/>
      <c r="W72" s="451"/>
      <c r="X72" s="451"/>
      <c r="Y72" s="59"/>
    </row>
    <row r="73" spans="1:25" ht="63" hidden="1" customHeight="1">
      <c r="A73" s="43"/>
      <c r="B73" s="78"/>
      <c r="C73" s="77"/>
      <c r="D73" s="61"/>
      <c r="E73" s="451"/>
      <c r="F73" s="451"/>
      <c r="G73" s="451"/>
      <c r="H73" s="451"/>
      <c r="I73" s="451"/>
      <c r="J73" s="451"/>
      <c r="K73" s="451"/>
      <c r="L73" s="451"/>
      <c r="M73" s="451"/>
      <c r="N73" s="451"/>
      <c r="O73" s="451"/>
      <c r="P73" s="451"/>
      <c r="Q73" s="451"/>
      <c r="R73" s="451"/>
      <c r="S73" s="451"/>
      <c r="T73" s="451"/>
      <c r="U73" s="451"/>
      <c r="V73" s="451"/>
      <c r="W73" s="451"/>
      <c r="X73" s="451"/>
      <c r="Y73" s="59"/>
    </row>
    <row r="74" spans="1:25" ht="30" hidden="1" customHeight="1">
      <c r="A74" s="43"/>
      <c r="B74" s="78"/>
      <c r="C74" s="77"/>
      <c r="D74" s="61"/>
      <c r="E74" s="451"/>
      <c r="F74" s="451"/>
      <c r="G74" s="451"/>
      <c r="H74" s="451"/>
      <c r="I74" s="451"/>
      <c r="J74" s="451"/>
      <c r="K74" s="451"/>
      <c r="L74" s="451"/>
      <c r="M74" s="451"/>
      <c r="N74" s="451"/>
      <c r="O74" s="451"/>
      <c r="P74" s="451"/>
      <c r="Q74" s="451"/>
      <c r="R74" s="451"/>
      <c r="S74" s="451"/>
      <c r="T74" s="451"/>
      <c r="U74" s="451"/>
      <c r="V74" s="451"/>
      <c r="W74" s="451"/>
      <c r="X74" s="451"/>
      <c r="Y74" s="59"/>
    </row>
    <row r="75" spans="1:25" ht="30" hidden="1" customHeight="1">
      <c r="A75" s="43"/>
      <c r="B75" s="78"/>
      <c r="C75" s="77"/>
      <c r="D75" s="61"/>
      <c r="E75" s="451"/>
      <c r="F75" s="451"/>
      <c r="G75" s="451"/>
      <c r="H75" s="451"/>
      <c r="I75" s="451"/>
      <c r="J75" s="451"/>
      <c r="K75" s="451"/>
      <c r="L75" s="451"/>
      <c r="M75" s="451"/>
      <c r="N75" s="451"/>
      <c r="O75" s="451"/>
      <c r="P75" s="451"/>
      <c r="Q75" s="451"/>
      <c r="R75" s="451"/>
      <c r="S75" s="451"/>
      <c r="T75" s="451"/>
      <c r="U75" s="451"/>
      <c r="V75" s="451"/>
      <c r="W75" s="451"/>
      <c r="X75" s="451"/>
      <c r="Y75" s="59"/>
    </row>
    <row r="76" spans="1:25" ht="15" hidden="1">
      <c r="A76" s="43"/>
      <c r="B76" s="78"/>
      <c r="C76" s="77"/>
      <c r="D76" s="61"/>
      <c r="E76" s="451"/>
      <c r="F76" s="451"/>
      <c r="G76" s="451"/>
      <c r="H76" s="451"/>
      <c r="I76" s="451"/>
      <c r="J76" s="451"/>
      <c r="K76" s="451"/>
      <c r="L76" s="451"/>
      <c r="M76" s="451"/>
      <c r="N76" s="451"/>
      <c r="O76" s="451"/>
      <c r="P76" s="451"/>
      <c r="Q76" s="451"/>
      <c r="R76" s="451"/>
      <c r="S76" s="451"/>
      <c r="T76" s="451"/>
      <c r="U76" s="451"/>
      <c r="V76" s="451"/>
      <c r="W76" s="451"/>
      <c r="X76" s="451"/>
      <c r="Y76" s="59"/>
    </row>
    <row r="77" spans="1:25" ht="15" hidden="1">
      <c r="A77" s="43"/>
      <c r="B77" s="78"/>
      <c r="C77" s="77"/>
      <c r="D77" s="61"/>
      <c r="E77" s="451"/>
      <c r="F77" s="451"/>
      <c r="G77" s="451"/>
      <c r="H77" s="451"/>
      <c r="I77" s="451"/>
      <c r="J77" s="451"/>
      <c r="K77" s="451"/>
      <c r="L77" s="451"/>
      <c r="M77" s="451"/>
      <c r="N77" s="451"/>
      <c r="O77" s="451"/>
      <c r="P77" s="451"/>
      <c r="Q77" s="451"/>
      <c r="R77" s="451"/>
      <c r="S77" s="451"/>
      <c r="T77" s="451"/>
      <c r="U77" s="451"/>
      <c r="V77" s="451"/>
      <c r="W77" s="451"/>
      <c r="X77" s="451"/>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2"/>
      <c r="F79" s="452"/>
      <c r="G79" s="452"/>
      <c r="H79" s="452"/>
      <c r="I79" s="452"/>
      <c r="J79" s="452"/>
      <c r="K79" s="452"/>
      <c r="L79" s="452"/>
      <c r="M79" s="452"/>
      <c r="N79" s="452"/>
      <c r="O79" s="452"/>
      <c r="P79" s="452"/>
      <c r="Q79" s="452"/>
      <c r="R79" s="452"/>
      <c r="S79" s="452"/>
      <c r="T79" s="452"/>
      <c r="U79" s="452"/>
      <c r="V79" s="452"/>
      <c r="W79" s="452"/>
      <c r="X79" s="452"/>
      <c r="Y79" s="59"/>
    </row>
    <row r="80" spans="1:25" ht="14.25" hidden="1" customHeight="1">
      <c r="A80" s="43"/>
      <c r="B80" s="78"/>
      <c r="C80" s="77"/>
      <c r="D80" s="61"/>
      <c r="E80" s="453"/>
      <c r="F80" s="453"/>
      <c r="G80" s="453"/>
      <c r="H80" s="453"/>
      <c r="Y80" s="59"/>
    </row>
    <row r="81" spans="1:25" ht="15" hidden="1">
      <c r="A81" s="43"/>
      <c r="B81" s="78"/>
      <c r="C81" s="77"/>
      <c r="D81" s="61"/>
      <c r="E81" s="1136" t="s">
        <v>395</v>
      </c>
      <c r="F81" s="1136"/>
      <c r="G81" s="1136"/>
      <c r="H81" s="1136"/>
      <c r="I81" s="1136"/>
      <c r="J81" s="1136"/>
      <c r="K81" s="1136"/>
      <c r="L81" s="1136"/>
      <c r="M81" s="1136"/>
      <c r="N81" s="1136"/>
      <c r="O81" s="1136"/>
      <c r="P81" s="1136"/>
      <c r="Q81" s="1136"/>
      <c r="R81" s="1136"/>
      <c r="S81" s="1136"/>
      <c r="T81" s="1136"/>
      <c r="U81" s="1136"/>
      <c r="V81" s="231"/>
      <c r="W81" s="231"/>
      <c r="X81" s="231"/>
      <c r="Y81" s="59"/>
    </row>
    <row r="82" spans="1:25" ht="15" hidden="1" customHeight="1">
      <c r="A82" s="43"/>
      <c r="B82" s="78"/>
      <c r="C82" s="77"/>
      <c r="D82" s="61"/>
      <c r="E82" s="1137"/>
      <c r="F82" s="1137"/>
      <c r="G82" s="1137"/>
      <c r="H82" s="1133"/>
      <c r="I82" s="1134"/>
      <c r="J82" s="1134"/>
      <c r="K82" s="1134"/>
      <c r="L82" s="1134"/>
      <c r="M82" s="1134"/>
      <c r="N82" s="1134"/>
      <c r="O82" s="1134"/>
      <c r="P82" s="1134"/>
      <c r="Q82" s="1134"/>
      <c r="R82" s="1134"/>
      <c r="S82" s="1134"/>
      <c r="T82" s="1134"/>
      <c r="U82" s="1134"/>
      <c r="V82" s="1134"/>
      <c r="W82" s="1134"/>
      <c r="X82" s="1134"/>
      <c r="Y82" s="59"/>
    </row>
    <row r="83" spans="1:25" ht="15" hidden="1" customHeight="1">
      <c r="A83" s="43"/>
      <c r="B83" s="78"/>
      <c r="C83" s="77"/>
      <c r="D83" s="61"/>
      <c r="Y83" s="59"/>
    </row>
    <row r="84" spans="1:25" ht="15" hidden="1" customHeight="1">
      <c r="A84" s="43"/>
      <c r="B84" s="78"/>
      <c r="C84" s="77"/>
      <c r="D84" s="61"/>
      <c r="E84" s="70"/>
      <c r="F84" s="68"/>
      <c r="G84" s="69"/>
      <c r="H84" s="1132"/>
      <c r="I84" s="1132"/>
      <c r="J84" s="1132"/>
      <c r="K84" s="1132"/>
      <c r="L84" s="1132"/>
      <c r="M84" s="1132"/>
      <c r="N84" s="1132"/>
      <c r="O84" s="1132"/>
      <c r="P84" s="1132"/>
      <c r="Q84" s="1132"/>
      <c r="R84" s="1132"/>
      <c r="S84" s="1132"/>
      <c r="T84" s="1132"/>
      <c r="U84" s="1132"/>
      <c r="V84" s="1132"/>
      <c r="W84" s="1132"/>
      <c r="X84" s="1132"/>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40" t="s">
        <v>235</v>
      </c>
      <c r="F98" s="1140"/>
      <c r="G98" s="1140"/>
      <c r="H98" s="1140"/>
      <c r="I98" s="1140"/>
      <c r="J98" s="1140"/>
      <c r="K98" s="1140"/>
      <c r="L98" s="1140"/>
      <c r="M98" s="1140"/>
      <c r="N98" s="1140"/>
      <c r="O98" s="1140"/>
      <c r="P98" s="1140"/>
      <c r="Q98" s="1140"/>
      <c r="R98" s="1140"/>
      <c r="S98" s="1140"/>
      <c r="T98" s="1140"/>
      <c r="U98" s="1140"/>
      <c r="V98" s="1140"/>
      <c r="W98" s="1140"/>
      <c r="X98" s="1140"/>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39" t="s">
        <v>234</v>
      </c>
      <c r="G100" s="1139"/>
      <c r="H100" s="1139"/>
      <c r="I100" s="1139"/>
      <c r="J100" s="1139"/>
      <c r="K100" s="1139"/>
      <c r="L100" s="1139"/>
      <c r="M100" s="1139"/>
      <c r="N100" s="1139"/>
      <c r="O100" s="1139"/>
      <c r="P100" s="1139"/>
      <c r="Q100" s="1139"/>
      <c r="R100" s="1139"/>
      <c r="S100" s="1139"/>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39" t="s">
        <v>233</v>
      </c>
      <c r="G102" s="1139"/>
      <c r="H102" s="1139"/>
      <c r="I102" s="1139"/>
      <c r="J102" s="1139"/>
      <c r="K102" s="1139"/>
      <c r="L102" s="1139"/>
      <c r="M102" s="1139"/>
      <c r="N102" s="1139"/>
      <c r="O102" s="1139"/>
      <c r="P102" s="1139"/>
      <c r="Q102" s="1139"/>
      <c r="R102" s="1139"/>
      <c r="S102" s="1139"/>
      <c r="T102" s="1139"/>
      <c r="U102" s="1139"/>
      <c r="V102" s="1139"/>
      <c r="W102" s="1139"/>
      <c r="X102" s="1139"/>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209" t="s">
        <v>491</v>
      </c>
      <c r="G2" s="1210"/>
      <c r="H2" s="1211"/>
      <c r="I2" s="436"/>
    </row>
    <row r="3" spans="1:20" ht="3" customHeight="1"/>
    <row r="4" spans="1:20" s="190" customFormat="1" ht="11.25">
      <c r="A4" s="214"/>
      <c r="B4" s="214"/>
      <c r="C4" s="214"/>
      <c r="D4" s="214"/>
      <c r="F4" s="1157" t="s">
        <v>454</v>
      </c>
      <c r="G4" s="1157"/>
      <c r="H4" s="1157"/>
      <c r="I4" s="1212"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12"/>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06.12.2022</v>
      </c>
      <c r="I7" s="196" t="s">
        <v>493</v>
      </c>
      <c r="J7" s="334"/>
      <c r="K7" s="214"/>
      <c r="L7" s="214"/>
      <c r="M7" s="214"/>
      <c r="N7" s="214"/>
      <c r="O7" s="214"/>
      <c r="P7" s="214"/>
      <c r="Q7" s="214"/>
      <c r="R7" s="214"/>
      <c r="S7" s="214"/>
      <c r="T7" s="214"/>
    </row>
    <row r="8" spans="1:20" s="190" customFormat="1" ht="45">
      <c r="A8" s="1213">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13"/>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13"/>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13"/>
      <c r="B11" s="1213">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13"/>
      <c r="B12" s="1213"/>
      <c r="C12" s="1213">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13"/>
      <c r="B13" s="1213"/>
      <c r="C13" s="1213"/>
      <c r="D13" s="344">
        <v>1</v>
      </c>
      <c r="F13" s="335" t="str">
        <f>"4."&amp;mergeValue(A13) &amp;"."&amp;mergeValue(B13)&amp;"."&amp;mergeValue(C13)&amp;"."&amp;mergeValue(D13)</f>
        <v>4.1.1.1.1</v>
      </c>
      <c r="G13" s="420" t="s">
        <v>498</v>
      </c>
      <c r="H13" s="317"/>
      <c r="I13" s="1214" t="s">
        <v>591</v>
      </c>
      <c r="J13" s="334"/>
      <c r="K13" s="214"/>
      <c r="L13" s="214"/>
      <c r="M13" s="214"/>
      <c r="N13" s="214"/>
      <c r="O13" s="214"/>
      <c r="P13" s="214"/>
      <c r="Q13" s="214"/>
      <c r="R13" s="214"/>
      <c r="S13" s="214"/>
      <c r="T13" s="214"/>
    </row>
    <row r="14" spans="1:20" s="190" customFormat="1" ht="18.75">
      <c r="A14" s="1213"/>
      <c r="B14" s="1213"/>
      <c r="C14" s="1213"/>
      <c r="D14" s="344"/>
      <c r="F14" s="338"/>
      <c r="G14" s="150" t="s">
        <v>4</v>
      </c>
      <c r="H14" s="343"/>
      <c r="I14" s="1214"/>
      <c r="J14" s="334"/>
      <c r="K14" s="214"/>
      <c r="L14" s="214"/>
      <c r="M14" s="214"/>
      <c r="N14" s="214"/>
      <c r="O14" s="214"/>
      <c r="P14" s="214"/>
      <c r="Q14" s="214"/>
      <c r="R14" s="214"/>
      <c r="S14" s="214"/>
      <c r="T14" s="214"/>
    </row>
    <row r="15" spans="1:20" s="190" customFormat="1" ht="18.75">
      <c r="A15" s="1213"/>
      <c r="B15" s="1213"/>
      <c r="C15" s="344"/>
      <c r="D15" s="344"/>
      <c r="F15" s="421"/>
      <c r="G15" s="195" t="s">
        <v>403</v>
      </c>
      <c r="H15" s="422"/>
      <c r="I15" s="423"/>
      <c r="J15" s="334"/>
      <c r="K15" s="214"/>
      <c r="L15" s="214"/>
      <c r="M15" s="214"/>
      <c r="N15" s="214"/>
      <c r="O15" s="214"/>
      <c r="P15" s="214"/>
      <c r="Q15" s="214"/>
      <c r="R15" s="214"/>
      <c r="S15" s="214"/>
      <c r="T15" s="214"/>
    </row>
    <row r="16" spans="1:20" s="190" customFormat="1" ht="18.75">
      <c r="A16" s="1213"/>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208" t="s">
        <v>593</v>
      </c>
      <c r="H19" s="1208"/>
      <c r="I19" s="226"/>
      <c r="J19" s="327"/>
      <c r="K19" s="327"/>
      <c r="L19" s="327"/>
      <c r="M19" s="327"/>
      <c r="N19" s="327"/>
      <c r="O19" s="327"/>
      <c r="P19" s="327"/>
      <c r="Q19" s="327"/>
      <c r="R19" s="327"/>
      <c r="S19" s="327"/>
      <c r="T19" s="327"/>
    </row>
  </sheetData>
  <sheetProtection algorithmName="SHA-512" hashValue="OQBBWXSqFfs7B0sku9XRPVI8qipL4y3osaBNckplY06zhjRB/rECjHTRuGUeb2Mz0AEtnicTpKGi7OmrPaEyQw==" saltValue="i1Nn+FAaTDsOorJQrh9Gmg=="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7.42578125" style="478" customWidth="1"/>
    <col min="14" max="14" width="2.7109375" style="478" hidden="1" customWidth="1"/>
    <col min="15" max="18" width="23.7109375" style="478" customWidth="1"/>
    <col min="19" max="19" width="11.7109375" style="478" customWidth="1"/>
    <col min="20" max="20" width="3.7109375" style="478" customWidth="1"/>
    <col min="21" max="21" width="11.7109375" style="478" customWidth="1"/>
    <col min="22" max="22" width="8.5703125" style="478" hidden="1" customWidth="1"/>
    <col min="23" max="23" width="4.7109375" style="478" customWidth="1"/>
    <col min="24" max="24" width="115.7109375" style="478" customWidth="1"/>
    <col min="25" max="25" width="10.5703125" style="1010"/>
    <col min="26" max="29" width="10.5703125" style="502"/>
    <col min="30" max="246" width="10.5703125" style="478"/>
    <col min="247" max="254" width="0" style="478" hidden="1" customWidth="1"/>
    <col min="255" max="257" width="3.7109375" style="478" customWidth="1"/>
    <col min="258" max="258" width="12.7109375" style="478" customWidth="1"/>
    <col min="259" max="259" width="47.42578125" style="478" customWidth="1"/>
    <col min="260" max="260" width="0" style="478" hidden="1" customWidth="1"/>
    <col min="261" max="261" width="24.7109375" style="478" customWidth="1"/>
    <col min="262" max="262" width="14.7109375" style="478" customWidth="1"/>
    <col min="263" max="264" width="15.7109375" style="478" customWidth="1"/>
    <col min="265" max="265" width="11.7109375" style="478" customWidth="1"/>
    <col min="266" max="266" width="6.42578125" style="478" bestFit="1" customWidth="1"/>
    <col min="267" max="267" width="11.7109375" style="478" customWidth="1"/>
    <col min="268" max="268" width="0" style="478" hidden="1" customWidth="1"/>
    <col min="269" max="269" width="3.7109375" style="478" customWidth="1"/>
    <col min="270" max="270" width="11.140625" style="478" bestFit="1" customWidth="1"/>
    <col min="271" max="502" width="10.5703125" style="478"/>
    <col min="503" max="510" width="0" style="478" hidden="1" customWidth="1"/>
    <col min="511" max="513" width="3.7109375" style="478" customWidth="1"/>
    <col min="514" max="514" width="12.7109375" style="478" customWidth="1"/>
    <col min="515" max="515" width="47.42578125" style="478" customWidth="1"/>
    <col min="516" max="516" width="0" style="478" hidden="1" customWidth="1"/>
    <col min="517" max="517" width="24.7109375" style="478" customWidth="1"/>
    <col min="518" max="518" width="14.7109375" style="478" customWidth="1"/>
    <col min="519" max="520" width="15.7109375" style="478" customWidth="1"/>
    <col min="521" max="521" width="11.7109375" style="478" customWidth="1"/>
    <col min="522" max="522" width="6.42578125" style="478" bestFit="1" customWidth="1"/>
    <col min="523" max="523" width="11.7109375" style="478" customWidth="1"/>
    <col min="524" max="524" width="0" style="478" hidden="1" customWidth="1"/>
    <col min="525" max="525" width="3.7109375" style="478" customWidth="1"/>
    <col min="526" max="526" width="11.140625" style="478" bestFit="1" customWidth="1"/>
    <col min="527" max="758" width="10.5703125" style="478"/>
    <col min="759" max="766" width="0" style="478" hidden="1" customWidth="1"/>
    <col min="767" max="769" width="3.7109375" style="478" customWidth="1"/>
    <col min="770" max="770" width="12.7109375" style="478" customWidth="1"/>
    <col min="771" max="771" width="47.42578125" style="478" customWidth="1"/>
    <col min="772" max="772" width="0" style="478" hidden="1" customWidth="1"/>
    <col min="773" max="773" width="24.7109375" style="478" customWidth="1"/>
    <col min="774" max="774" width="14.7109375" style="478" customWidth="1"/>
    <col min="775" max="776" width="15.7109375" style="478" customWidth="1"/>
    <col min="777" max="777" width="11.7109375" style="478" customWidth="1"/>
    <col min="778" max="778" width="6.42578125" style="478" bestFit="1" customWidth="1"/>
    <col min="779" max="779" width="11.7109375" style="478" customWidth="1"/>
    <col min="780" max="780" width="0" style="478" hidden="1" customWidth="1"/>
    <col min="781" max="781" width="3.7109375" style="478" customWidth="1"/>
    <col min="782" max="782" width="11.140625" style="478" bestFit="1" customWidth="1"/>
    <col min="783"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0" style="478" hidden="1" customWidth="1"/>
    <col min="1029" max="1029" width="24.7109375" style="478" customWidth="1"/>
    <col min="1030" max="1030" width="14.7109375" style="478" customWidth="1"/>
    <col min="1031" max="1032" width="15.7109375" style="478" customWidth="1"/>
    <col min="1033" max="1033" width="11.7109375" style="478" customWidth="1"/>
    <col min="1034" max="1034" width="6.42578125" style="478" bestFit="1" customWidth="1"/>
    <col min="1035" max="1035" width="11.7109375" style="478" customWidth="1"/>
    <col min="1036" max="1036" width="0" style="478" hidden="1" customWidth="1"/>
    <col min="1037" max="1037" width="3.7109375" style="478" customWidth="1"/>
    <col min="1038" max="1038" width="11.140625" style="478" bestFit="1" customWidth="1"/>
    <col min="1039"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0" style="478" hidden="1" customWidth="1"/>
    <col min="1285" max="1285" width="24.7109375" style="478" customWidth="1"/>
    <col min="1286" max="1286" width="14.7109375" style="478" customWidth="1"/>
    <col min="1287" max="1288" width="15.7109375" style="478" customWidth="1"/>
    <col min="1289" max="1289" width="11.7109375" style="478" customWidth="1"/>
    <col min="1290" max="1290" width="6.42578125" style="478" bestFit="1" customWidth="1"/>
    <col min="1291" max="1291" width="11.7109375" style="478" customWidth="1"/>
    <col min="1292" max="1292" width="0" style="478" hidden="1" customWidth="1"/>
    <col min="1293" max="1293" width="3.7109375" style="478" customWidth="1"/>
    <col min="1294" max="1294" width="11.140625" style="478" bestFit="1" customWidth="1"/>
    <col min="1295"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0" style="478" hidden="1" customWidth="1"/>
    <col min="1541" max="1541" width="24.7109375" style="478" customWidth="1"/>
    <col min="1542" max="1542" width="14.7109375" style="478" customWidth="1"/>
    <col min="1543" max="1544" width="15.7109375" style="478" customWidth="1"/>
    <col min="1545" max="1545" width="11.7109375" style="478" customWidth="1"/>
    <col min="1546" max="1546" width="6.42578125" style="478" bestFit="1" customWidth="1"/>
    <col min="1547" max="1547" width="11.7109375" style="478" customWidth="1"/>
    <col min="1548" max="1548" width="0" style="478" hidden="1" customWidth="1"/>
    <col min="1549" max="1549" width="3.7109375" style="478" customWidth="1"/>
    <col min="1550" max="1550" width="11.140625" style="478" bestFit="1" customWidth="1"/>
    <col min="1551"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0" style="478" hidden="1" customWidth="1"/>
    <col min="1797" max="1797" width="24.7109375" style="478" customWidth="1"/>
    <col min="1798" max="1798" width="14.7109375" style="478" customWidth="1"/>
    <col min="1799" max="1800" width="15.7109375" style="478" customWidth="1"/>
    <col min="1801" max="1801" width="11.7109375" style="478" customWidth="1"/>
    <col min="1802" max="1802" width="6.42578125" style="478" bestFit="1" customWidth="1"/>
    <col min="1803" max="1803" width="11.7109375" style="478" customWidth="1"/>
    <col min="1804" max="1804" width="0" style="478" hidden="1" customWidth="1"/>
    <col min="1805" max="1805" width="3.7109375" style="478" customWidth="1"/>
    <col min="1806" max="1806" width="11.140625" style="478" bestFit="1" customWidth="1"/>
    <col min="1807"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0" style="478" hidden="1" customWidth="1"/>
    <col min="2053" max="2053" width="24.7109375" style="478" customWidth="1"/>
    <col min="2054" max="2054" width="14.7109375" style="478" customWidth="1"/>
    <col min="2055" max="2056" width="15.7109375" style="478" customWidth="1"/>
    <col min="2057" max="2057" width="11.7109375" style="478" customWidth="1"/>
    <col min="2058" max="2058" width="6.42578125" style="478" bestFit="1" customWidth="1"/>
    <col min="2059" max="2059" width="11.7109375" style="478" customWidth="1"/>
    <col min="2060" max="2060" width="0" style="478" hidden="1" customWidth="1"/>
    <col min="2061" max="2061" width="3.7109375" style="478" customWidth="1"/>
    <col min="2062" max="2062" width="11.140625" style="478" bestFit="1" customWidth="1"/>
    <col min="2063"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0" style="478" hidden="1" customWidth="1"/>
    <col min="2309" max="2309" width="24.7109375" style="478" customWidth="1"/>
    <col min="2310" max="2310" width="14.7109375" style="478" customWidth="1"/>
    <col min="2311" max="2312" width="15.7109375" style="478" customWidth="1"/>
    <col min="2313" max="2313" width="11.7109375" style="478" customWidth="1"/>
    <col min="2314" max="2314" width="6.42578125" style="478" bestFit="1" customWidth="1"/>
    <col min="2315" max="2315" width="11.7109375" style="478" customWidth="1"/>
    <col min="2316" max="2316" width="0" style="478" hidden="1" customWidth="1"/>
    <col min="2317" max="2317" width="3.7109375" style="478" customWidth="1"/>
    <col min="2318" max="2318" width="11.140625" style="478" bestFit="1" customWidth="1"/>
    <col min="2319"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0" style="478" hidden="1" customWidth="1"/>
    <col min="2565" max="2565" width="24.7109375" style="478" customWidth="1"/>
    <col min="2566" max="2566" width="14.7109375" style="478" customWidth="1"/>
    <col min="2567" max="2568" width="15.7109375" style="478" customWidth="1"/>
    <col min="2569" max="2569" width="11.7109375" style="478" customWidth="1"/>
    <col min="2570" max="2570" width="6.42578125" style="478" bestFit="1" customWidth="1"/>
    <col min="2571" max="2571" width="11.7109375" style="478" customWidth="1"/>
    <col min="2572" max="2572" width="0" style="478" hidden="1" customWidth="1"/>
    <col min="2573" max="2573" width="3.7109375" style="478" customWidth="1"/>
    <col min="2574" max="2574" width="11.140625" style="478" bestFit="1" customWidth="1"/>
    <col min="2575"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0" style="478" hidden="1" customWidth="1"/>
    <col min="2821" max="2821" width="24.7109375" style="478" customWidth="1"/>
    <col min="2822" max="2822" width="14.7109375" style="478" customWidth="1"/>
    <col min="2823" max="2824" width="15.7109375" style="478" customWidth="1"/>
    <col min="2825" max="2825" width="11.7109375" style="478" customWidth="1"/>
    <col min="2826" max="2826" width="6.42578125" style="478" bestFit="1" customWidth="1"/>
    <col min="2827" max="2827" width="11.7109375" style="478" customWidth="1"/>
    <col min="2828" max="2828" width="0" style="478" hidden="1" customWidth="1"/>
    <col min="2829" max="2829" width="3.7109375" style="478" customWidth="1"/>
    <col min="2830" max="2830" width="11.140625" style="478" bestFit="1" customWidth="1"/>
    <col min="2831"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0" style="478" hidden="1" customWidth="1"/>
    <col min="3077" max="3077" width="24.7109375" style="478" customWidth="1"/>
    <col min="3078" max="3078" width="14.7109375" style="478" customWidth="1"/>
    <col min="3079" max="3080" width="15.7109375" style="478" customWidth="1"/>
    <col min="3081" max="3081" width="11.7109375" style="478" customWidth="1"/>
    <col min="3082" max="3082" width="6.42578125" style="478" bestFit="1" customWidth="1"/>
    <col min="3083" max="3083" width="11.7109375" style="478" customWidth="1"/>
    <col min="3084" max="3084" width="0" style="478" hidden="1" customWidth="1"/>
    <col min="3085" max="3085" width="3.7109375" style="478" customWidth="1"/>
    <col min="3086" max="3086" width="11.140625" style="478" bestFit="1" customWidth="1"/>
    <col min="3087"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0" style="478" hidden="1" customWidth="1"/>
    <col min="3333" max="3333" width="24.7109375" style="478" customWidth="1"/>
    <col min="3334" max="3334" width="14.7109375" style="478" customWidth="1"/>
    <col min="3335" max="3336" width="15.7109375" style="478" customWidth="1"/>
    <col min="3337" max="3337" width="11.7109375" style="478" customWidth="1"/>
    <col min="3338" max="3338" width="6.42578125" style="478" bestFit="1" customWidth="1"/>
    <col min="3339" max="3339" width="11.7109375" style="478" customWidth="1"/>
    <col min="3340" max="3340" width="0" style="478" hidden="1" customWidth="1"/>
    <col min="3341" max="3341" width="3.7109375" style="478" customWidth="1"/>
    <col min="3342" max="3342" width="11.140625" style="478" bestFit="1" customWidth="1"/>
    <col min="3343"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0" style="478" hidden="1" customWidth="1"/>
    <col min="3589" max="3589" width="24.7109375" style="478" customWidth="1"/>
    <col min="3590" max="3590" width="14.7109375" style="478" customWidth="1"/>
    <col min="3591" max="3592" width="15.7109375" style="478" customWidth="1"/>
    <col min="3593" max="3593" width="11.7109375" style="478" customWidth="1"/>
    <col min="3594" max="3594" width="6.42578125" style="478" bestFit="1" customWidth="1"/>
    <col min="3595" max="3595" width="11.7109375" style="478" customWidth="1"/>
    <col min="3596" max="3596" width="0" style="478" hidden="1" customWidth="1"/>
    <col min="3597" max="3597" width="3.7109375" style="478" customWidth="1"/>
    <col min="3598" max="3598" width="11.140625" style="478" bestFit="1" customWidth="1"/>
    <col min="3599"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0" style="478" hidden="1" customWidth="1"/>
    <col min="3845" max="3845" width="24.7109375" style="478" customWidth="1"/>
    <col min="3846" max="3846" width="14.7109375" style="478" customWidth="1"/>
    <col min="3847" max="3848" width="15.7109375" style="478" customWidth="1"/>
    <col min="3849" max="3849" width="11.7109375" style="478" customWidth="1"/>
    <col min="3850" max="3850" width="6.42578125" style="478" bestFit="1" customWidth="1"/>
    <col min="3851" max="3851" width="11.7109375" style="478" customWidth="1"/>
    <col min="3852" max="3852" width="0" style="478" hidden="1" customWidth="1"/>
    <col min="3853" max="3853" width="3.7109375" style="478" customWidth="1"/>
    <col min="3854" max="3854" width="11.140625" style="478" bestFit="1" customWidth="1"/>
    <col min="3855"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0" style="478" hidden="1" customWidth="1"/>
    <col min="4101" max="4101" width="24.7109375" style="478" customWidth="1"/>
    <col min="4102" max="4102" width="14.7109375" style="478" customWidth="1"/>
    <col min="4103" max="4104" width="15.7109375" style="478" customWidth="1"/>
    <col min="4105" max="4105" width="11.7109375" style="478" customWidth="1"/>
    <col min="4106" max="4106" width="6.42578125" style="478" bestFit="1" customWidth="1"/>
    <col min="4107" max="4107" width="11.7109375" style="478" customWidth="1"/>
    <col min="4108" max="4108" width="0" style="478" hidden="1" customWidth="1"/>
    <col min="4109" max="4109" width="3.7109375" style="478" customWidth="1"/>
    <col min="4110" max="4110" width="11.140625" style="478" bestFit="1" customWidth="1"/>
    <col min="4111"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0" style="478" hidden="1" customWidth="1"/>
    <col min="4357" max="4357" width="24.7109375" style="478" customWidth="1"/>
    <col min="4358" max="4358" width="14.7109375" style="478" customWidth="1"/>
    <col min="4359" max="4360" width="15.7109375" style="478" customWidth="1"/>
    <col min="4361" max="4361" width="11.7109375" style="478" customWidth="1"/>
    <col min="4362" max="4362" width="6.42578125" style="478" bestFit="1" customWidth="1"/>
    <col min="4363" max="4363" width="11.7109375" style="478" customWidth="1"/>
    <col min="4364" max="4364" width="0" style="478" hidden="1" customWidth="1"/>
    <col min="4365" max="4365" width="3.7109375" style="478" customWidth="1"/>
    <col min="4366" max="4366" width="11.140625" style="478" bestFit="1" customWidth="1"/>
    <col min="4367"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0" style="478" hidden="1" customWidth="1"/>
    <col min="4613" max="4613" width="24.7109375" style="478" customWidth="1"/>
    <col min="4614" max="4614" width="14.7109375" style="478" customWidth="1"/>
    <col min="4615" max="4616" width="15.7109375" style="478" customWidth="1"/>
    <col min="4617" max="4617" width="11.7109375" style="478" customWidth="1"/>
    <col min="4618" max="4618" width="6.42578125" style="478" bestFit="1" customWidth="1"/>
    <col min="4619" max="4619" width="11.7109375" style="478" customWidth="1"/>
    <col min="4620" max="4620" width="0" style="478" hidden="1" customWidth="1"/>
    <col min="4621" max="4621" width="3.7109375" style="478" customWidth="1"/>
    <col min="4622" max="4622" width="11.140625" style="478" bestFit="1" customWidth="1"/>
    <col min="4623"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0" style="478" hidden="1" customWidth="1"/>
    <col min="4869" max="4869" width="24.7109375" style="478" customWidth="1"/>
    <col min="4870" max="4870" width="14.7109375" style="478" customWidth="1"/>
    <col min="4871" max="4872" width="15.7109375" style="478" customWidth="1"/>
    <col min="4873" max="4873" width="11.7109375" style="478" customWidth="1"/>
    <col min="4874" max="4874" width="6.42578125" style="478" bestFit="1" customWidth="1"/>
    <col min="4875" max="4875" width="11.7109375" style="478" customWidth="1"/>
    <col min="4876" max="4876" width="0" style="478" hidden="1" customWidth="1"/>
    <col min="4877" max="4877" width="3.7109375" style="478" customWidth="1"/>
    <col min="4878" max="4878" width="11.140625" style="478" bestFit="1" customWidth="1"/>
    <col min="4879"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0" style="478" hidden="1" customWidth="1"/>
    <col min="5125" max="5125" width="24.7109375" style="478" customWidth="1"/>
    <col min="5126" max="5126" width="14.7109375" style="478" customWidth="1"/>
    <col min="5127" max="5128" width="15.7109375" style="478" customWidth="1"/>
    <col min="5129" max="5129" width="11.7109375" style="478" customWidth="1"/>
    <col min="5130" max="5130" width="6.42578125" style="478" bestFit="1" customWidth="1"/>
    <col min="5131" max="5131" width="11.7109375" style="478" customWidth="1"/>
    <col min="5132" max="5132" width="0" style="478" hidden="1" customWidth="1"/>
    <col min="5133" max="5133" width="3.7109375" style="478" customWidth="1"/>
    <col min="5134" max="5134" width="11.140625" style="478" bestFit="1" customWidth="1"/>
    <col min="5135"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0" style="478" hidden="1" customWidth="1"/>
    <col min="5381" max="5381" width="24.7109375" style="478" customWidth="1"/>
    <col min="5382" max="5382" width="14.7109375" style="478" customWidth="1"/>
    <col min="5383" max="5384" width="15.7109375" style="478" customWidth="1"/>
    <col min="5385" max="5385" width="11.7109375" style="478" customWidth="1"/>
    <col min="5386" max="5386" width="6.42578125" style="478" bestFit="1" customWidth="1"/>
    <col min="5387" max="5387" width="11.7109375" style="478" customWidth="1"/>
    <col min="5388" max="5388" width="0" style="478" hidden="1" customWidth="1"/>
    <col min="5389" max="5389" width="3.7109375" style="478" customWidth="1"/>
    <col min="5390" max="5390" width="11.140625" style="478" bestFit="1" customWidth="1"/>
    <col min="5391"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0" style="478" hidden="1" customWidth="1"/>
    <col min="5637" max="5637" width="24.7109375" style="478" customWidth="1"/>
    <col min="5638" max="5638" width="14.7109375" style="478" customWidth="1"/>
    <col min="5639" max="5640" width="15.7109375" style="478" customWidth="1"/>
    <col min="5641" max="5641" width="11.7109375" style="478" customWidth="1"/>
    <col min="5642" max="5642" width="6.42578125" style="478" bestFit="1" customWidth="1"/>
    <col min="5643" max="5643" width="11.7109375" style="478" customWidth="1"/>
    <col min="5644" max="5644" width="0" style="478" hidden="1" customWidth="1"/>
    <col min="5645" max="5645" width="3.7109375" style="478" customWidth="1"/>
    <col min="5646" max="5646" width="11.140625" style="478" bestFit="1" customWidth="1"/>
    <col min="5647"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0" style="478" hidden="1" customWidth="1"/>
    <col min="5893" max="5893" width="24.7109375" style="478" customWidth="1"/>
    <col min="5894" max="5894" width="14.7109375" style="478" customWidth="1"/>
    <col min="5895" max="5896" width="15.7109375" style="478" customWidth="1"/>
    <col min="5897" max="5897" width="11.7109375" style="478" customWidth="1"/>
    <col min="5898" max="5898" width="6.42578125" style="478" bestFit="1" customWidth="1"/>
    <col min="5899" max="5899" width="11.7109375" style="478" customWidth="1"/>
    <col min="5900" max="5900" width="0" style="478" hidden="1" customWidth="1"/>
    <col min="5901" max="5901" width="3.7109375" style="478" customWidth="1"/>
    <col min="5902" max="5902" width="11.140625" style="478" bestFit="1" customWidth="1"/>
    <col min="5903"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0" style="478" hidden="1" customWidth="1"/>
    <col min="6149" max="6149" width="24.7109375" style="478" customWidth="1"/>
    <col min="6150" max="6150" width="14.7109375" style="478" customWidth="1"/>
    <col min="6151" max="6152" width="15.7109375" style="478" customWidth="1"/>
    <col min="6153" max="6153" width="11.7109375" style="478" customWidth="1"/>
    <col min="6154" max="6154" width="6.42578125" style="478" bestFit="1" customWidth="1"/>
    <col min="6155" max="6155" width="11.7109375" style="478" customWidth="1"/>
    <col min="6156" max="6156" width="0" style="478" hidden="1" customWidth="1"/>
    <col min="6157" max="6157" width="3.7109375" style="478" customWidth="1"/>
    <col min="6158" max="6158" width="11.140625" style="478" bestFit="1" customWidth="1"/>
    <col min="6159"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0" style="478" hidden="1" customWidth="1"/>
    <col min="6405" max="6405" width="24.7109375" style="478" customWidth="1"/>
    <col min="6406" max="6406" width="14.7109375" style="478" customWidth="1"/>
    <col min="6407" max="6408" width="15.7109375" style="478" customWidth="1"/>
    <col min="6409" max="6409" width="11.7109375" style="478" customWidth="1"/>
    <col min="6410" max="6410" width="6.42578125" style="478" bestFit="1" customWidth="1"/>
    <col min="6411" max="6411" width="11.7109375" style="478" customWidth="1"/>
    <col min="6412" max="6412" width="0" style="478" hidden="1" customWidth="1"/>
    <col min="6413" max="6413" width="3.7109375" style="478" customWidth="1"/>
    <col min="6414" max="6414" width="11.140625" style="478" bestFit="1" customWidth="1"/>
    <col min="6415"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0" style="478" hidden="1" customWidth="1"/>
    <col min="6661" max="6661" width="24.7109375" style="478" customWidth="1"/>
    <col min="6662" max="6662" width="14.7109375" style="478" customWidth="1"/>
    <col min="6663" max="6664" width="15.7109375" style="478" customWidth="1"/>
    <col min="6665" max="6665" width="11.7109375" style="478" customWidth="1"/>
    <col min="6666" max="6666" width="6.42578125" style="478" bestFit="1" customWidth="1"/>
    <col min="6667" max="6667" width="11.7109375" style="478" customWidth="1"/>
    <col min="6668" max="6668" width="0" style="478" hidden="1" customWidth="1"/>
    <col min="6669" max="6669" width="3.7109375" style="478" customWidth="1"/>
    <col min="6670" max="6670" width="11.140625" style="478" bestFit="1" customWidth="1"/>
    <col min="6671"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0" style="478" hidden="1" customWidth="1"/>
    <col min="6917" max="6917" width="24.7109375" style="478" customWidth="1"/>
    <col min="6918" max="6918" width="14.7109375" style="478" customWidth="1"/>
    <col min="6919" max="6920" width="15.7109375" style="478" customWidth="1"/>
    <col min="6921" max="6921" width="11.7109375" style="478" customWidth="1"/>
    <col min="6922" max="6922" width="6.42578125" style="478" bestFit="1" customWidth="1"/>
    <col min="6923" max="6923" width="11.7109375" style="478" customWidth="1"/>
    <col min="6924" max="6924" width="0" style="478" hidden="1" customWidth="1"/>
    <col min="6925" max="6925" width="3.7109375" style="478" customWidth="1"/>
    <col min="6926" max="6926" width="11.140625" style="478" bestFit="1" customWidth="1"/>
    <col min="6927"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0" style="478" hidden="1" customWidth="1"/>
    <col min="7173" max="7173" width="24.7109375" style="478" customWidth="1"/>
    <col min="7174" max="7174" width="14.7109375" style="478" customWidth="1"/>
    <col min="7175" max="7176" width="15.7109375" style="478" customWidth="1"/>
    <col min="7177" max="7177" width="11.7109375" style="478" customWidth="1"/>
    <col min="7178" max="7178" width="6.42578125" style="478" bestFit="1" customWidth="1"/>
    <col min="7179" max="7179" width="11.7109375" style="478" customWidth="1"/>
    <col min="7180" max="7180" width="0" style="478" hidden="1" customWidth="1"/>
    <col min="7181" max="7181" width="3.7109375" style="478" customWidth="1"/>
    <col min="7182" max="7182" width="11.140625" style="478" bestFit="1" customWidth="1"/>
    <col min="7183"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0" style="478" hidden="1" customWidth="1"/>
    <col min="7429" max="7429" width="24.7109375" style="478" customWidth="1"/>
    <col min="7430" max="7430" width="14.7109375" style="478" customWidth="1"/>
    <col min="7431" max="7432" width="15.7109375" style="478" customWidth="1"/>
    <col min="7433" max="7433" width="11.7109375" style="478" customWidth="1"/>
    <col min="7434" max="7434" width="6.42578125" style="478" bestFit="1" customWidth="1"/>
    <col min="7435" max="7435" width="11.7109375" style="478" customWidth="1"/>
    <col min="7436" max="7436" width="0" style="478" hidden="1" customWidth="1"/>
    <col min="7437" max="7437" width="3.7109375" style="478" customWidth="1"/>
    <col min="7438" max="7438" width="11.140625" style="478" bestFit="1" customWidth="1"/>
    <col min="7439"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0" style="478" hidden="1" customWidth="1"/>
    <col min="7685" max="7685" width="24.7109375" style="478" customWidth="1"/>
    <col min="7686" max="7686" width="14.7109375" style="478" customWidth="1"/>
    <col min="7687" max="7688" width="15.7109375" style="478" customWidth="1"/>
    <col min="7689" max="7689" width="11.7109375" style="478" customWidth="1"/>
    <col min="7690" max="7690" width="6.42578125" style="478" bestFit="1" customWidth="1"/>
    <col min="7691" max="7691" width="11.7109375" style="478" customWidth="1"/>
    <col min="7692" max="7692" width="0" style="478" hidden="1" customWidth="1"/>
    <col min="7693" max="7693" width="3.7109375" style="478" customWidth="1"/>
    <col min="7694" max="7694" width="11.140625" style="478" bestFit="1" customWidth="1"/>
    <col min="7695"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0" style="478" hidden="1" customWidth="1"/>
    <col min="7941" max="7941" width="24.7109375" style="478" customWidth="1"/>
    <col min="7942" max="7942" width="14.7109375" style="478" customWidth="1"/>
    <col min="7943" max="7944" width="15.7109375" style="478" customWidth="1"/>
    <col min="7945" max="7945" width="11.7109375" style="478" customWidth="1"/>
    <col min="7946" max="7946" width="6.42578125" style="478" bestFit="1" customWidth="1"/>
    <col min="7947" max="7947" width="11.7109375" style="478" customWidth="1"/>
    <col min="7948" max="7948" width="0" style="478" hidden="1" customWidth="1"/>
    <col min="7949" max="7949" width="3.7109375" style="478" customWidth="1"/>
    <col min="7950" max="7950" width="11.140625" style="478" bestFit="1" customWidth="1"/>
    <col min="7951"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0" style="478" hidden="1" customWidth="1"/>
    <col min="8197" max="8197" width="24.7109375" style="478" customWidth="1"/>
    <col min="8198" max="8198" width="14.7109375" style="478" customWidth="1"/>
    <col min="8199" max="8200" width="15.7109375" style="478" customWidth="1"/>
    <col min="8201" max="8201" width="11.7109375" style="478" customWidth="1"/>
    <col min="8202" max="8202" width="6.42578125" style="478" bestFit="1" customWidth="1"/>
    <col min="8203" max="8203" width="11.7109375" style="478" customWidth="1"/>
    <col min="8204" max="8204" width="0" style="478" hidden="1" customWidth="1"/>
    <col min="8205" max="8205" width="3.7109375" style="478" customWidth="1"/>
    <col min="8206" max="8206" width="11.140625" style="478" bestFit="1" customWidth="1"/>
    <col min="8207"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0" style="478" hidden="1" customWidth="1"/>
    <col min="8453" max="8453" width="24.7109375" style="478" customWidth="1"/>
    <col min="8454" max="8454" width="14.7109375" style="478" customWidth="1"/>
    <col min="8455" max="8456" width="15.7109375" style="478" customWidth="1"/>
    <col min="8457" max="8457" width="11.7109375" style="478" customWidth="1"/>
    <col min="8458" max="8458" width="6.42578125" style="478" bestFit="1" customWidth="1"/>
    <col min="8459" max="8459" width="11.7109375" style="478" customWidth="1"/>
    <col min="8460" max="8460" width="0" style="478" hidden="1" customWidth="1"/>
    <col min="8461" max="8461" width="3.7109375" style="478" customWidth="1"/>
    <col min="8462" max="8462" width="11.140625" style="478" bestFit="1" customWidth="1"/>
    <col min="8463"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0" style="478" hidden="1" customWidth="1"/>
    <col min="8709" max="8709" width="24.7109375" style="478" customWidth="1"/>
    <col min="8710" max="8710" width="14.7109375" style="478" customWidth="1"/>
    <col min="8711" max="8712" width="15.7109375" style="478" customWidth="1"/>
    <col min="8713" max="8713" width="11.7109375" style="478" customWidth="1"/>
    <col min="8714" max="8714" width="6.42578125" style="478" bestFit="1" customWidth="1"/>
    <col min="8715" max="8715" width="11.7109375" style="478" customWidth="1"/>
    <col min="8716" max="8716" width="0" style="478" hidden="1" customWidth="1"/>
    <col min="8717" max="8717" width="3.7109375" style="478" customWidth="1"/>
    <col min="8718" max="8718" width="11.140625" style="478" bestFit="1" customWidth="1"/>
    <col min="8719"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0" style="478" hidden="1" customWidth="1"/>
    <col min="8965" max="8965" width="24.7109375" style="478" customWidth="1"/>
    <col min="8966" max="8966" width="14.7109375" style="478" customWidth="1"/>
    <col min="8967" max="8968" width="15.7109375" style="478" customWidth="1"/>
    <col min="8969" max="8969" width="11.7109375" style="478" customWidth="1"/>
    <col min="8970" max="8970" width="6.42578125" style="478" bestFit="1" customWidth="1"/>
    <col min="8971" max="8971" width="11.7109375" style="478" customWidth="1"/>
    <col min="8972" max="8972" width="0" style="478" hidden="1" customWidth="1"/>
    <col min="8973" max="8973" width="3.7109375" style="478" customWidth="1"/>
    <col min="8974" max="8974" width="11.140625" style="478" bestFit="1" customWidth="1"/>
    <col min="8975"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0" style="478" hidden="1" customWidth="1"/>
    <col min="9221" max="9221" width="24.7109375" style="478" customWidth="1"/>
    <col min="9222" max="9222" width="14.7109375" style="478" customWidth="1"/>
    <col min="9223" max="9224" width="15.7109375" style="478" customWidth="1"/>
    <col min="9225" max="9225" width="11.7109375" style="478" customWidth="1"/>
    <col min="9226" max="9226" width="6.42578125" style="478" bestFit="1" customWidth="1"/>
    <col min="9227" max="9227" width="11.7109375" style="478" customWidth="1"/>
    <col min="9228" max="9228" width="0" style="478" hidden="1" customWidth="1"/>
    <col min="9229" max="9229" width="3.7109375" style="478" customWidth="1"/>
    <col min="9230" max="9230" width="11.140625" style="478" bestFit="1" customWidth="1"/>
    <col min="9231"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0" style="478" hidden="1" customWidth="1"/>
    <col min="9477" max="9477" width="24.7109375" style="478" customWidth="1"/>
    <col min="9478" max="9478" width="14.7109375" style="478" customWidth="1"/>
    <col min="9479" max="9480" width="15.7109375" style="478" customWidth="1"/>
    <col min="9481" max="9481" width="11.7109375" style="478" customWidth="1"/>
    <col min="9482" max="9482" width="6.42578125" style="478" bestFit="1" customWidth="1"/>
    <col min="9483" max="9483" width="11.7109375" style="478" customWidth="1"/>
    <col min="9484" max="9484" width="0" style="478" hidden="1" customWidth="1"/>
    <col min="9485" max="9485" width="3.7109375" style="478" customWidth="1"/>
    <col min="9486" max="9486" width="11.140625" style="478" bestFit="1" customWidth="1"/>
    <col min="9487"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0" style="478" hidden="1" customWidth="1"/>
    <col min="9733" max="9733" width="24.7109375" style="478" customWidth="1"/>
    <col min="9734" max="9734" width="14.7109375" style="478" customWidth="1"/>
    <col min="9735" max="9736" width="15.7109375" style="478" customWidth="1"/>
    <col min="9737" max="9737" width="11.7109375" style="478" customWidth="1"/>
    <col min="9738" max="9738" width="6.42578125" style="478" bestFit="1" customWidth="1"/>
    <col min="9739" max="9739" width="11.7109375" style="478" customWidth="1"/>
    <col min="9740" max="9740" width="0" style="478" hidden="1" customWidth="1"/>
    <col min="9741" max="9741" width="3.7109375" style="478" customWidth="1"/>
    <col min="9742" max="9742" width="11.140625" style="478" bestFit="1" customWidth="1"/>
    <col min="9743"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0" style="478" hidden="1" customWidth="1"/>
    <col min="9989" max="9989" width="24.7109375" style="478" customWidth="1"/>
    <col min="9990" max="9990" width="14.7109375" style="478" customWidth="1"/>
    <col min="9991" max="9992" width="15.7109375" style="478" customWidth="1"/>
    <col min="9993" max="9993" width="11.7109375" style="478" customWidth="1"/>
    <col min="9994" max="9994" width="6.42578125" style="478" bestFit="1" customWidth="1"/>
    <col min="9995" max="9995" width="11.7109375" style="478" customWidth="1"/>
    <col min="9996" max="9996" width="0" style="478" hidden="1" customWidth="1"/>
    <col min="9997" max="9997" width="3.7109375" style="478" customWidth="1"/>
    <col min="9998" max="9998" width="11.140625" style="478" bestFit="1" customWidth="1"/>
    <col min="9999"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0" style="478" hidden="1" customWidth="1"/>
    <col min="10245" max="10245" width="24.7109375" style="478" customWidth="1"/>
    <col min="10246" max="10246" width="14.7109375" style="478" customWidth="1"/>
    <col min="10247" max="10248" width="15.7109375" style="478" customWidth="1"/>
    <col min="10249" max="10249" width="11.7109375" style="478" customWidth="1"/>
    <col min="10250" max="10250" width="6.42578125" style="478" bestFit="1" customWidth="1"/>
    <col min="10251" max="10251" width="11.7109375" style="478" customWidth="1"/>
    <col min="10252" max="10252" width="0" style="478" hidden="1" customWidth="1"/>
    <col min="10253" max="10253" width="3.7109375" style="478" customWidth="1"/>
    <col min="10254" max="10254" width="11.140625" style="478" bestFit="1" customWidth="1"/>
    <col min="10255"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0" style="478" hidden="1" customWidth="1"/>
    <col min="10501" max="10501" width="24.7109375" style="478" customWidth="1"/>
    <col min="10502" max="10502" width="14.7109375" style="478" customWidth="1"/>
    <col min="10503" max="10504" width="15.7109375" style="478" customWidth="1"/>
    <col min="10505" max="10505" width="11.7109375" style="478" customWidth="1"/>
    <col min="10506" max="10506" width="6.42578125" style="478" bestFit="1" customWidth="1"/>
    <col min="10507" max="10507" width="11.7109375" style="478" customWidth="1"/>
    <col min="10508" max="10508" width="0" style="478" hidden="1" customWidth="1"/>
    <col min="10509" max="10509" width="3.7109375" style="478" customWidth="1"/>
    <col min="10510" max="10510" width="11.140625" style="478" bestFit="1" customWidth="1"/>
    <col min="10511"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0" style="478" hidden="1" customWidth="1"/>
    <col min="10757" max="10757" width="24.7109375" style="478" customWidth="1"/>
    <col min="10758" max="10758" width="14.7109375" style="478" customWidth="1"/>
    <col min="10759" max="10760" width="15.7109375" style="478" customWidth="1"/>
    <col min="10761" max="10761" width="11.7109375" style="478" customWidth="1"/>
    <col min="10762" max="10762" width="6.42578125" style="478" bestFit="1" customWidth="1"/>
    <col min="10763" max="10763" width="11.7109375" style="478" customWidth="1"/>
    <col min="10764" max="10764" width="0" style="478" hidden="1" customWidth="1"/>
    <col min="10765" max="10765" width="3.7109375" style="478" customWidth="1"/>
    <col min="10766" max="10766" width="11.140625" style="478" bestFit="1" customWidth="1"/>
    <col min="10767"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0" style="478" hidden="1" customWidth="1"/>
    <col min="11013" max="11013" width="24.7109375" style="478" customWidth="1"/>
    <col min="11014" max="11014" width="14.7109375" style="478" customWidth="1"/>
    <col min="11015" max="11016" width="15.7109375" style="478" customWidth="1"/>
    <col min="11017" max="11017" width="11.7109375" style="478" customWidth="1"/>
    <col min="11018" max="11018" width="6.42578125" style="478" bestFit="1" customWidth="1"/>
    <col min="11019" max="11019" width="11.7109375" style="478" customWidth="1"/>
    <col min="11020" max="11020" width="0" style="478" hidden="1" customWidth="1"/>
    <col min="11021" max="11021" width="3.7109375" style="478" customWidth="1"/>
    <col min="11022" max="11022" width="11.140625" style="478" bestFit="1" customWidth="1"/>
    <col min="11023"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0" style="478" hidden="1" customWidth="1"/>
    <col min="11269" max="11269" width="24.7109375" style="478" customWidth="1"/>
    <col min="11270" max="11270" width="14.7109375" style="478" customWidth="1"/>
    <col min="11271" max="11272" width="15.7109375" style="478" customWidth="1"/>
    <col min="11273" max="11273" width="11.7109375" style="478" customWidth="1"/>
    <col min="11274" max="11274" width="6.42578125" style="478" bestFit="1" customWidth="1"/>
    <col min="11275" max="11275" width="11.7109375" style="478" customWidth="1"/>
    <col min="11276" max="11276" width="0" style="478" hidden="1" customWidth="1"/>
    <col min="11277" max="11277" width="3.7109375" style="478" customWidth="1"/>
    <col min="11278" max="11278" width="11.140625" style="478" bestFit="1" customWidth="1"/>
    <col min="11279"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0" style="478" hidden="1" customWidth="1"/>
    <col min="11525" max="11525" width="24.7109375" style="478" customWidth="1"/>
    <col min="11526" max="11526" width="14.7109375" style="478" customWidth="1"/>
    <col min="11527" max="11528" width="15.7109375" style="478" customWidth="1"/>
    <col min="11529" max="11529" width="11.7109375" style="478" customWidth="1"/>
    <col min="11530" max="11530" width="6.42578125" style="478" bestFit="1" customWidth="1"/>
    <col min="11531" max="11531" width="11.7109375" style="478" customWidth="1"/>
    <col min="11532" max="11532" width="0" style="478" hidden="1" customWidth="1"/>
    <col min="11533" max="11533" width="3.7109375" style="478" customWidth="1"/>
    <col min="11534" max="11534" width="11.140625" style="478" bestFit="1" customWidth="1"/>
    <col min="11535"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0" style="478" hidden="1" customWidth="1"/>
    <col min="11781" max="11781" width="24.7109375" style="478" customWidth="1"/>
    <col min="11782" max="11782" width="14.7109375" style="478" customWidth="1"/>
    <col min="11783" max="11784" width="15.7109375" style="478" customWidth="1"/>
    <col min="11785" max="11785" width="11.7109375" style="478" customWidth="1"/>
    <col min="11786" max="11786" width="6.42578125" style="478" bestFit="1" customWidth="1"/>
    <col min="11787" max="11787" width="11.7109375" style="478" customWidth="1"/>
    <col min="11788" max="11788" width="0" style="478" hidden="1" customWidth="1"/>
    <col min="11789" max="11789" width="3.7109375" style="478" customWidth="1"/>
    <col min="11790" max="11790" width="11.140625" style="478" bestFit="1" customWidth="1"/>
    <col min="11791"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0" style="478" hidden="1" customWidth="1"/>
    <col min="12037" max="12037" width="24.7109375" style="478" customWidth="1"/>
    <col min="12038" max="12038" width="14.7109375" style="478" customWidth="1"/>
    <col min="12039" max="12040" width="15.7109375" style="478" customWidth="1"/>
    <col min="12041" max="12041" width="11.7109375" style="478" customWidth="1"/>
    <col min="12042" max="12042" width="6.42578125" style="478" bestFit="1" customWidth="1"/>
    <col min="12043" max="12043" width="11.7109375" style="478" customWidth="1"/>
    <col min="12044" max="12044" width="0" style="478" hidden="1" customWidth="1"/>
    <col min="12045" max="12045" width="3.7109375" style="478" customWidth="1"/>
    <col min="12046" max="12046" width="11.140625" style="478" bestFit="1" customWidth="1"/>
    <col min="12047"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0" style="478" hidden="1" customWidth="1"/>
    <col min="12293" max="12293" width="24.7109375" style="478" customWidth="1"/>
    <col min="12294" max="12294" width="14.7109375" style="478" customWidth="1"/>
    <col min="12295" max="12296" width="15.7109375" style="478" customWidth="1"/>
    <col min="12297" max="12297" width="11.7109375" style="478" customWidth="1"/>
    <col min="12298" max="12298" width="6.42578125" style="478" bestFit="1" customWidth="1"/>
    <col min="12299" max="12299" width="11.7109375" style="478" customWidth="1"/>
    <col min="12300" max="12300" width="0" style="478" hidden="1" customWidth="1"/>
    <col min="12301" max="12301" width="3.7109375" style="478" customWidth="1"/>
    <col min="12302" max="12302" width="11.140625" style="478" bestFit="1" customWidth="1"/>
    <col min="12303"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0" style="478" hidden="1" customWidth="1"/>
    <col min="12549" max="12549" width="24.7109375" style="478" customWidth="1"/>
    <col min="12550" max="12550" width="14.7109375" style="478" customWidth="1"/>
    <col min="12551" max="12552" width="15.7109375" style="478" customWidth="1"/>
    <col min="12553" max="12553" width="11.7109375" style="478" customWidth="1"/>
    <col min="12554" max="12554" width="6.42578125" style="478" bestFit="1" customWidth="1"/>
    <col min="12555" max="12555" width="11.7109375" style="478" customWidth="1"/>
    <col min="12556" max="12556" width="0" style="478" hidden="1" customWidth="1"/>
    <col min="12557" max="12557" width="3.7109375" style="478" customWidth="1"/>
    <col min="12558" max="12558" width="11.140625" style="478" bestFit="1" customWidth="1"/>
    <col min="12559"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0" style="478" hidden="1" customWidth="1"/>
    <col min="12805" max="12805" width="24.7109375" style="478" customWidth="1"/>
    <col min="12806" max="12806" width="14.7109375" style="478" customWidth="1"/>
    <col min="12807" max="12808" width="15.7109375" style="478" customWidth="1"/>
    <col min="12809" max="12809" width="11.7109375" style="478" customWidth="1"/>
    <col min="12810" max="12810" width="6.42578125" style="478" bestFit="1" customWidth="1"/>
    <col min="12811" max="12811" width="11.7109375" style="478" customWidth="1"/>
    <col min="12812" max="12812" width="0" style="478" hidden="1" customWidth="1"/>
    <col min="12813" max="12813" width="3.7109375" style="478" customWidth="1"/>
    <col min="12814" max="12814" width="11.140625" style="478" bestFit="1" customWidth="1"/>
    <col min="12815"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0" style="478" hidden="1" customWidth="1"/>
    <col min="13061" max="13061" width="24.7109375" style="478" customWidth="1"/>
    <col min="13062" max="13062" width="14.7109375" style="478" customWidth="1"/>
    <col min="13063" max="13064" width="15.7109375" style="478" customWidth="1"/>
    <col min="13065" max="13065" width="11.7109375" style="478" customWidth="1"/>
    <col min="13066" max="13066" width="6.42578125" style="478" bestFit="1" customWidth="1"/>
    <col min="13067" max="13067" width="11.7109375" style="478" customWidth="1"/>
    <col min="13068" max="13068" width="0" style="478" hidden="1" customWidth="1"/>
    <col min="13069" max="13069" width="3.7109375" style="478" customWidth="1"/>
    <col min="13070" max="13070" width="11.140625" style="478" bestFit="1" customWidth="1"/>
    <col min="13071"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0" style="478" hidden="1" customWidth="1"/>
    <col min="13317" max="13317" width="24.7109375" style="478" customWidth="1"/>
    <col min="13318" max="13318" width="14.7109375" style="478" customWidth="1"/>
    <col min="13319" max="13320" width="15.7109375" style="478" customWidth="1"/>
    <col min="13321" max="13321" width="11.7109375" style="478" customWidth="1"/>
    <col min="13322" max="13322" width="6.42578125" style="478" bestFit="1" customWidth="1"/>
    <col min="13323" max="13323" width="11.7109375" style="478" customWidth="1"/>
    <col min="13324" max="13324" width="0" style="478" hidden="1" customWidth="1"/>
    <col min="13325" max="13325" width="3.7109375" style="478" customWidth="1"/>
    <col min="13326" max="13326" width="11.140625" style="478" bestFit="1" customWidth="1"/>
    <col min="13327"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0" style="478" hidden="1" customWidth="1"/>
    <col min="13573" max="13573" width="24.7109375" style="478" customWidth="1"/>
    <col min="13574" max="13574" width="14.7109375" style="478" customWidth="1"/>
    <col min="13575" max="13576" width="15.7109375" style="478" customWidth="1"/>
    <col min="13577" max="13577" width="11.7109375" style="478" customWidth="1"/>
    <col min="13578" max="13578" width="6.42578125" style="478" bestFit="1" customWidth="1"/>
    <col min="13579" max="13579" width="11.7109375" style="478" customWidth="1"/>
    <col min="13580" max="13580" width="0" style="478" hidden="1" customWidth="1"/>
    <col min="13581" max="13581" width="3.7109375" style="478" customWidth="1"/>
    <col min="13582" max="13582" width="11.140625" style="478" bestFit="1" customWidth="1"/>
    <col min="13583"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0" style="478" hidden="1" customWidth="1"/>
    <col min="13829" max="13829" width="24.7109375" style="478" customWidth="1"/>
    <col min="13830" max="13830" width="14.7109375" style="478" customWidth="1"/>
    <col min="13831" max="13832" width="15.7109375" style="478" customWidth="1"/>
    <col min="13833" max="13833" width="11.7109375" style="478" customWidth="1"/>
    <col min="13834" max="13834" width="6.42578125" style="478" bestFit="1" customWidth="1"/>
    <col min="13835" max="13835" width="11.7109375" style="478" customWidth="1"/>
    <col min="13836" max="13836" width="0" style="478" hidden="1" customWidth="1"/>
    <col min="13837" max="13837" width="3.7109375" style="478" customWidth="1"/>
    <col min="13838" max="13838" width="11.140625" style="478" bestFit="1" customWidth="1"/>
    <col min="13839"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0" style="478" hidden="1" customWidth="1"/>
    <col min="14085" max="14085" width="24.7109375" style="478" customWidth="1"/>
    <col min="14086" max="14086" width="14.7109375" style="478" customWidth="1"/>
    <col min="14087" max="14088" width="15.7109375" style="478" customWidth="1"/>
    <col min="14089" max="14089" width="11.7109375" style="478" customWidth="1"/>
    <col min="14090" max="14090" width="6.42578125" style="478" bestFit="1" customWidth="1"/>
    <col min="14091" max="14091" width="11.7109375" style="478" customWidth="1"/>
    <col min="14092" max="14092" width="0" style="478" hidden="1" customWidth="1"/>
    <col min="14093" max="14093" width="3.7109375" style="478" customWidth="1"/>
    <col min="14094" max="14094" width="11.140625" style="478" bestFit="1" customWidth="1"/>
    <col min="14095"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0" style="478" hidden="1" customWidth="1"/>
    <col min="14341" max="14341" width="24.7109375" style="478" customWidth="1"/>
    <col min="14342" max="14342" width="14.7109375" style="478" customWidth="1"/>
    <col min="14343" max="14344" width="15.7109375" style="478" customWidth="1"/>
    <col min="14345" max="14345" width="11.7109375" style="478" customWidth="1"/>
    <col min="14346" max="14346" width="6.42578125" style="478" bestFit="1" customWidth="1"/>
    <col min="14347" max="14347" width="11.7109375" style="478" customWidth="1"/>
    <col min="14348" max="14348" width="0" style="478" hidden="1" customWidth="1"/>
    <col min="14349" max="14349" width="3.7109375" style="478" customWidth="1"/>
    <col min="14350" max="14350" width="11.140625" style="478" bestFit="1" customWidth="1"/>
    <col min="14351"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0" style="478" hidden="1" customWidth="1"/>
    <col min="14597" max="14597" width="24.7109375" style="478" customWidth="1"/>
    <col min="14598" max="14598" width="14.7109375" style="478" customWidth="1"/>
    <col min="14599" max="14600" width="15.7109375" style="478" customWidth="1"/>
    <col min="14601" max="14601" width="11.7109375" style="478" customWidth="1"/>
    <col min="14602" max="14602" width="6.42578125" style="478" bestFit="1" customWidth="1"/>
    <col min="14603" max="14603" width="11.7109375" style="478" customWidth="1"/>
    <col min="14604" max="14604" width="0" style="478" hidden="1" customWidth="1"/>
    <col min="14605" max="14605" width="3.7109375" style="478" customWidth="1"/>
    <col min="14606" max="14606" width="11.140625" style="478" bestFit="1" customWidth="1"/>
    <col min="14607"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0" style="478" hidden="1" customWidth="1"/>
    <col min="14853" max="14853" width="24.7109375" style="478" customWidth="1"/>
    <col min="14854" max="14854" width="14.7109375" style="478" customWidth="1"/>
    <col min="14855" max="14856" width="15.7109375" style="478" customWidth="1"/>
    <col min="14857" max="14857" width="11.7109375" style="478" customWidth="1"/>
    <col min="14858" max="14858" width="6.42578125" style="478" bestFit="1" customWidth="1"/>
    <col min="14859" max="14859" width="11.7109375" style="478" customWidth="1"/>
    <col min="14860" max="14860" width="0" style="478" hidden="1" customWidth="1"/>
    <col min="14861" max="14861" width="3.7109375" style="478" customWidth="1"/>
    <col min="14862" max="14862" width="11.140625" style="478" bestFit="1" customWidth="1"/>
    <col min="14863"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0" style="478" hidden="1" customWidth="1"/>
    <col min="15109" max="15109" width="24.7109375" style="478" customWidth="1"/>
    <col min="15110" max="15110" width="14.7109375" style="478" customWidth="1"/>
    <col min="15111" max="15112" width="15.7109375" style="478" customWidth="1"/>
    <col min="15113" max="15113" width="11.7109375" style="478" customWidth="1"/>
    <col min="15114" max="15114" width="6.42578125" style="478" bestFit="1" customWidth="1"/>
    <col min="15115" max="15115" width="11.7109375" style="478" customWidth="1"/>
    <col min="15116" max="15116" width="0" style="478" hidden="1" customWidth="1"/>
    <col min="15117" max="15117" width="3.7109375" style="478" customWidth="1"/>
    <col min="15118" max="15118" width="11.140625" style="478" bestFit="1" customWidth="1"/>
    <col min="15119"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0" style="478" hidden="1" customWidth="1"/>
    <col min="15365" max="15365" width="24.7109375" style="478" customWidth="1"/>
    <col min="15366" max="15366" width="14.7109375" style="478" customWidth="1"/>
    <col min="15367" max="15368" width="15.7109375" style="478" customWidth="1"/>
    <col min="15369" max="15369" width="11.7109375" style="478" customWidth="1"/>
    <col min="15370" max="15370" width="6.42578125" style="478" bestFit="1" customWidth="1"/>
    <col min="15371" max="15371" width="11.7109375" style="478" customWidth="1"/>
    <col min="15372" max="15372" width="0" style="478" hidden="1" customWidth="1"/>
    <col min="15373" max="15373" width="3.7109375" style="478" customWidth="1"/>
    <col min="15374" max="15374" width="11.140625" style="478" bestFit="1" customWidth="1"/>
    <col min="15375"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0" style="478" hidden="1" customWidth="1"/>
    <col min="15621" max="15621" width="24.7109375" style="478" customWidth="1"/>
    <col min="15622" max="15622" width="14.7109375" style="478" customWidth="1"/>
    <col min="15623" max="15624" width="15.7109375" style="478" customWidth="1"/>
    <col min="15625" max="15625" width="11.7109375" style="478" customWidth="1"/>
    <col min="15626" max="15626" width="6.42578125" style="478" bestFit="1" customWidth="1"/>
    <col min="15627" max="15627" width="11.7109375" style="478" customWidth="1"/>
    <col min="15628" max="15628" width="0" style="478" hidden="1" customWidth="1"/>
    <col min="15629" max="15629" width="3.7109375" style="478" customWidth="1"/>
    <col min="15630" max="15630" width="11.140625" style="478" bestFit="1" customWidth="1"/>
    <col min="15631"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0" style="478" hidden="1" customWidth="1"/>
    <col min="15877" max="15877" width="24.7109375" style="478" customWidth="1"/>
    <col min="15878" max="15878" width="14.7109375" style="478" customWidth="1"/>
    <col min="15879" max="15880" width="15.7109375" style="478" customWidth="1"/>
    <col min="15881" max="15881" width="11.7109375" style="478" customWidth="1"/>
    <col min="15882" max="15882" width="6.42578125" style="478" bestFit="1" customWidth="1"/>
    <col min="15883" max="15883" width="11.7109375" style="478" customWidth="1"/>
    <col min="15884" max="15884" width="0" style="478" hidden="1" customWidth="1"/>
    <col min="15885" max="15885" width="3.7109375" style="478" customWidth="1"/>
    <col min="15886" max="15886" width="11.140625" style="478" bestFit="1" customWidth="1"/>
    <col min="15887"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0" style="478" hidden="1" customWidth="1"/>
    <col min="16133" max="16133" width="24.7109375" style="478" customWidth="1"/>
    <col min="16134" max="16134" width="14.7109375" style="478" customWidth="1"/>
    <col min="16135" max="16136" width="15.7109375" style="478" customWidth="1"/>
    <col min="16137" max="16137" width="11.7109375" style="478" customWidth="1"/>
    <col min="16138" max="16138" width="6.42578125" style="478" bestFit="1" customWidth="1"/>
    <col min="16139" max="16139" width="11.7109375" style="478" customWidth="1"/>
    <col min="16140" max="16140" width="0" style="478" hidden="1" customWidth="1"/>
    <col min="16141" max="16141" width="3.7109375" style="478" customWidth="1"/>
    <col min="16142" max="16142" width="11.140625" style="478" bestFit="1" customWidth="1"/>
    <col min="16143" max="16384" width="10.5703125" style="478"/>
  </cols>
  <sheetData>
    <row r="1" spans="1:29" hidden="1"/>
    <row r="2" spans="1:29" hidden="1"/>
    <row r="3" spans="1:29" hidden="1"/>
    <row r="4" spans="1:29" ht="3" customHeight="1">
      <c r="J4" s="483"/>
      <c r="K4" s="483"/>
      <c r="L4" s="479"/>
      <c r="M4" s="479"/>
      <c r="N4" s="479"/>
      <c r="O4" s="486"/>
      <c r="P4" s="486"/>
      <c r="Q4" s="486"/>
      <c r="R4" s="486"/>
      <c r="S4" s="486"/>
      <c r="T4" s="486"/>
      <c r="U4" s="486"/>
      <c r="V4" s="479"/>
    </row>
    <row r="5" spans="1:29" ht="22.5" customHeight="1">
      <c r="J5" s="483"/>
      <c r="K5" s="483"/>
      <c r="L5" s="1229" t="s">
        <v>686</v>
      </c>
      <c r="M5" s="1229"/>
      <c r="N5" s="1229"/>
      <c r="O5" s="1229"/>
      <c r="P5" s="1229"/>
      <c r="Q5" s="1229"/>
      <c r="R5" s="1229"/>
      <c r="S5" s="1229"/>
      <c r="T5" s="1229"/>
      <c r="U5" s="581"/>
      <c r="V5" s="499"/>
    </row>
    <row r="6" spans="1:29" ht="3" customHeight="1">
      <c r="J6" s="483"/>
      <c r="K6" s="483"/>
      <c r="L6" s="479"/>
      <c r="M6" s="479"/>
      <c r="N6" s="479"/>
      <c r="O6" s="482"/>
      <c r="P6" s="482"/>
      <c r="Q6" s="482"/>
      <c r="R6" s="482"/>
      <c r="S6" s="482"/>
      <c r="T6" s="482"/>
      <c r="U6" s="479"/>
    </row>
    <row r="7" spans="1:29" s="493" customFormat="1" ht="22.5">
      <c r="A7" s="507"/>
      <c r="B7" s="507"/>
      <c r="C7" s="507"/>
      <c r="D7" s="507"/>
      <c r="E7" s="507"/>
      <c r="F7" s="507"/>
      <c r="G7" s="507"/>
      <c r="H7" s="507"/>
      <c r="L7" s="501"/>
      <c r="M7" s="619" t="s">
        <v>502</v>
      </c>
      <c r="N7" s="668"/>
      <c r="O7" s="1264" t="str">
        <f>IF(NameOrPr_ch="",IF(NameOrPr="","",NameOrPr),NameOrPr_ch)</f>
        <v>Министерство тарифного регулирования и энергетики Челябинской области</v>
      </c>
      <c r="P7" s="1265"/>
      <c r="Q7" s="1265"/>
      <c r="R7" s="1265"/>
      <c r="S7" s="1265"/>
      <c r="T7" s="1266"/>
      <c r="U7" s="669"/>
      <c r="Y7" s="1015"/>
      <c r="Z7" s="507"/>
      <c r="AA7" s="507"/>
      <c r="AB7" s="507"/>
      <c r="AC7" s="507"/>
    </row>
    <row r="8" spans="1:29" s="572" customFormat="1" ht="18.75">
      <c r="A8" s="592"/>
      <c r="B8" s="592"/>
      <c r="C8" s="592"/>
      <c r="D8" s="592"/>
      <c r="E8" s="592"/>
      <c r="F8" s="592"/>
      <c r="G8" s="592"/>
      <c r="H8" s="592"/>
      <c r="L8" s="501"/>
      <c r="M8" s="619" t="s">
        <v>596</v>
      </c>
      <c r="N8" s="668"/>
      <c r="O8" s="1264" t="str">
        <f>IF(datePr_ch="",IF(datePr="","",datePr),datePr_ch)</f>
        <v>28.11.2022</v>
      </c>
      <c r="P8" s="1265"/>
      <c r="Q8" s="1265"/>
      <c r="R8" s="1265"/>
      <c r="S8" s="1265"/>
      <c r="T8" s="1266"/>
      <c r="U8" s="669"/>
      <c r="Y8" s="1015"/>
      <c r="Z8" s="592"/>
      <c r="AA8" s="592"/>
      <c r="AB8" s="592"/>
      <c r="AC8" s="592"/>
    </row>
    <row r="9" spans="1:29" s="493" customFormat="1" ht="18.75">
      <c r="A9" s="507"/>
      <c r="B9" s="507"/>
      <c r="C9" s="507"/>
      <c r="D9" s="507"/>
      <c r="E9" s="507"/>
      <c r="F9" s="507"/>
      <c r="G9" s="507"/>
      <c r="H9" s="507"/>
      <c r="L9" s="554"/>
      <c r="M9" s="619" t="s">
        <v>595</v>
      </c>
      <c r="N9" s="668"/>
      <c r="O9" s="1264" t="str">
        <f>IF(numberPr_ch="",IF(numberPr="","",numberPr),numberPr_ch)</f>
        <v>102/34</v>
      </c>
      <c r="P9" s="1265"/>
      <c r="Q9" s="1265"/>
      <c r="R9" s="1265"/>
      <c r="S9" s="1265"/>
      <c r="T9" s="1266"/>
      <c r="U9" s="669"/>
      <c r="Y9" s="1015"/>
      <c r="Z9" s="507"/>
      <c r="AA9" s="507"/>
      <c r="AB9" s="507"/>
      <c r="AC9" s="507"/>
    </row>
    <row r="10" spans="1:29" s="493" customFormat="1" ht="18.75">
      <c r="A10" s="507"/>
      <c r="B10" s="507"/>
      <c r="C10" s="507"/>
      <c r="D10" s="507"/>
      <c r="E10" s="507"/>
      <c r="F10" s="507"/>
      <c r="G10" s="507"/>
      <c r="H10" s="507"/>
      <c r="L10" s="554"/>
      <c r="M10" s="619" t="s">
        <v>501</v>
      </c>
      <c r="N10" s="668"/>
      <c r="O10" s="1264" t="str">
        <f>IF(IstPub_ch="",IF(IstPub="","",IstPub),IstPub_ch)</f>
        <v>Официальный сайт Министерства тарифного регулирования и энергетики Челябинской области</v>
      </c>
      <c r="P10" s="1265"/>
      <c r="Q10" s="1265"/>
      <c r="R10" s="1265"/>
      <c r="S10" s="1265"/>
      <c r="T10" s="1266"/>
      <c r="U10" s="669"/>
      <c r="Y10" s="1015"/>
      <c r="Z10" s="507"/>
      <c r="AA10" s="507"/>
      <c r="AB10" s="507"/>
      <c r="AC10" s="507"/>
    </row>
    <row r="11" spans="1:29" s="615" customFormat="1" ht="18.75" hidden="1">
      <c r="A11" s="616"/>
      <c r="B11" s="616"/>
      <c r="C11" s="616"/>
      <c r="D11" s="616"/>
      <c r="E11" s="616"/>
      <c r="F11" s="616"/>
      <c r="G11" s="616"/>
      <c r="H11" s="616"/>
      <c r="L11" s="754"/>
      <c r="M11" s="752"/>
      <c r="O11" s="751"/>
      <c r="P11" s="751"/>
      <c r="Q11" s="773" t="s">
        <v>721</v>
      </c>
      <c r="R11" s="773" t="s">
        <v>722</v>
      </c>
      <c r="S11" s="751"/>
      <c r="T11" s="751"/>
      <c r="U11" s="669"/>
      <c r="Y11" s="775"/>
      <c r="Z11" s="616"/>
      <c r="AA11" s="616"/>
      <c r="AB11" s="616"/>
      <c r="AC11" s="616"/>
    </row>
    <row r="12" spans="1:29" s="493" customFormat="1" ht="11.25" hidden="1">
      <c r="A12" s="507"/>
      <c r="B12" s="507"/>
      <c r="C12" s="507"/>
      <c r="D12" s="507"/>
      <c r="E12" s="507"/>
      <c r="F12" s="507"/>
      <c r="G12" s="507"/>
      <c r="H12" s="507"/>
      <c r="L12" s="1230"/>
      <c r="M12" s="1230"/>
      <c r="N12" s="490"/>
      <c r="O12" s="769"/>
      <c r="P12" s="769"/>
      <c r="Q12" s="769"/>
      <c r="R12" s="769"/>
      <c r="S12" s="769"/>
      <c r="T12" s="769"/>
      <c r="U12" s="488"/>
      <c r="V12" s="505" t="s">
        <v>373</v>
      </c>
      <c r="Y12" s="1015"/>
      <c r="Z12" s="507"/>
      <c r="AA12" s="507"/>
      <c r="AB12" s="507"/>
      <c r="AC12" s="507"/>
    </row>
    <row r="13" spans="1:29" ht="15" customHeight="1">
      <c r="J13" s="483"/>
      <c r="K13" s="483"/>
      <c r="L13" s="479"/>
      <c r="M13" s="479"/>
      <c r="N13" s="479"/>
      <c r="O13" s="601"/>
      <c r="P13" s="601"/>
      <c r="Q13" s="1259"/>
      <c r="R13" s="1259"/>
      <c r="S13" s="1259"/>
      <c r="T13" s="1259"/>
      <c r="U13" s="1259"/>
      <c r="V13" s="1259"/>
    </row>
    <row r="14" spans="1:29">
      <c r="J14" s="483"/>
      <c r="K14" s="483"/>
      <c r="L14" s="1157" t="s">
        <v>454</v>
      </c>
      <c r="M14" s="1157"/>
      <c r="N14" s="1157"/>
      <c r="O14" s="1157"/>
      <c r="P14" s="1157"/>
      <c r="Q14" s="1157"/>
      <c r="R14" s="1157"/>
      <c r="S14" s="1157"/>
      <c r="T14" s="1157"/>
      <c r="U14" s="1157"/>
      <c r="V14" s="1157"/>
      <c r="W14" s="1157"/>
      <c r="X14" s="1157" t="s">
        <v>455</v>
      </c>
    </row>
    <row r="15" spans="1:29" ht="14.25" customHeight="1">
      <c r="J15" s="483"/>
      <c r="K15" s="483"/>
      <c r="L15" s="1242" t="s">
        <v>92</v>
      </c>
      <c r="M15" s="1242" t="s">
        <v>626</v>
      </c>
      <c r="N15" s="536"/>
      <c r="O15" s="1242" t="s">
        <v>627</v>
      </c>
      <c r="P15" s="1281" t="s">
        <v>628</v>
      </c>
      <c r="Q15" s="1281" t="s">
        <v>641</v>
      </c>
      <c r="R15" s="1281"/>
      <c r="S15" s="1281"/>
      <c r="T15" s="1281"/>
      <c r="U15" s="1281"/>
      <c r="V15" s="1242" t="s">
        <v>341</v>
      </c>
      <c r="W15" s="1258" t="s">
        <v>275</v>
      </c>
      <c r="X15" s="1157"/>
    </row>
    <row r="16" spans="1:29" s="525" customFormat="1" ht="25.5" customHeight="1">
      <c r="A16" s="587"/>
      <c r="B16" s="587"/>
      <c r="C16" s="587"/>
      <c r="D16" s="587"/>
      <c r="E16" s="587"/>
      <c r="F16" s="587"/>
      <c r="G16" s="593"/>
      <c r="H16" s="593"/>
      <c r="I16" s="533"/>
      <c r="J16" s="531"/>
      <c r="K16" s="531"/>
      <c r="L16" s="1242"/>
      <c r="M16" s="1242"/>
      <c r="N16" s="536"/>
      <c r="O16" s="1242"/>
      <c r="P16" s="1281"/>
      <c r="Q16" s="1281" t="s">
        <v>679</v>
      </c>
      <c r="R16" s="1281"/>
      <c r="S16" s="1272" t="s">
        <v>654</v>
      </c>
      <c r="T16" s="1272"/>
      <c r="U16" s="1272"/>
      <c r="V16" s="1242"/>
      <c r="W16" s="1258"/>
      <c r="X16" s="1157"/>
      <c r="Y16" s="1010"/>
      <c r="Z16" s="587"/>
      <c r="AA16" s="587"/>
      <c r="AB16" s="587"/>
      <c r="AC16" s="587"/>
    </row>
    <row r="17" spans="1:29" ht="14.25" customHeight="1">
      <c r="J17" s="483"/>
      <c r="K17" s="483"/>
      <c r="L17" s="1242"/>
      <c r="M17" s="1242"/>
      <c r="N17" s="536"/>
      <c r="O17" s="1242"/>
      <c r="P17" s="1281"/>
      <c r="Q17" s="536" t="s">
        <v>677</v>
      </c>
      <c r="R17" s="536" t="s">
        <v>678</v>
      </c>
      <c r="S17" s="538" t="s">
        <v>274</v>
      </c>
      <c r="T17" s="1269" t="s">
        <v>273</v>
      </c>
      <c r="U17" s="1269"/>
      <c r="V17" s="1242"/>
      <c r="W17" s="1258"/>
      <c r="X17" s="1157"/>
    </row>
    <row r="18" spans="1:29">
      <c r="J18" s="483"/>
      <c r="K18" s="491">
        <v>1</v>
      </c>
      <c r="L18" s="480" t="s">
        <v>93</v>
      </c>
      <c r="M18" s="480" t="s">
        <v>49</v>
      </c>
      <c r="N18" s="498" t="s">
        <v>49</v>
      </c>
      <c r="O18" s="489">
        <f t="shared" ref="O18:T18" ca="1" si="0">OFFSET(O18,0,-1)+1</f>
        <v>3</v>
      </c>
      <c r="P18" s="489">
        <f t="shared" ca="1" si="0"/>
        <v>4</v>
      </c>
      <c r="Q18" s="489">
        <f t="shared" ca="1" si="0"/>
        <v>5</v>
      </c>
      <c r="R18" s="489">
        <f t="shared" ca="1" si="0"/>
        <v>6</v>
      </c>
      <c r="S18" s="489">
        <f t="shared" ca="1" si="0"/>
        <v>7</v>
      </c>
      <c r="T18" s="1274">
        <f t="shared" ca="1" si="0"/>
        <v>8</v>
      </c>
      <c r="U18" s="1274"/>
      <c r="V18" s="489">
        <f ca="1">OFFSET(V18,0,-2)+1</f>
        <v>9</v>
      </c>
      <c r="W18" s="525"/>
      <c r="X18" s="489">
        <f ca="1">OFFSET(X18,0,-2)+1</f>
        <v>10</v>
      </c>
    </row>
    <row r="19" spans="1:29" ht="22.5">
      <c r="A19" s="1215">
        <v>1</v>
      </c>
      <c r="B19" s="982"/>
      <c r="C19" s="982"/>
      <c r="D19" s="982"/>
      <c r="E19" s="982"/>
      <c r="F19" s="982"/>
      <c r="G19" s="983"/>
      <c r="H19" s="983"/>
      <c r="I19" s="985"/>
      <c r="J19" s="977"/>
      <c r="K19" s="977"/>
      <c r="L19" s="595">
        <f>mergeValue(A19)</f>
        <v>1</v>
      </c>
      <c r="M19" s="643" t="s">
        <v>20</v>
      </c>
      <c r="N19" s="582"/>
      <c r="O19" s="1260"/>
      <c r="P19" s="1260"/>
      <c r="Q19" s="1260"/>
      <c r="R19" s="1260"/>
      <c r="S19" s="1260"/>
      <c r="T19" s="1260"/>
      <c r="U19" s="1260"/>
      <c r="V19" s="1260"/>
      <c r="W19" s="1260"/>
      <c r="X19" s="583" t="s">
        <v>476</v>
      </c>
    </row>
    <row r="20" spans="1:29" ht="22.5">
      <c r="A20" s="1215"/>
      <c r="B20" s="1215">
        <v>1</v>
      </c>
      <c r="C20" s="982"/>
      <c r="D20" s="982"/>
      <c r="E20" s="982"/>
      <c r="F20" s="982"/>
      <c r="G20" s="987"/>
      <c r="H20" s="984"/>
      <c r="I20" s="989"/>
      <c r="J20" s="974"/>
      <c r="K20" s="973"/>
      <c r="L20" s="595" t="str">
        <f>mergeValue(A20) &amp;"."&amp; mergeValue(B20)</f>
        <v>1.1</v>
      </c>
      <c r="M20" s="548" t="s">
        <v>16</v>
      </c>
      <c r="N20" s="582"/>
      <c r="O20" s="1260"/>
      <c r="P20" s="1260"/>
      <c r="Q20" s="1260"/>
      <c r="R20" s="1260"/>
      <c r="S20" s="1260"/>
      <c r="T20" s="1260"/>
      <c r="U20" s="1260"/>
      <c r="V20" s="1260"/>
      <c r="W20" s="1260"/>
      <c r="X20" s="583" t="s">
        <v>477</v>
      </c>
    </row>
    <row r="21" spans="1:29" ht="22.5">
      <c r="A21" s="1215"/>
      <c r="B21" s="1215"/>
      <c r="C21" s="1215">
        <v>1</v>
      </c>
      <c r="D21" s="982"/>
      <c r="E21" s="982"/>
      <c r="F21" s="982"/>
      <c r="G21" s="987"/>
      <c r="H21" s="984"/>
      <c r="I21" s="990"/>
      <c r="J21" s="974"/>
      <c r="K21" s="973"/>
      <c r="L21" s="595" t="str">
        <f>mergeValue(A21) &amp;"."&amp; mergeValue(B21)&amp;"."&amp; mergeValue(C21)</f>
        <v>1.1.1</v>
      </c>
      <c r="M21" s="549" t="s">
        <v>7</v>
      </c>
      <c r="N21" s="582"/>
      <c r="O21" s="1260"/>
      <c r="P21" s="1260"/>
      <c r="Q21" s="1260"/>
      <c r="R21" s="1260"/>
      <c r="S21" s="1260"/>
      <c r="T21" s="1260"/>
      <c r="U21" s="1260"/>
      <c r="V21" s="1260"/>
      <c r="W21" s="1260"/>
      <c r="X21" s="583" t="s">
        <v>633</v>
      </c>
    </row>
    <row r="22" spans="1:29">
      <c r="A22" s="1215"/>
      <c r="B22" s="1215"/>
      <c r="C22" s="1215"/>
      <c r="D22" s="1215">
        <v>1</v>
      </c>
      <c r="E22" s="982"/>
      <c r="F22" s="982"/>
      <c r="G22" s="987"/>
      <c r="H22" s="984"/>
      <c r="I22" s="990"/>
      <c r="J22" s="988"/>
      <c r="K22" s="973"/>
      <c r="L22" s="595" t="str">
        <f>mergeValue(A22) &amp;"."&amp; mergeValue(B22)&amp;"."&amp; mergeValue(C22)&amp;"."&amp; mergeValue(D22)</f>
        <v>1.1.1.1</v>
      </c>
      <c r="M22" s="550" t="s">
        <v>22</v>
      </c>
      <c r="N22" s="582"/>
      <c r="O22" s="1260"/>
      <c r="P22" s="1260"/>
      <c r="Q22" s="1260"/>
      <c r="R22" s="1260"/>
      <c r="S22" s="1260"/>
      <c r="T22" s="1260"/>
      <c r="U22" s="1260"/>
      <c r="V22" s="1260"/>
      <c r="W22" s="1260"/>
      <c r="X22" s="1022" t="s">
        <v>687</v>
      </c>
    </row>
    <row r="23" spans="1:29" ht="42.95" customHeight="1">
      <c r="A23" s="1215"/>
      <c r="B23" s="1215"/>
      <c r="C23" s="1215"/>
      <c r="D23" s="1215"/>
      <c r="E23" s="982">
        <v>1</v>
      </c>
      <c r="F23" s="982"/>
      <c r="G23" s="987"/>
      <c r="H23" s="984"/>
      <c r="I23" s="990"/>
      <c r="J23" s="988"/>
      <c r="K23" s="978"/>
      <c r="L23" s="595" t="str">
        <f>mergeValue(A23) &amp;"."&amp; mergeValue(B23)&amp;"."&amp; mergeValue(C23)&amp;"."&amp; mergeValue(D23)&amp;"."&amp; mergeValue(E23)</f>
        <v>1.1.1.1.1</v>
      </c>
      <c r="M23" s="1074"/>
      <c r="N23" s="544"/>
      <c r="O23" s="1076"/>
      <c r="P23" s="1077"/>
      <c r="Q23" s="673"/>
      <c r="R23" s="673"/>
      <c r="S23" s="1101"/>
      <c r="T23" s="652" t="s">
        <v>85</v>
      </c>
      <c r="U23" s="1099"/>
      <c r="V23" s="776" t="s">
        <v>85</v>
      </c>
      <c r="W23" s="841"/>
      <c r="X23" s="1232" t="s">
        <v>688</v>
      </c>
      <c r="Y23" s="1010" t="str">
        <f>strCheckDateTwo(N23:W23)</f>
        <v/>
      </c>
    </row>
    <row r="24" spans="1:29" hidden="1">
      <c r="A24" s="1215"/>
      <c r="B24" s="1215"/>
      <c r="C24" s="1215"/>
      <c r="D24" s="1215"/>
      <c r="E24" s="982"/>
      <c r="F24" s="982"/>
      <c r="G24" s="987"/>
      <c r="H24" s="984"/>
      <c r="I24" s="990"/>
      <c r="J24" s="988"/>
      <c r="K24" s="978"/>
      <c r="L24" s="633"/>
      <c r="M24" s="563"/>
      <c r="N24" s="648"/>
      <c r="O24" s="648"/>
      <c r="P24" s="648"/>
      <c r="Q24" s="648"/>
      <c r="R24" s="586" t="str">
        <f>S23 &amp; "-" &amp; U23</f>
        <v>-</v>
      </c>
      <c r="S24" s="514"/>
      <c r="T24" s="588"/>
      <c r="U24" s="514"/>
      <c r="V24" s="648"/>
      <c r="W24" s="840"/>
      <c r="X24" s="1233"/>
    </row>
    <row r="25" spans="1:29" ht="15" customHeight="1">
      <c r="A25" s="1215"/>
      <c r="B25" s="1215"/>
      <c r="C25" s="1215"/>
      <c r="D25" s="1215"/>
      <c r="E25" s="982"/>
      <c r="F25" s="982"/>
      <c r="G25" s="987"/>
      <c r="H25" s="984"/>
      <c r="I25" s="990"/>
      <c r="J25" s="988"/>
      <c r="K25" s="978"/>
      <c r="L25" s="540"/>
      <c r="M25" s="553" t="s">
        <v>5</v>
      </c>
      <c r="N25" s="551"/>
      <c r="O25" s="547"/>
      <c r="P25" s="547"/>
      <c r="Q25" s="547"/>
      <c r="R25" s="547"/>
      <c r="S25" s="575"/>
      <c r="T25" s="566"/>
      <c r="U25" s="565"/>
      <c r="V25" s="551"/>
      <c r="W25" s="551"/>
      <c r="X25" s="1234"/>
    </row>
    <row r="26" spans="1:29" s="477" customFormat="1" ht="15" customHeight="1">
      <c r="A26" s="1215"/>
      <c r="B26" s="1215"/>
      <c r="C26" s="1215"/>
      <c r="D26" s="986"/>
      <c r="E26" s="986"/>
      <c r="F26" s="986"/>
      <c r="G26" s="987"/>
      <c r="H26" s="986"/>
      <c r="I26" s="990"/>
      <c r="J26" s="976"/>
      <c r="K26" s="980"/>
      <c r="L26" s="540"/>
      <c r="M26" s="552" t="s">
        <v>17</v>
      </c>
      <c r="N26" s="551"/>
      <c r="O26" s="547"/>
      <c r="P26" s="547"/>
      <c r="Q26" s="547"/>
      <c r="R26" s="547"/>
      <c r="S26" s="575"/>
      <c r="T26" s="566"/>
      <c r="U26" s="565"/>
      <c r="V26" s="551"/>
      <c r="W26" s="566"/>
      <c r="X26" s="1006"/>
      <c r="Y26" s="1079"/>
      <c r="Z26" s="503"/>
      <c r="AA26" s="503"/>
      <c r="AB26" s="503"/>
      <c r="AC26" s="503"/>
    </row>
    <row r="27" spans="1:29" s="477" customFormat="1" ht="15" customHeight="1">
      <c r="A27" s="1215"/>
      <c r="B27" s="1215"/>
      <c r="C27" s="986"/>
      <c r="D27" s="986"/>
      <c r="E27" s="986"/>
      <c r="F27" s="986"/>
      <c r="G27" s="987"/>
      <c r="H27" s="986"/>
      <c r="I27" s="981"/>
      <c r="J27" s="976"/>
      <c r="K27" s="980"/>
      <c r="L27" s="540"/>
      <c r="M27" s="551" t="s">
        <v>18</v>
      </c>
      <c r="N27" s="551"/>
      <c r="O27" s="547"/>
      <c r="P27" s="547"/>
      <c r="Q27" s="547"/>
      <c r="R27" s="547"/>
      <c r="S27" s="575"/>
      <c r="T27" s="566"/>
      <c r="U27" s="565"/>
      <c r="V27" s="551"/>
      <c r="W27" s="566"/>
      <c r="X27" s="562"/>
      <c r="Y27" s="1079"/>
      <c r="Z27" s="503"/>
      <c r="AA27" s="503"/>
      <c r="AB27" s="503"/>
      <c r="AC27" s="503"/>
    </row>
    <row r="28" spans="1:29" s="477" customFormat="1" ht="15" customHeight="1">
      <c r="A28" s="1215"/>
      <c r="B28" s="986"/>
      <c r="C28" s="986"/>
      <c r="D28" s="986"/>
      <c r="E28" s="986"/>
      <c r="F28" s="986"/>
      <c r="G28" s="987"/>
      <c r="H28" s="986"/>
      <c r="I28" s="981"/>
      <c r="J28" s="976"/>
      <c r="K28" s="980"/>
      <c r="L28" s="540"/>
      <c r="M28" s="560" t="s">
        <v>19</v>
      </c>
      <c r="N28" s="551"/>
      <c r="O28" s="547"/>
      <c r="P28" s="547"/>
      <c r="Q28" s="547"/>
      <c r="R28" s="547"/>
      <c r="S28" s="575"/>
      <c r="T28" s="566"/>
      <c r="U28" s="565"/>
      <c r="V28" s="551"/>
      <c r="W28" s="566"/>
      <c r="X28" s="562"/>
      <c r="Y28" s="1079"/>
      <c r="Z28" s="503"/>
      <c r="AA28" s="503"/>
      <c r="AB28" s="503"/>
      <c r="AC28" s="503"/>
    </row>
    <row r="29" spans="1:29" s="477" customFormat="1" ht="15" customHeight="1">
      <c r="A29" s="972"/>
      <c r="B29" s="972"/>
      <c r="C29" s="972"/>
      <c r="D29" s="972"/>
      <c r="E29" s="972"/>
      <c r="F29" s="972"/>
      <c r="G29" s="979"/>
      <c r="H29" s="980"/>
      <c r="I29" s="975"/>
      <c r="J29" s="976"/>
      <c r="K29" s="972"/>
      <c r="L29" s="540"/>
      <c r="M29" s="567" t="s">
        <v>309</v>
      </c>
      <c r="N29" s="551"/>
      <c r="O29" s="547"/>
      <c r="P29" s="547"/>
      <c r="Q29" s="547"/>
      <c r="R29" s="547"/>
      <c r="S29" s="575"/>
      <c r="T29" s="566"/>
      <c r="U29" s="565"/>
      <c r="V29" s="551"/>
      <c r="W29" s="566"/>
      <c r="X29" s="562"/>
      <c r="Y29" s="1079"/>
      <c r="Z29" s="503"/>
      <c r="AA29" s="503"/>
      <c r="AB29" s="503"/>
      <c r="AC29" s="503"/>
    </row>
    <row r="30" spans="1:29" ht="3" customHeight="1"/>
    <row r="31" spans="1:29" ht="96" customHeight="1">
      <c r="L31" s="1">
        <v>1</v>
      </c>
      <c r="M31" s="1208" t="s">
        <v>689</v>
      </c>
      <c r="N31" s="1208"/>
      <c r="O31" s="1208"/>
      <c r="P31" s="1208"/>
      <c r="Q31" s="1208"/>
      <c r="R31" s="1208"/>
      <c r="S31" s="1208"/>
      <c r="T31" s="1208"/>
      <c r="U31" s="1208"/>
      <c r="V31" s="1208"/>
      <c r="W31" s="1208"/>
      <c r="X31" s="1208"/>
      <c r="Y31" s="1100"/>
      <c r="Z31" s="518"/>
      <c r="AA31" s="518"/>
      <c r="AB31" s="518"/>
      <c r="AC31" s="518"/>
    </row>
    <row r="32" spans="1:29">
      <c r="M32" s="517"/>
      <c r="N32" s="517"/>
      <c r="O32" s="517"/>
      <c r="P32" s="517"/>
      <c r="Q32" s="517"/>
      <c r="R32" s="517"/>
      <c r="S32" s="517"/>
      <c r="T32" s="517"/>
      <c r="U32" s="517"/>
      <c r="V32" s="517"/>
      <c r="W32" s="517"/>
      <c r="X32" s="517"/>
      <c r="Y32" s="1016"/>
      <c r="Z32" s="508"/>
      <c r="AA32" s="508"/>
      <c r="AB32" s="508"/>
      <c r="AC32" s="508"/>
    </row>
  </sheetData>
  <sheetProtection algorithmName="SHA-512" hashValue="7mODqx6cWkUcQCn6ek5lnEApaSoS7ec6/ycklC5qnY57TBAzrFGo9qCUYf05KSgphX0p0E228CPzxYTAOYBOzQ==" saltValue="STh2sB4of7aPoowslMiYmw==" spinCount="100000" sheet="1" objects="1" scenarios="1" formatColumns="0" formatRows="0"/>
  <dataConsolidate/>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21"/>
  <sheetViews>
    <sheetView showGridLines="0" topLeftCell="E1" zoomScaleNormal="100" workbookViewId="0">
      <selection activeCell="G17" sqref="G17"/>
    </sheetView>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209" t="s">
        <v>491</v>
      </c>
      <c r="G2" s="1210"/>
      <c r="H2" s="1211"/>
      <c r="I2" s="436"/>
    </row>
    <row r="3" spans="1:20" ht="3" customHeight="1"/>
    <row r="4" spans="1:20" s="190" customFormat="1" ht="11.25">
      <c r="A4" s="214"/>
      <c r="B4" s="214"/>
      <c r="C4" s="214"/>
      <c r="D4" s="214"/>
      <c r="F4" s="1157" t="s">
        <v>454</v>
      </c>
      <c r="G4" s="1157"/>
      <c r="H4" s="1157"/>
      <c r="I4" s="1212"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12"/>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06.12.2022</v>
      </c>
      <c r="I7" s="196" t="s">
        <v>493</v>
      </c>
      <c r="J7" s="334"/>
      <c r="K7" s="214"/>
      <c r="L7" s="214"/>
      <c r="M7" s="214"/>
      <c r="N7" s="214"/>
      <c r="O7" s="214"/>
      <c r="P7" s="214"/>
      <c r="Q7" s="214"/>
      <c r="R7" s="214"/>
      <c r="S7" s="214"/>
      <c r="T7" s="214"/>
    </row>
    <row r="8" spans="1:20" s="190" customFormat="1" ht="45">
      <c r="A8" s="1213">
        <v>1</v>
      </c>
      <c r="B8" s="214"/>
      <c r="C8" s="214"/>
      <c r="D8" s="214"/>
      <c r="F8" s="335" t="str">
        <f>"2." &amp;mergeValue(A8)</f>
        <v>2.1</v>
      </c>
      <c r="G8" s="417" t="s">
        <v>494</v>
      </c>
      <c r="H8" s="317" t="str">
        <f>IF('Перечень тарифов'!R21="","наименование отсутствует","" &amp; 'Перечень тарифов'!R21 &amp; "")</f>
        <v>Зона теплоснабжения №01</v>
      </c>
      <c r="I8" s="196" t="s">
        <v>590</v>
      </c>
      <c r="J8" s="334"/>
      <c r="K8" s="214"/>
      <c r="L8" s="214"/>
      <c r="M8" s="214"/>
      <c r="N8" s="214"/>
      <c r="O8" s="214"/>
      <c r="P8" s="214"/>
      <c r="Q8" s="214"/>
      <c r="R8" s="214"/>
      <c r="S8" s="214"/>
      <c r="T8" s="214"/>
    </row>
    <row r="9" spans="1:20" s="190" customFormat="1" ht="22.5">
      <c r="A9" s="1213"/>
      <c r="B9" s="214"/>
      <c r="C9" s="214"/>
      <c r="D9" s="214"/>
      <c r="F9" s="335" t="str">
        <f>"3." &amp;mergeValue(A9)</f>
        <v>3.1</v>
      </c>
      <c r="G9" s="417" t="s">
        <v>495</v>
      </c>
      <c r="H9" s="317" t="str">
        <f>IF('Перечень тарифов'!F21="","наименование отсутствует","" &amp; 'Перечень тарифов'!F21 &amp; "")</f>
        <v>Сбыт. Тепловая энергия</v>
      </c>
      <c r="I9" s="196" t="s">
        <v>588</v>
      </c>
      <c r="J9" s="334"/>
      <c r="K9" s="214"/>
      <c r="L9" s="214"/>
      <c r="M9" s="214"/>
      <c r="N9" s="214"/>
      <c r="O9" s="214"/>
      <c r="P9" s="214"/>
      <c r="Q9" s="214"/>
      <c r="R9" s="214"/>
      <c r="S9" s="214"/>
      <c r="T9" s="214"/>
    </row>
    <row r="10" spans="1:20" s="190" customFormat="1" ht="22.5">
      <c r="A10" s="1213"/>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13"/>
      <c r="B11" s="1213">
        <v>1</v>
      </c>
      <c r="C11" s="441"/>
      <c r="D11" s="441"/>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13"/>
      <c r="B12" s="1213"/>
      <c r="C12" s="1213">
        <v>1</v>
      </c>
      <c r="D12" s="441"/>
      <c r="F12" s="335" t="str">
        <f>"4."&amp;mergeValue(A12) &amp;"."&amp;mergeValue(B12)&amp;"."&amp;mergeValue(C12)</f>
        <v>4.1.1.1</v>
      </c>
      <c r="G12" s="341" t="s">
        <v>497</v>
      </c>
      <c r="H12" s="317" t="str">
        <f>IF(Территории!H13="","","" &amp; Территории!H13 &amp; "")</f>
        <v>Город Челябинск</v>
      </c>
      <c r="I12" s="196" t="s">
        <v>500</v>
      </c>
      <c r="J12" s="334"/>
      <c r="K12" s="214"/>
      <c r="L12" s="214"/>
      <c r="M12" s="214"/>
      <c r="N12" s="214"/>
      <c r="O12" s="214"/>
      <c r="P12" s="214"/>
      <c r="Q12" s="214"/>
      <c r="R12" s="214"/>
      <c r="S12" s="214"/>
      <c r="T12" s="214"/>
    </row>
    <row r="13" spans="1:20" s="190" customFormat="1" ht="56.25">
      <c r="A13" s="1213"/>
      <c r="B13" s="1213"/>
      <c r="C13" s="1213"/>
      <c r="D13" s="441">
        <v>1</v>
      </c>
      <c r="F13" s="335" t="str">
        <f>"4."&amp;mergeValue(A13) &amp;"."&amp;mergeValue(B13)&amp;"."&amp;mergeValue(C13)&amp;"."&amp;mergeValue(D13)</f>
        <v>4.1.1.1.1</v>
      </c>
      <c r="G13" s="420" t="s">
        <v>498</v>
      </c>
      <c r="H13" s="317" t="str">
        <f>IF(Территории!R14="","","" &amp; Территории!R14 &amp; "")</f>
        <v>Город Челябинск (75701000)</v>
      </c>
      <c r="I13" s="1108" t="s">
        <v>591</v>
      </c>
      <c r="J13" s="334"/>
      <c r="K13" s="214"/>
      <c r="L13" s="214"/>
      <c r="M13" s="214"/>
      <c r="N13" s="214"/>
      <c r="O13" s="214"/>
      <c r="P13" s="214"/>
      <c r="Q13" s="214"/>
      <c r="R13" s="214"/>
      <c r="S13" s="214"/>
      <c r="T13" s="214"/>
    </row>
    <row r="14" spans="1:20" s="1009" customFormat="1" ht="45">
      <c r="A14" s="1213">
        <v>2</v>
      </c>
      <c r="B14" s="1015"/>
      <c r="C14" s="1015"/>
      <c r="D14" s="1015"/>
      <c r="F14" s="1031" t="str">
        <f>"2." &amp;mergeValue(A14)</f>
        <v>2.2</v>
      </c>
      <c r="G14" s="817" t="s">
        <v>494</v>
      </c>
      <c r="H14" s="1111" t="str">
        <f>IF('Перечень тарифов'!R25="","наименование отсутствует","" &amp; 'Перечень тарифов'!R25 &amp; "")</f>
        <v>Зона теплоснабжения №01</v>
      </c>
      <c r="I14" s="818" t="s">
        <v>590</v>
      </c>
      <c r="J14" s="617"/>
      <c r="K14" s="1015"/>
      <c r="L14" s="1015"/>
      <c r="M14" s="1015"/>
      <c r="N14" s="1015"/>
      <c r="O14" s="1015"/>
      <c r="P14" s="1015"/>
      <c r="Q14" s="1015"/>
      <c r="R14" s="1015"/>
      <c r="S14" s="1015"/>
      <c r="T14" s="1015"/>
    </row>
    <row r="15" spans="1:20" s="1009" customFormat="1" ht="22.5">
      <c r="A15" s="1213"/>
      <c r="B15" s="1015"/>
      <c r="C15" s="1015"/>
      <c r="D15" s="1015"/>
      <c r="F15" s="1031" t="str">
        <f>"3." &amp;mergeValue(A15)</f>
        <v>3.2</v>
      </c>
      <c r="G15" s="817" t="s">
        <v>495</v>
      </c>
      <c r="H15" s="1111" t="str">
        <f>IF('Перечень тарифов'!F21="","наименование отсутствует","" &amp; 'Перечень тарифов'!F21 &amp; "")</f>
        <v>Сбыт. Тепловая энергия</v>
      </c>
      <c r="I15" s="818" t="s">
        <v>588</v>
      </c>
      <c r="J15" s="617"/>
      <c r="K15" s="1015"/>
      <c r="L15" s="1015"/>
      <c r="M15" s="1015"/>
      <c r="N15" s="1015"/>
      <c r="O15" s="1015"/>
      <c r="P15" s="1015"/>
      <c r="Q15" s="1015"/>
      <c r="R15" s="1015"/>
      <c r="S15" s="1015"/>
      <c r="T15" s="1015"/>
    </row>
    <row r="16" spans="1:20" s="1009" customFormat="1" ht="22.5">
      <c r="A16" s="1213"/>
      <c r="B16" s="1015"/>
      <c r="C16" s="1015"/>
      <c r="D16" s="1015"/>
      <c r="F16" s="1031" t="str">
        <f>"4."&amp;mergeValue(A16)</f>
        <v>4.2</v>
      </c>
      <c r="G16" s="817" t="s">
        <v>496</v>
      </c>
      <c r="H16" s="1118" t="s">
        <v>458</v>
      </c>
      <c r="I16" s="818"/>
      <c r="J16" s="617"/>
      <c r="K16" s="1015"/>
      <c r="L16" s="1015"/>
      <c r="M16" s="1015"/>
      <c r="N16" s="1015"/>
      <c r="O16" s="1015"/>
      <c r="P16" s="1015"/>
      <c r="Q16" s="1015"/>
      <c r="R16" s="1015"/>
      <c r="S16" s="1015"/>
      <c r="T16" s="1015"/>
    </row>
    <row r="17" spans="1:20" s="1009" customFormat="1" ht="18.75">
      <c r="A17" s="1213"/>
      <c r="B17" s="1213">
        <v>1</v>
      </c>
      <c r="C17" s="1107"/>
      <c r="D17" s="1107"/>
      <c r="F17" s="1031" t="str">
        <f>"4."&amp;mergeValue(A17) &amp;"."&amp;mergeValue(B17)</f>
        <v>4.2.1</v>
      </c>
      <c r="G17" s="832" t="s">
        <v>592</v>
      </c>
      <c r="H17" s="1111" t="str">
        <f>IF(region_name="","",region_name)</f>
        <v>Челябинская область</v>
      </c>
      <c r="I17" s="818" t="s">
        <v>499</v>
      </c>
      <c r="J17" s="617"/>
      <c r="K17" s="1015"/>
      <c r="L17" s="1015"/>
      <c r="M17" s="1015"/>
      <c r="N17" s="1015"/>
      <c r="O17" s="1015"/>
      <c r="P17" s="1015"/>
      <c r="Q17" s="1015"/>
      <c r="R17" s="1015"/>
      <c r="S17" s="1015"/>
      <c r="T17" s="1015"/>
    </row>
    <row r="18" spans="1:20" s="1009" customFormat="1" ht="22.5">
      <c r="A18" s="1213"/>
      <c r="B18" s="1213"/>
      <c r="C18" s="1213">
        <v>1</v>
      </c>
      <c r="D18" s="1107"/>
      <c r="F18" s="1031" t="str">
        <f>"4."&amp;mergeValue(A18) &amp;"."&amp;mergeValue(B18)&amp;"."&amp;mergeValue(C18)</f>
        <v>4.2.1.1</v>
      </c>
      <c r="G18" s="819" t="s">
        <v>497</v>
      </c>
      <c r="H18" s="1111" t="str">
        <f>IF(Территории!H13="","","" &amp; Территории!H13 &amp; "")</f>
        <v>Город Челябинск</v>
      </c>
      <c r="I18" s="818" t="s">
        <v>500</v>
      </c>
      <c r="J18" s="617"/>
      <c r="K18" s="1015"/>
      <c r="L18" s="1015"/>
      <c r="M18" s="1015"/>
      <c r="N18" s="1015"/>
      <c r="O18" s="1015"/>
      <c r="P18" s="1015"/>
      <c r="Q18" s="1015"/>
      <c r="R18" s="1015"/>
      <c r="S18" s="1015"/>
      <c r="T18" s="1015"/>
    </row>
    <row r="19" spans="1:20" s="1009" customFormat="1" ht="56.25">
      <c r="A19" s="1213"/>
      <c r="B19" s="1213"/>
      <c r="C19" s="1213"/>
      <c r="D19" s="1107">
        <v>1</v>
      </c>
      <c r="F19" s="1031" t="str">
        <f>"4."&amp;mergeValue(A19) &amp;"."&amp;mergeValue(B19)&amp;"."&amp;mergeValue(C19)&amp;"."&amp;mergeValue(D19)</f>
        <v>4.2.1.1.1</v>
      </c>
      <c r="G19" s="820" t="s">
        <v>498</v>
      </c>
      <c r="H19" s="1111" t="str">
        <f>IF(Территории!R14="","","" &amp; Территории!R14 &amp; "")</f>
        <v>Город Челябинск (75701000)</v>
      </c>
      <c r="I19" s="1108" t="s">
        <v>591</v>
      </c>
      <c r="J19" s="617"/>
      <c r="K19" s="1015"/>
      <c r="L19" s="1015"/>
      <c r="M19" s="1015"/>
      <c r="N19" s="1015"/>
      <c r="O19" s="1015"/>
      <c r="P19" s="1015"/>
      <c r="Q19" s="1015"/>
      <c r="R19" s="1015"/>
      <c r="S19" s="1015"/>
      <c r="T19" s="1015"/>
    </row>
    <row r="20" spans="1:20" s="326" customFormat="1" ht="3" customHeight="1">
      <c r="A20" s="327"/>
      <c r="B20" s="327"/>
      <c r="C20" s="327"/>
      <c r="D20" s="327"/>
      <c r="F20" s="325"/>
      <c r="G20" s="418"/>
      <c r="H20" s="419"/>
      <c r="I20" s="226"/>
      <c r="J20" s="327"/>
      <c r="K20" s="327"/>
      <c r="L20" s="327"/>
      <c r="M20" s="327"/>
      <c r="N20" s="327"/>
      <c r="O20" s="327"/>
      <c r="P20" s="327"/>
      <c r="Q20" s="327"/>
      <c r="R20" s="327"/>
      <c r="S20" s="327"/>
      <c r="T20" s="327"/>
    </row>
    <row r="21" spans="1:20" s="326" customFormat="1" ht="15" customHeight="1">
      <c r="A21" s="327"/>
      <c r="B21" s="327"/>
      <c r="C21" s="327"/>
      <c r="D21" s="327"/>
      <c r="F21" s="325"/>
      <c r="G21" s="1208" t="s">
        <v>593</v>
      </c>
      <c r="H21" s="1208"/>
      <c r="I21" s="226"/>
      <c r="J21" s="327"/>
      <c r="K21" s="327"/>
      <c r="L21" s="327"/>
      <c r="M21" s="327"/>
      <c r="N21" s="327"/>
      <c r="O21" s="327"/>
      <c r="P21" s="327"/>
      <c r="Q21" s="327"/>
      <c r="R21" s="327"/>
      <c r="S21" s="327"/>
      <c r="T21" s="327"/>
    </row>
  </sheetData>
  <sheetProtection password="FA9C" sheet="1" objects="1" scenarios="1" formatColumns="0" formatRows="0"/>
  <mergeCells count="10">
    <mergeCell ref="G21:H21"/>
    <mergeCell ref="F2:H2"/>
    <mergeCell ref="F4:H4"/>
    <mergeCell ref="I4:I5"/>
    <mergeCell ref="A8:A13"/>
    <mergeCell ref="B11:B13"/>
    <mergeCell ref="C12:C13"/>
    <mergeCell ref="A14:A19"/>
    <mergeCell ref="B17:B19"/>
    <mergeCell ref="C18:C19"/>
  </mergeCells>
  <dataValidations count="1">
    <dataValidation type="textLength" operator="lessThanOrEqual" allowBlank="1" showInputMessage="1" showErrorMessage="1" errorTitle="Ошибка" error="Допускается ввод не более 900 символов!" sqref="I20:I21">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1"/>
  <sheetViews>
    <sheetView showGridLines="0" topLeftCell="C4" zoomScaleNormal="100" workbookViewId="0">
      <selection activeCell="F15" sqref="F15"/>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2"/>
      <c r="N1" s="412"/>
      <c r="P1" s="412"/>
    </row>
    <row r="2" spans="1:16" hidden="1"/>
    <row r="3" spans="1:16" hidden="1"/>
    <row r="4" spans="1:16" ht="3" customHeight="1">
      <c r="C4" s="86"/>
      <c r="D4" s="37"/>
      <c r="E4" s="37"/>
      <c r="F4" s="38"/>
      <c r="G4" s="38"/>
    </row>
    <row r="5" spans="1:16" ht="22.5">
      <c r="C5" s="86"/>
      <c r="D5" s="1229" t="s">
        <v>730</v>
      </c>
      <c r="E5" s="1229"/>
      <c r="F5" s="1229"/>
      <c r="G5" s="438"/>
    </row>
    <row r="6" spans="1:16" ht="3" customHeight="1">
      <c r="C6" s="86"/>
      <c r="D6" s="37"/>
      <c r="E6" s="84"/>
      <c r="F6" s="83"/>
      <c r="G6" s="286"/>
    </row>
    <row r="7" spans="1:16">
      <c r="C7" s="86"/>
      <c r="D7" s="1242" t="s">
        <v>454</v>
      </c>
      <c r="E7" s="1242"/>
      <c r="F7" s="1242"/>
      <c r="G7" s="1288" t="s">
        <v>455</v>
      </c>
    </row>
    <row r="8" spans="1:16">
      <c r="C8" s="86"/>
      <c r="D8" s="103" t="s">
        <v>92</v>
      </c>
      <c r="E8" s="113" t="s">
        <v>457</v>
      </c>
      <c r="F8" s="113" t="s">
        <v>456</v>
      </c>
      <c r="G8" s="1288"/>
    </row>
    <row r="9" spans="1:16" ht="12" customHeight="1">
      <c r="C9" s="86"/>
      <c r="D9" s="42" t="s">
        <v>93</v>
      </c>
      <c r="E9" s="42" t="s">
        <v>49</v>
      </c>
      <c r="F9" s="42" t="s">
        <v>50</v>
      </c>
      <c r="G9" s="42" t="s">
        <v>51</v>
      </c>
    </row>
    <row r="10" spans="1:16" ht="22.5">
      <c r="A10" s="285"/>
      <c r="C10" s="86"/>
      <c r="D10" s="187">
        <v>1</v>
      </c>
      <c r="E10" s="294" t="s">
        <v>692</v>
      </c>
      <c r="F10" s="295" t="s">
        <v>458</v>
      </c>
      <c r="G10" s="196"/>
    </row>
    <row r="11" spans="1:16">
      <c r="A11" s="285"/>
      <c r="C11" s="86"/>
      <c r="D11" s="187" t="s">
        <v>295</v>
      </c>
      <c r="E11" s="287" t="s">
        <v>693</v>
      </c>
      <c r="F11" s="295" t="s">
        <v>458</v>
      </c>
      <c r="G11" s="196"/>
    </row>
    <row r="12" spans="1:16" ht="20.100000000000001" customHeight="1">
      <c r="A12" s="285"/>
      <c r="C12" s="86"/>
      <c r="D12" s="187" t="s">
        <v>8</v>
      </c>
      <c r="E12" s="289" t="s">
        <v>2927</v>
      </c>
      <c r="F12" s="1092" t="s">
        <v>2929</v>
      </c>
      <c r="G12" s="1232" t="s">
        <v>597</v>
      </c>
    </row>
    <row r="13" spans="1:16" ht="15" customHeight="1">
      <c r="A13" s="285"/>
      <c r="C13" s="86"/>
      <c r="D13" s="114"/>
      <c r="E13" s="301" t="s">
        <v>328</v>
      </c>
      <c r="F13" s="298"/>
      <c r="G13" s="1234"/>
    </row>
    <row r="14" spans="1:16">
      <c r="A14" s="285"/>
      <c r="C14" s="86"/>
      <c r="D14" s="187" t="s">
        <v>329</v>
      </c>
      <c r="E14" s="287" t="s">
        <v>694</v>
      </c>
      <c r="F14" s="295" t="s">
        <v>458</v>
      </c>
      <c r="G14" s="791"/>
    </row>
    <row r="15" spans="1:16" ht="42.95" customHeight="1">
      <c r="A15" s="285"/>
      <c r="C15" s="86"/>
      <c r="D15" s="187" t="s">
        <v>443</v>
      </c>
      <c r="E15" s="1128" t="s">
        <v>2928</v>
      </c>
      <c r="F15" s="1092" t="s">
        <v>2929</v>
      </c>
      <c r="G15" s="1232" t="s">
        <v>695</v>
      </c>
    </row>
    <row r="16" spans="1:16" s="801" customFormat="1" ht="15" customHeight="1">
      <c r="A16" s="805"/>
      <c r="B16" s="186"/>
      <c r="C16" s="688"/>
      <c r="D16" s="826"/>
      <c r="E16" s="829" t="s">
        <v>328</v>
      </c>
      <c r="F16" s="792"/>
      <c r="G16" s="1234"/>
      <c r="I16" s="831"/>
      <c r="J16" s="831"/>
    </row>
    <row r="17" spans="1:16" s="801" customFormat="1">
      <c r="A17" s="805"/>
      <c r="B17" s="186"/>
      <c r="C17" s="688"/>
      <c r="D17" s="187" t="s">
        <v>733</v>
      </c>
      <c r="E17" s="784" t="s">
        <v>735</v>
      </c>
      <c r="F17" s="295" t="s">
        <v>458</v>
      </c>
      <c r="G17" s="791"/>
      <c r="I17" s="831"/>
      <c r="J17" s="831"/>
    </row>
    <row r="18" spans="1:16" s="801" customFormat="1" ht="18.75" hidden="1">
      <c r="A18" s="805"/>
      <c r="B18" s="186"/>
      <c r="C18" s="688"/>
      <c r="D18" s="787" t="s">
        <v>734</v>
      </c>
      <c r="E18" s="786"/>
      <c r="F18" s="785"/>
      <c r="G18" s="800"/>
      <c r="H18" s="788"/>
      <c r="I18" s="831"/>
      <c r="J18" s="831"/>
    </row>
    <row r="19" spans="1:16" ht="15" customHeight="1">
      <c r="A19" s="285"/>
      <c r="C19" s="86"/>
      <c r="D19" s="114"/>
      <c r="E19" s="829" t="s">
        <v>328</v>
      </c>
      <c r="F19" s="792"/>
      <c r="G19" s="793"/>
    </row>
    <row r="20" spans="1:16" ht="3" customHeight="1"/>
    <row r="21" spans="1:16">
      <c r="D21" s="790" t="s">
        <v>731</v>
      </c>
      <c r="E21" s="789" t="s">
        <v>732</v>
      </c>
      <c r="F21" s="727"/>
      <c r="G21" s="727"/>
      <c r="H21" s="727"/>
      <c r="I21" s="727"/>
      <c r="J21" s="727"/>
      <c r="K21" s="727"/>
      <c r="L21" s="727"/>
      <c r="M21" s="727"/>
      <c r="N21" s="727"/>
      <c r="O21" s="727"/>
      <c r="P21" s="727"/>
    </row>
  </sheetData>
  <sheetProtection password="FA9C" sheet="1" objects="1" scenarios="1" formatColumns="0" formatRows="0"/>
  <dataConsolidate/>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hyperlinks>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 ref="F15" location="'Форма 4.7'!$F$15"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21"/>
  <sheetViews>
    <sheetView showGridLines="0" topLeftCell="E1" zoomScaleNormal="100" workbookViewId="0">
      <selection activeCell="G17" sqref="G17"/>
    </sheetView>
  </sheetViews>
  <sheetFormatPr defaultColWidth="10.5703125" defaultRowHeight="14.25"/>
  <cols>
    <col min="1" max="1" width="3.7109375" style="1016" hidden="1" customWidth="1"/>
    <col min="2" max="4" width="3.7109375" style="1010" hidden="1" customWidth="1"/>
    <col min="5" max="5" width="3.7109375" style="811" customWidth="1"/>
    <col min="6" max="6" width="9.7109375" style="1063" customWidth="1"/>
    <col min="7" max="7" width="37.7109375" style="1063" customWidth="1"/>
    <col min="8" max="8" width="66.85546875" style="1063" customWidth="1"/>
    <col min="9" max="9" width="115.7109375" style="1063" customWidth="1"/>
    <col min="10" max="11" width="10.5703125" style="1010"/>
    <col min="12" max="12" width="11.140625" style="1010" customWidth="1"/>
    <col min="13" max="20" width="10.5703125" style="1010"/>
    <col min="21" max="16384" width="10.5703125" style="1063"/>
  </cols>
  <sheetData>
    <row r="1" spans="1:20" ht="3" customHeight="1">
      <c r="A1" s="1016" t="s">
        <v>210</v>
      </c>
    </row>
    <row r="2" spans="1:20" ht="22.5">
      <c r="F2" s="1209" t="s">
        <v>491</v>
      </c>
      <c r="G2" s="1210"/>
      <c r="H2" s="1211"/>
      <c r="I2" s="808"/>
    </row>
    <row r="3" spans="1:20" ht="3" customHeight="1"/>
    <row r="4" spans="1:20" s="1009" customFormat="1" ht="11.25">
      <c r="A4" s="1015"/>
      <c r="B4" s="1015"/>
      <c r="C4" s="1015"/>
      <c r="D4" s="1015"/>
      <c r="F4" s="1157" t="s">
        <v>454</v>
      </c>
      <c r="G4" s="1157"/>
      <c r="H4" s="1157"/>
      <c r="I4" s="1212" t="s">
        <v>455</v>
      </c>
      <c r="J4" s="1015"/>
      <c r="K4" s="1015"/>
      <c r="L4" s="1015"/>
      <c r="M4" s="1015"/>
      <c r="N4" s="1015"/>
      <c r="O4" s="1015"/>
      <c r="P4" s="1015"/>
      <c r="Q4" s="1015"/>
      <c r="R4" s="1015"/>
      <c r="S4" s="1015"/>
      <c r="T4" s="1015"/>
    </row>
    <row r="5" spans="1:20" s="1009" customFormat="1" ht="11.25" customHeight="1">
      <c r="A5" s="1015"/>
      <c r="B5" s="1015"/>
      <c r="C5" s="1015"/>
      <c r="D5" s="1015"/>
      <c r="F5" s="1106" t="s">
        <v>92</v>
      </c>
      <c r="G5" s="812" t="s">
        <v>457</v>
      </c>
      <c r="H5" s="1118" t="s">
        <v>442</v>
      </c>
      <c r="I5" s="1212"/>
      <c r="J5" s="1015"/>
      <c r="K5" s="1015"/>
      <c r="L5" s="1015"/>
      <c r="M5" s="1015"/>
      <c r="N5" s="1015"/>
      <c r="O5" s="1015"/>
      <c r="P5" s="1015"/>
      <c r="Q5" s="1015"/>
      <c r="R5" s="1015"/>
      <c r="S5" s="1015"/>
      <c r="T5" s="1015"/>
    </row>
    <row r="6" spans="1:20" s="1009" customFormat="1" ht="12" customHeight="1">
      <c r="A6" s="1015"/>
      <c r="B6" s="1015"/>
      <c r="C6" s="1015"/>
      <c r="D6" s="1015"/>
      <c r="F6" s="813" t="s">
        <v>93</v>
      </c>
      <c r="G6" s="814">
        <v>2</v>
      </c>
      <c r="H6" s="815">
        <v>3</v>
      </c>
      <c r="I6" s="610">
        <v>4</v>
      </c>
      <c r="J6" s="1015">
        <v>4</v>
      </c>
      <c r="K6" s="1015"/>
      <c r="L6" s="1015"/>
      <c r="M6" s="1015"/>
      <c r="N6" s="1015"/>
      <c r="O6" s="1015"/>
      <c r="P6" s="1015"/>
      <c r="Q6" s="1015"/>
      <c r="R6" s="1015"/>
      <c r="S6" s="1015"/>
      <c r="T6" s="1015"/>
    </row>
    <row r="7" spans="1:20" s="1009" customFormat="1" ht="18.75">
      <c r="A7" s="1015"/>
      <c r="B7" s="1015"/>
      <c r="C7" s="1015"/>
      <c r="D7" s="1015"/>
      <c r="F7" s="1031">
        <v>1</v>
      </c>
      <c r="G7" s="817" t="s">
        <v>492</v>
      </c>
      <c r="H7" s="1111" t="str">
        <f>IF(dateCh="","",dateCh)</f>
        <v>06.12.2022</v>
      </c>
      <c r="I7" s="818" t="s">
        <v>493</v>
      </c>
      <c r="J7" s="617"/>
      <c r="K7" s="1015"/>
      <c r="L7" s="1015"/>
      <c r="M7" s="1015"/>
      <c r="N7" s="1015"/>
      <c r="O7" s="1015"/>
      <c r="P7" s="1015"/>
      <c r="Q7" s="1015"/>
      <c r="R7" s="1015"/>
      <c r="S7" s="1015"/>
      <c r="T7" s="1015"/>
    </row>
    <row r="8" spans="1:20" s="1009" customFormat="1" ht="45">
      <c r="A8" s="1213">
        <v>1</v>
      </c>
      <c r="B8" s="1015"/>
      <c r="C8" s="1015"/>
      <c r="D8" s="1015"/>
      <c r="F8" s="1031" t="str">
        <f>"2." &amp;mergeValue(A8)</f>
        <v>2.1</v>
      </c>
      <c r="G8" s="817" t="s">
        <v>494</v>
      </c>
      <c r="H8" s="1111" t="str">
        <f>IF('Перечень тарифов'!R21="","наименование отсутствует","" &amp; 'Перечень тарифов'!R21 &amp; "")</f>
        <v>Зона теплоснабжения №01</v>
      </c>
      <c r="I8" s="818" t="s">
        <v>590</v>
      </c>
      <c r="J8" s="617"/>
      <c r="K8" s="1015"/>
      <c r="L8" s="1015"/>
      <c r="M8" s="1015"/>
      <c r="N8" s="1015"/>
      <c r="O8" s="1015"/>
      <c r="P8" s="1015"/>
      <c r="Q8" s="1015"/>
      <c r="R8" s="1015"/>
      <c r="S8" s="1015"/>
      <c r="T8" s="1015"/>
    </row>
    <row r="9" spans="1:20" s="1009" customFormat="1" ht="22.5">
      <c r="A9" s="1213"/>
      <c r="B9" s="1015"/>
      <c r="C9" s="1015"/>
      <c r="D9" s="1015"/>
      <c r="F9" s="1031" t="str">
        <f>"3." &amp;mergeValue(A9)</f>
        <v>3.1</v>
      </c>
      <c r="G9" s="817" t="s">
        <v>495</v>
      </c>
      <c r="H9" s="1111" t="str">
        <f>IF('Перечень тарифов'!F21="","наименование отсутствует","" &amp; 'Перечень тарифов'!F21 &amp; "")</f>
        <v>Сбыт. Тепловая энергия</v>
      </c>
      <c r="I9" s="818" t="s">
        <v>588</v>
      </c>
      <c r="J9" s="617"/>
      <c r="K9" s="1015"/>
      <c r="L9" s="1015"/>
      <c r="M9" s="1015"/>
      <c r="N9" s="1015"/>
      <c r="O9" s="1015"/>
      <c r="P9" s="1015"/>
      <c r="Q9" s="1015"/>
      <c r="R9" s="1015"/>
      <c r="S9" s="1015"/>
      <c r="T9" s="1015"/>
    </row>
    <row r="10" spans="1:20" s="1009" customFormat="1" ht="22.5">
      <c r="A10" s="1213"/>
      <c r="B10" s="1015"/>
      <c r="C10" s="1015"/>
      <c r="D10" s="1015"/>
      <c r="F10" s="1031" t="str">
        <f>"4."&amp;mergeValue(A10)</f>
        <v>4.1</v>
      </c>
      <c r="G10" s="817" t="s">
        <v>496</v>
      </c>
      <c r="H10" s="1118" t="s">
        <v>458</v>
      </c>
      <c r="I10" s="818"/>
      <c r="J10" s="617"/>
      <c r="K10" s="1015"/>
      <c r="L10" s="1015"/>
      <c r="M10" s="1015"/>
      <c r="N10" s="1015"/>
      <c r="O10" s="1015"/>
      <c r="P10" s="1015"/>
      <c r="Q10" s="1015"/>
      <c r="R10" s="1015"/>
      <c r="S10" s="1015"/>
      <c r="T10" s="1015"/>
    </row>
    <row r="11" spans="1:20" s="1009" customFormat="1" ht="18.75">
      <c r="A11" s="1213"/>
      <c r="B11" s="1213">
        <v>1</v>
      </c>
      <c r="C11" s="1107"/>
      <c r="D11" s="1107"/>
      <c r="F11" s="1031" t="str">
        <f>"4."&amp;mergeValue(A11) &amp;"."&amp;mergeValue(B11)</f>
        <v>4.1.1</v>
      </c>
      <c r="G11" s="832" t="s">
        <v>592</v>
      </c>
      <c r="H11" s="1111" t="str">
        <f>IF(region_name="","",region_name)</f>
        <v>Челябинская область</v>
      </c>
      <c r="I11" s="818" t="s">
        <v>499</v>
      </c>
      <c r="J11" s="617"/>
      <c r="K11" s="1015"/>
      <c r="L11" s="1015"/>
      <c r="M11" s="1015"/>
      <c r="N11" s="1015"/>
      <c r="O11" s="1015"/>
      <c r="P11" s="1015"/>
      <c r="Q11" s="1015"/>
      <c r="R11" s="1015"/>
      <c r="S11" s="1015"/>
      <c r="T11" s="1015"/>
    </row>
    <row r="12" spans="1:20" s="1009" customFormat="1" ht="22.5">
      <c r="A12" s="1213"/>
      <c r="B12" s="1213"/>
      <c r="C12" s="1213">
        <v>1</v>
      </c>
      <c r="D12" s="1107"/>
      <c r="F12" s="1031" t="str">
        <f>"4."&amp;mergeValue(A12) &amp;"."&amp;mergeValue(B12)&amp;"."&amp;mergeValue(C12)</f>
        <v>4.1.1.1</v>
      </c>
      <c r="G12" s="819" t="s">
        <v>497</v>
      </c>
      <c r="H12" s="1111" t="str">
        <f>IF(Территории!H13="","","" &amp; Территории!H13 &amp; "")</f>
        <v>Город Челябинск</v>
      </c>
      <c r="I12" s="818" t="s">
        <v>500</v>
      </c>
      <c r="J12" s="617"/>
      <c r="K12" s="1015"/>
      <c r="L12" s="1015"/>
      <c r="M12" s="1015"/>
      <c r="N12" s="1015"/>
      <c r="O12" s="1015"/>
      <c r="P12" s="1015"/>
      <c r="Q12" s="1015"/>
      <c r="R12" s="1015"/>
      <c r="S12" s="1015"/>
      <c r="T12" s="1015"/>
    </row>
    <row r="13" spans="1:20" s="1009" customFormat="1" ht="56.25">
      <c r="A13" s="1213"/>
      <c r="B13" s="1213"/>
      <c r="C13" s="1213"/>
      <c r="D13" s="1107">
        <v>1</v>
      </c>
      <c r="F13" s="1031" t="str">
        <f>"4."&amp;mergeValue(A13) &amp;"."&amp;mergeValue(B13)&amp;"."&amp;mergeValue(C13)&amp;"."&amp;mergeValue(D13)</f>
        <v>4.1.1.1.1</v>
      </c>
      <c r="G13" s="820" t="s">
        <v>498</v>
      </c>
      <c r="H13" s="1111" t="str">
        <f>IF(Территории!R14="","","" &amp; Территории!R14 &amp; "")</f>
        <v>Город Челябинск (75701000)</v>
      </c>
      <c r="I13" s="1108" t="s">
        <v>591</v>
      </c>
      <c r="J13" s="617"/>
      <c r="K13" s="1015"/>
      <c r="L13" s="1015"/>
      <c r="M13" s="1015"/>
      <c r="N13" s="1015"/>
      <c r="O13" s="1015"/>
      <c r="P13" s="1015"/>
      <c r="Q13" s="1015"/>
      <c r="R13" s="1015"/>
      <c r="S13" s="1015"/>
      <c r="T13" s="1015"/>
    </row>
    <row r="14" spans="1:20" s="1009" customFormat="1" ht="45">
      <c r="A14" s="1213">
        <v>2</v>
      </c>
      <c r="B14" s="1015"/>
      <c r="C14" s="1015"/>
      <c r="D14" s="1015"/>
      <c r="F14" s="1031" t="str">
        <f>"2." &amp;mergeValue(A14)</f>
        <v>2.2</v>
      </c>
      <c r="G14" s="817" t="s">
        <v>494</v>
      </c>
      <c r="H14" s="1111" t="str">
        <f>IF('Перечень тарифов'!R25="","наименование отсутствует","" &amp; 'Перечень тарифов'!R25 &amp; "")</f>
        <v>Зона теплоснабжения №01</v>
      </c>
      <c r="I14" s="818" t="s">
        <v>590</v>
      </c>
      <c r="J14" s="617"/>
      <c r="K14" s="1015"/>
      <c r="L14" s="1015"/>
      <c r="M14" s="1015"/>
      <c r="N14" s="1015"/>
      <c r="O14" s="1015"/>
      <c r="P14" s="1015"/>
      <c r="Q14" s="1015"/>
      <c r="R14" s="1015"/>
      <c r="S14" s="1015"/>
      <c r="T14" s="1015"/>
    </row>
    <row r="15" spans="1:20" s="1009" customFormat="1" ht="22.5">
      <c r="A15" s="1213"/>
      <c r="B15" s="1015"/>
      <c r="C15" s="1015"/>
      <c r="D15" s="1015"/>
      <c r="F15" s="1031" t="str">
        <f>"3." &amp;mergeValue(A15)</f>
        <v>3.2</v>
      </c>
      <c r="G15" s="817" t="s">
        <v>495</v>
      </c>
      <c r="H15" s="1111" t="str">
        <f>IF('Перечень тарифов'!F21="","наименование отсутствует","" &amp; 'Перечень тарифов'!F21 &amp; "")</f>
        <v>Сбыт. Тепловая энергия</v>
      </c>
      <c r="I15" s="818" t="s">
        <v>588</v>
      </c>
      <c r="J15" s="617"/>
      <c r="K15" s="1015"/>
      <c r="L15" s="1015"/>
      <c r="M15" s="1015"/>
      <c r="N15" s="1015"/>
      <c r="O15" s="1015"/>
      <c r="P15" s="1015"/>
      <c r="Q15" s="1015"/>
      <c r="R15" s="1015"/>
      <c r="S15" s="1015"/>
      <c r="T15" s="1015"/>
    </row>
    <row r="16" spans="1:20" s="1009" customFormat="1" ht="22.5">
      <c r="A16" s="1213"/>
      <c r="B16" s="1015"/>
      <c r="C16" s="1015"/>
      <c r="D16" s="1015"/>
      <c r="F16" s="1031" t="str">
        <f>"4."&amp;mergeValue(A16)</f>
        <v>4.2</v>
      </c>
      <c r="G16" s="817" t="s">
        <v>496</v>
      </c>
      <c r="H16" s="1118" t="s">
        <v>458</v>
      </c>
      <c r="I16" s="818"/>
      <c r="J16" s="617"/>
      <c r="K16" s="1015"/>
      <c r="L16" s="1015"/>
      <c r="M16" s="1015"/>
      <c r="N16" s="1015"/>
      <c r="O16" s="1015"/>
      <c r="P16" s="1015"/>
      <c r="Q16" s="1015"/>
      <c r="R16" s="1015"/>
      <c r="S16" s="1015"/>
      <c r="T16" s="1015"/>
    </row>
    <row r="17" spans="1:20" s="1009" customFormat="1" ht="18.75">
      <c r="A17" s="1213"/>
      <c r="B17" s="1213">
        <v>1</v>
      </c>
      <c r="C17" s="1107"/>
      <c r="D17" s="1107"/>
      <c r="F17" s="1031" t="str">
        <f>"4."&amp;mergeValue(A17) &amp;"."&amp;mergeValue(B17)</f>
        <v>4.2.1</v>
      </c>
      <c r="G17" s="832" t="s">
        <v>592</v>
      </c>
      <c r="H17" s="1111" t="str">
        <f>IF(region_name="","",region_name)</f>
        <v>Челябинская область</v>
      </c>
      <c r="I17" s="818" t="s">
        <v>499</v>
      </c>
      <c r="J17" s="617"/>
      <c r="K17" s="1015"/>
      <c r="L17" s="1015"/>
      <c r="M17" s="1015"/>
      <c r="N17" s="1015"/>
      <c r="O17" s="1015"/>
      <c r="P17" s="1015"/>
      <c r="Q17" s="1015"/>
      <c r="R17" s="1015"/>
      <c r="S17" s="1015"/>
      <c r="T17" s="1015"/>
    </row>
    <row r="18" spans="1:20" s="1009" customFormat="1" ht="22.5">
      <c r="A18" s="1213"/>
      <c r="B18" s="1213"/>
      <c r="C18" s="1213">
        <v>1</v>
      </c>
      <c r="D18" s="1107"/>
      <c r="F18" s="1031" t="str">
        <f>"4."&amp;mergeValue(A18) &amp;"."&amp;mergeValue(B18)&amp;"."&amp;mergeValue(C18)</f>
        <v>4.2.1.1</v>
      </c>
      <c r="G18" s="819" t="s">
        <v>497</v>
      </c>
      <c r="H18" s="1111" t="str">
        <f>IF(Территории!H13="","","" &amp; Территории!H13 &amp; "")</f>
        <v>Город Челябинск</v>
      </c>
      <c r="I18" s="818" t="s">
        <v>500</v>
      </c>
      <c r="J18" s="617"/>
      <c r="K18" s="1015"/>
      <c r="L18" s="1015"/>
      <c r="M18" s="1015"/>
      <c r="N18" s="1015"/>
      <c r="O18" s="1015"/>
      <c r="P18" s="1015"/>
      <c r="Q18" s="1015"/>
      <c r="R18" s="1015"/>
      <c r="S18" s="1015"/>
      <c r="T18" s="1015"/>
    </row>
    <row r="19" spans="1:20" s="1009" customFormat="1" ht="56.25">
      <c r="A19" s="1213"/>
      <c r="B19" s="1213"/>
      <c r="C19" s="1213"/>
      <c r="D19" s="1107">
        <v>1</v>
      </c>
      <c r="F19" s="1031" t="str">
        <f>"4."&amp;mergeValue(A19) &amp;"."&amp;mergeValue(B19)&amp;"."&amp;mergeValue(C19)&amp;"."&amp;mergeValue(D19)</f>
        <v>4.2.1.1.1</v>
      </c>
      <c r="G19" s="820" t="s">
        <v>498</v>
      </c>
      <c r="H19" s="1111" t="str">
        <f>IF(Территории!R14="","","" &amp; Территории!R14 &amp; "")</f>
        <v>Город Челябинск (75701000)</v>
      </c>
      <c r="I19" s="1108" t="s">
        <v>591</v>
      </c>
      <c r="J19" s="617"/>
      <c r="K19" s="1015"/>
      <c r="L19" s="1015"/>
      <c r="M19" s="1015"/>
      <c r="N19" s="1015"/>
      <c r="O19" s="1015"/>
      <c r="P19" s="1015"/>
      <c r="Q19" s="1015"/>
      <c r="R19" s="1015"/>
      <c r="S19" s="1015"/>
      <c r="T19" s="1015"/>
    </row>
    <row r="20" spans="1:20" s="774" customFormat="1" ht="3" customHeight="1">
      <c r="A20" s="775"/>
      <c r="B20" s="775"/>
      <c r="C20" s="775"/>
      <c r="D20" s="775"/>
      <c r="F20" s="824"/>
      <c r="G20" s="418"/>
      <c r="H20" s="419"/>
      <c r="I20" s="985"/>
      <c r="J20" s="775"/>
      <c r="K20" s="775"/>
      <c r="L20" s="775"/>
      <c r="M20" s="775"/>
      <c r="N20" s="775"/>
      <c r="O20" s="775"/>
      <c r="P20" s="775"/>
      <c r="Q20" s="775"/>
      <c r="R20" s="775"/>
      <c r="S20" s="775"/>
      <c r="T20" s="775"/>
    </row>
    <row r="21" spans="1:20" s="774" customFormat="1" ht="15" customHeight="1">
      <c r="A21" s="775"/>
      <c r="B21" s="775"/>
      <c r="C21" s="775"/>
      <c r="D21" s="775"/>
      <c r="F21" s="824"/>
      <c r="G21" s="1208" t="s">
        <v>593</v>
      </c>
      <c r="H21" s="1208"/>
      <c r="I21" s="985"/>
      <c r="J21" s="775"/>
      <c r="K21" s="775"/>
      <c r="L21" s="775"/>
      <c r="M21" s="775"/>
      <c r="N21" s="775"/>
      <c r="O21" s="775"/>
      <c r="P21" s="775"/>
      <c r="Q21" s="775"/>
      <c r="R21" s="775"/>
      <c r="S21" s="775"/>
      <c r="T21" s="775"/>
    </row>
  </sheetData>
  <sheetProtection password="FA9C" sheet="1" objects="1" scenarios="1" formatColumns="0" formatRows="0"/>
  <mergeCells count="10">
    <mergeCell ref="I4:I5"/>
    <mergeCell ref="A8:A13"/>
    <mergeCell ref="B11:B13"/>
    <mergeCell ref="C12:C13"/>
    <mergeCell ref="A14:A19"/>
    <mergeCell ref="B17:B19"/>
    <mergeCell ref="C18:C19"/>
    <mergeCell ref="G21:H21"/>
    <mergeCell ref="F2:H2"/>
    <mergeCell ref="F4:H4"/>
  </mergeCells>
  <dataValidations count="1">
    <dataValidation type="textLength" operator="lessThanOrEqual" allowBlank="1" showInputMessage="1" showErrorMessage="1" errorTitle="Ошибка" error="Допускается ввод не более 900 символов!" sqref="I20:I21">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7"/>
  <sheetViews>
    <sheetView showGridLines="0" topLeftCell="C16" zoomScaleNormal="100" workbookViewId="0">
      <selection activeCell="H34" sqref="H34"/>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29" t="s">
        <v>696</v>
      </c>
      <c r="E5" s="1229"/>
      <c r="F5" s="1229"/>
      <c r="G5" s="1229"/>
      <c r="H5" s="1229"/>
      <c r="I5" s="336"/>
    </row>
    <row r="6" spans="1:9" ht="3" customHeight="1">
      <c r="C6" s="86"/>
      <c r="D6" s="37"/>
      <c r="E6" s="84"/>
      <c r="F6" s="84"/>
      <c r="G6" s="84"/>
      <c r="H6" s="83"/>
      <c r="I6" s="286"/>
    </row>
    <row r="7" spans="1:9" ht="21" customHeight="1">
      <c r="C7" s="86"/>
      <c r="D7" s="1242" t="s">
        <v>454</v>
      </c>
      <c r="E7" s="1242"/>
      <c r="F7" s="1242"/>
      <c r="G7" s="1242"/>
      <c r="H7" s="1242"/>
      <c r="I7" s="1288" t="s">
        <v>455</v>
      </c>
    </row>
    <row r="8" spans="1:9" ht="21" customHeight="1">
      <c r="C8" s="86"/>
      <c r="D8" s="103" t="s">
        <v>92</v>
      </c>
      <c r="E8" s="113" t="s">
        <v>457</v>
      </c>
      <c r="F8" s="113"/>
      <c r="G8" s="113" t="s">
        <v>442</v>
      </c>
      <c r="H8" s="113" t="s">
        <v>456</v>
      </c>
      <c r="I8" s="1288"/>
    </row>
    <row r="9" spans="1:9" ht="12" customHeight="1">
      <c r="C9" s="86"/>
      <c r="D9" s="42" t="s">
        <v>93</v>
      </c>
      <c r="E9" s="42" t="s">
        <v>49</v>
      </c>
      <c r="F9" s="42"/>
      <c r="G9" s="42" t="s">
        <v>50</v>
      </c>
      <c r="H9" s="42" t="s">
        <v>51</v>
      </c>
      <c r="I9" s="42" t="s">
        <v>68</v>
      </c>
    </row>
    <row r="10" spans="1:9">
      <c r="A10" s="285"/>
      <c r="C10" s="86"/>
      <c r="D10" s="187">
        <v>1</v>
      </c>
      <c r="E10" s="1291" t="s">
        <v>459</v>
      </c>
      <c r="F10" s="1291"/>
      <c r="G10" s="1291"/>
      <c r="H10" s="1291"/>
      <c r="I10" s="307"/>
    </row>
    <row r="11" spans="1:9" ht="20.100000000000001" customHeight="1">
      <c r="A11" s="285"/>
      <c r="C11" s="86"/>
      <c r="D11" s="187" t="s">
        <v>295</v>
      </c>
      <c r="E11" s="287" t="s">
        <v>460</v>
      </c>
      <c r="F11" s="295"/>
      <c r="G11" s="432" t="s">
        <v>776</v>
      </c>
      <c r="H11" s="295" t="s">
        <v>458</v>
      </c>
      <c r="I11" s="196" t="s">
        <v>461</v>
      </c>
    </row>
    <row r="12" spans="1:9" ht="45">
      <c r="A12" s="285"/>
      <c r="C12" s="86"/>
      <c r="D12" s="187" t="s">
        <v>329</v>
      </c>
      <c r="E12" s="287" t="s">
        <v>462</v>
      </c>
      <c r="F12" s="295"/>
      <c r="G12" s="314" t="s">
        <v>2929</v>
      </c>
      <c r="H12" s="1092" t="s">
        <v>2929</v>
      </c>
      <c r="I12" s="415" t="s">
        <v>697</v>
      </c>
    </row>
    <row r="13" spans="1:9" ht="33.75">
      <c r="A13" s="285"/>
      <c r="B13" s="186">
        <v>3</v>
      </c>
      <c r="C13" s="86"/>
      <c r="D13" s="187">
        <v>2</v>
      </c>
      <c r="E13" s="352" t="s">
        <v>698</v>
      </c>
      <c r="F13" s="295"/>
      <c r="G13" s="295" t="s">
        <v>458</v>
      </c>
      <c r="H13" s="1092" t="s">
        <v>2929</v>
      </c>
      <c r="I13" s="416" t="s">
        <v>463</v>
      </c>
    </row>
    <row r="14" spans="1:9" ht="39" customHeight="1">
      <c r="A14" s="285"/>
      <c r="C14" s="86"/>
      <c r="D14" s="187">
        <v>3</v>
      </c>
      <c r="E14" s="1289" t="s">
        <v>699</v>
      </c>
      <c r="F14" s="1289"/>
      <c r="G14" s="1289"/>
      <c r="H14" s="1289"/>
      <c r="I14" s="413"/>
    </row>
    <row r="15" spans="1:9" ht="32.1" customHeight="1">
      <c r="A15" s="285"/>
      <c r="C15" s="86"/>
      <c r="D15" s="187" t="s">
        <v>444</v>
      </c>
      <c r="E15" s="1129" t="s">
        <v>2930</v>
      </c>
      <c r="F15" s="295"/>
      <c r="G15" s="295" t="s">
        <v>458</v>
      </c>
      <c r="H15" s="1092" t="s">
        <v>2929</v>
      </c>
      <c r="I15" s="1232" t="s">
        <v>700</v>
      </c>
    </row>
    <row r="16" spans="1:9" ht="15" customHeight="1">
      <c r="A16" s="285"/>
      <c r="C16" s="86"/>
      <c r="D16" s="114"/>
      <c r="E16" s="300" t="s">
        <v>328</v>
      </c>
      <c r="F16" s="301"/>
      <c r="G16" s="301"/>
      <c r="H16" s="298"/>
      <c r="I16" s="1234"/>
    </row>
    <row r="17" spans="1:12" ht="69" customHeight="1">
      <c r="A17" s="285"/>
      <c r="B17" s="186">
        <v>3</v>
      </c>
      <c r="C17" s="86"/>
      <c r="D17" s="187">
        <v>4</v>
      </c>
      <c r="E17" s="1289" t="s">
        <v>701</v>
      </c>
      <c r="F17" s="1289"/>
      <c r="G17" s="1289"/>
      <c r="H17" s="1289"/>
      <c r="I17" s="413"/>
    </row>
    <row r="18" spans="1:12" ht="20.100000000000001" customHeight="1">
      <c r="A18" s="285"/>
      <c r="C18" s="86"/>
      <c r="D18" s="187" t="s">
        <v>445</v>
      </c>
      <c r="E18" s="302" t="s">
        <v>464</v>
      </c>
      <c r="F18" s="295"/>
      <c r="G18" s="1130" t="s">
        <v>2932</v>
      </c>
      <c r="H18" s="295" t="s">
        <v>458</v>
      </c>
      <c r="I18" s="1232" t="s">
        <v>481</v>
      </c>
    </row>
    <row r="19" spans="1:12" s="1063" customFormat="1" ht="20.100000000000001" customHeight="1">
      <c r="A19" s="805"/>
      <c r="B19" s="186"/>
      <c r="C19" s="1113" t="s">
        <v>2919</v>
      </c>
      <c r="D19" s="187" t="s">
        <v>2931</v>
      </c>
      <c r="E19" s="302" t="str">
        <f>E18</f>
        <v>наименование НПА</v>
      </c>
      <c r="F19" s="295" t="s">
        <v>458</v>
      </c>
      <c r="G19" s="1130" t="s">
        <v>2933</v>
      </c>
      <c r="H19" s="295" t="s">
        <v>458</v>
      </c>
      <c r="I19" s="1233"/>
      <c r="K19" s="831"/>
      <c r="L19" s="831"/>
    </row>
    <row r="20" spans="1:12" ht="15" customHeight="1">
      <c r="A20" s="285"/>
      <c r="C20" s="86"/>
      <c r="D20" s="114"/>
      <c r="E20" s="300" t="s">
        <v>328</v>
      </c>
      <c r="F20" s="301"/>
      <c r="G20" s="301"/>
      <c r="H20" s="298"/>
      <c r="I20" s="1234"/>
    </row>
    <row r="21" spans="1:12" ht="30" customHeight="1">
      <c r="A21" s="285"/>
      <c r="B21" s="186">
        <v>3</v>
      </c>
      <c r="C21" s="86"/>
      <c r="D21" s="187">
        <v>5</v>
      </c>
      <c r="E21" s="1289" t="s">
        <v>702</v>
      </c>
      <c r="F21" s="1289"/>
      <c r="G21" s="1289"/>
      <c r="H21" s="1289"/>
      <c r="I21" s="413"/>
    </row>
    <row r="22" spans="1:12" ht="26.1" customHeight="1">
      <c r="A22" s="285"/>
      <c r="C22" s="86"/>
      <c r="D22" s="187" t="s">
        <v>446</v>
      </c>
      <c r="E22" s="1290" t="s">
        <v>703</v>
      </c>
      <c r="F22" s="1290"/>
      <c r="G22" s="1290"/>
      <c r="H22" s="1290"/>
      <c r="I22" s="413"/>
    </row>
    <row r="23" spans="1:12" ht="20.100000000000001" customHeight="1">
      <c r="A23" s="285"/>
      <c r="C23" s="86"/>
      <c r="D23" s="187" t="s">
        <v>447</v>
      </c>
      <c r="E23" s="303" t="s">
        <v>465</v>
      </c>
      <c r="F23" s="295"/>
      <c r="G23" s="1130" t="s">
        <v>2937</v>
      </c>
      <c r="H23" s="295" t="s">
        <v>458</v>
      </c>
      <c r="I23" s="1232" t="s">
        <v>704</v>
      </c>
    </row>
    <row r="24" spans="1:12" s="1063" customFormat="1" ht="20.100000000000001" customHeight="1">
      <c r="A24" s="805"/>
      <c r="B24" s="186"/>
      <c r="C24" s="1113" t="s">
        <v>2919</v>
      </c>
      <c r="D24" s="187" t="s">
        <v>2935</v>
      </c>
      <c r="E24" s="303" t="str">
        <f>E23</f>
        <v>контактный телефон службы</v>
      </c>
      <c r="F24" s="295" t="s">
        <v>458</v>
      </c>
      <c r="G24" s="1130" t="s">
        <v>2938</v>
      </c>
      <c r="H24" s="295" t="s">
        <v>458</v>
      </c>
      <c r="I24" s="1233"/>
      <c r="K24" s="831"/>
      <c r="L24" s="831"/>
    </row>
    <row r="25" spans="1:12" s="1063" customFormat="1" ht="20.100000000000001" customHeight="1">
      <c r="A25" s="805"/>
      <c r="B25" s="186"/>
      <c r="C25" s="1113" t="s">
        <v>2919</v>
      </c>
      <c r="D25" s="187" t="s">
        <v>2936</v>
      </c>
      <c r="E25" s="303" t="str">
        <f>E24</f>
        <v>контактный телефон службы</v>
      </c>
      <c r="F25" s="295" t="s">
        <v>458</v>
      </c>
      <c r="G25" s="1130" t="s">
        <v>2939</v>
      </c>
      <c r="H25" s="295" t="s">
        <v>458</v>
      </c>
      <c r="I25" s="1233"/>
      <c r="K25" s="831"/>
      <c r="L25" s="831"/>
    </row>
    <row r="26" spans="1:12" ht="15" customHeight="1">
      <c r="A26" s="285"/>
      <c r="C26" s="86"/>
      <c r="D26" s="114"/>
      <c r="E26" s="301" t="s">
        <v>328</v>
      </c>
      <c r="F26" s="297"/>
      <c r="G26" s="297"/>
      <c r="H26" s="298"/>
      <c r="I26" s="1234"/>
    </row>
    <row r="27" spans="1:12" ht="14.25" customHeight="1">
      <c r="A27" s="285"/>
      <c r="C27" s="86"/>
      <c r="D27" s="187" t="s">
        <v>448</v>
      </c>
      <c r="E27" s="1290" t="s">
        <v>705</v>
      </c>
      <c r="F27" s="1290"/>
      <c r="G27" s="1290"/>
      <c r="H27" s="1290"/>
      <c r="I27" s="413"/>
    </row>
    <row r="28" spans="1:12" ht="42.95" customHeight="1">
      <c r="A28" s="285"/>
      <c r="C28" s="86"/>
      <c r="D28" s="187" t="s">
        <v>449</v>
      </c>
      <c r="E28" s="303" t="s">
        <v>467</v>
      </c>
      <c r="F28" s="295"/>
      <c r="G28" s="1130" t="s">
        <v>2934</v>
      </c>
      <c r="H28" s="295" t="s">
        <v>458</v>
      </c>
      <c r="I28" s="1232" t="s">
        <v>598</v>
      </c>
    </row>
    <row r="29" spans="1:12" ht="15" customHeight="1">
      <c r="A29" s="285"/>
      <c r="C29" s="86"/>
      <c r="D29" s="114"/>
      <c r="E29" s="301" t="s">
        <v>328</v>
      </c>
      <c r="F29" s="297"/>
      <c r="G29" s="297"/>
      <c r="H29" s="298"/>
      <c r="I29" s="1234"/>
    </row>
    <row r="30" spans="1:12" ht="26.1" customHeight="1">
      <c r="A30" s="285"/>
      <c r="C30" s="86"/>
      <c r="D30" s="187" t="s">
        <v>450</v>
      </c>
      <c r="E30" s="1290" t="s">
        <v>706</v>
      </c>
      <c r="F30" s="1290"/>
      <c r="G30" s="1290"/>
      <c r="H30" s="1290"/>
      <c r="I30" s="413"/>
    </row>
    <row r="31" spans="1:12" ht="32.1" customHeight="1">
      <c r="A31" s="285"/>
      <c r="C31" s="86"/>
      <c r="D31" s="187" t="s">
        <v>451</v>
      </c>
      <c r="E31" s="303" t="s">
        <v>466</v>
      </c>
      <c r="F31" s="295"/>
      <c r="G31" s="306" t="s">
        <v>2942</v>
      </c>
      <c r="H31" s="295" t="s">
        <v>458</v>
      </c>
      <c r="I31" s="1232" t="s">
        <v>707</v>
      </c>
      <c r="K31" s="212" t="s">
        <v>2941</v>
      </c>
      <c r="L31" s="212" t="s">
        <v>2940</v>
      </c>
    </row>
    <row r="32" spans="1:12" ht="15" customHeight="1">
      <c r="A32" s="285"/>
      <c r="C32" s="86"/>
      <c r="D32" s="114"/>
      <c r="E32" s="301" t="s">
        <v>328</v>
      </c>
      <c r="F32" s="297"/>
      <c r="G32" s="297"/>
      <c r="H32" s="298"/>
      <c r="I32" s="1234"/>
    </row>
    <row r="33" spans="1:12" ht="49.5" customHeight="1">
      <c r="A33" s="285"/>
      <c r="B33" s="186">
        <v>3</v>
      </c>
      <c r="C33" s="86"/>
      <c r="D33" s="187" t="s">
        <v>69</v>
      </c>
      <c r="E33" s="1289" t="s">
        <v>709</v>
      </c>
      <c r="F33" s="1289"/>
      <c r="G33" s="1289"/>
      <c r="H33" s="1289"/>
      <c r="I33" s="413"/>
    </row>
    <row r="34" spans="1:12" ht="20.100000000000001" customHeight="1">
      <c r="A34" s="285"/>
      <c r="C34" s="86"/>
      <c r="D34" s="187" t="s">
        <v>452</v>
      </c>
      <c r="E34" s="1129" t="s">
        <v>2943</v>
      </c>
      <c r="F34" s="295"/>
      <c r="G34" s="295" t="s">
        <v>458</v>
      </c>
      <c r="H34" s="1092" t="s">
        <v>2929</v>
      </c>
      <c r="I34" s="1232" t="s">
        <v>480</v>
      </c>
    </row>
    <row r="35" spans="1:12" ht="15" customHeight="1">
      <c r="A35" s="285"/>
      <c r="C35" s="86"/>
      <c r="D35" s="114"/>
      <c r="E35" s="300" t="s">
        <v>328</v>
      </c>
      <c r="F35" s="297"/>
      <c r="G35" s="297"/>
      <c r="H35" s="298"/>
      <c r="I35" s="1234"/>
    </row>
    <row r="36" spans="1:12" s="174" customFormat="1" ht="3" customHeight="1">
      <c r="A36" s="285"/>
      <c r="K36" s="290"/>
      <c r="L36" s="290"/>
    </row>
    <row r="37" spans="1:12" ht="24.75" customHeight="1">
      <c r="D37" s="299">
        <v>1</v>
      </c>
      <c r="E37" s="1208" t="s">
        <v>708</v>
      </c>
      <c r="F37" s="1208"/>
      <c r="G37" s="1208"/>
      <c r="H37" s="1208"/>
      <c r="I37" s="1208"/>
    </row>
  </sheetData>
  <sheetProtection password="FA9C" sheet="1" objects="1" scenarios="1" formatColumns="0" formatRows="0"/>
  <mergeCells count="18">
    <mergeCell ref="I18:I20"/>
    <mergeCell ref="E21:H21"/>
    <mergeCell ref="D5:H5"/>
    <mergeCell ref="D7:H7"/>
    <mergeCell ref="I7:I8"/>
    <mergeCell ref="E10:H10"/>
    <mergeCell ref="E14:H14"/>
    <mergeCell ref="I15:I16"/>
    <mergeCell ref="E17:H17"/>
    <mergeCell ref="E37:I37"/>
    <mergeCell ref="E33:H33"/>
    <mergeCell ref="E22:H22"/>
    <mergeCell ref="E27:H27"/>
    <mergeCell ref="E30:H30"/>
    <mergeCell ref="I23:I26"/>
    <mergeCell ref="I28:I29"/>
    <mergeCell ref="I31:I32"/>
    <mergeCell ref="I34:I35"/>
  </mergeCells>
  <dataValidations count="4">
    <dataValidation type="textLength" operator="lessThanOrEqual" allowBlank="1" showInputMessage="1" showErrorMessage="1" errorTitle="Ошибка" error="Допускается ввод не более 900 символов!" sqref="I12:I13 E23 I28 E31 E15 E18 I23 G28 G18:G19 I34 E28 E34 I31 G12 I18 I15 E12 G23:G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4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1">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H12" location="'Форма 4.8'!$H$12" tooltip="Кликните по гиперссылке, чтобы перейти по гиперссылке или отредактировать её" display="https://portal.eias.ru/Portal/DownloadPage.aspx?type=12&amp;guid=f353e845-cf78-4b65-a2f6-94e9274e0dd4"/>
    <hyperlink ref="H13" location="'Форма 4.8'!$H$13" tooltip="Кликните по гиперссылке, чтобы перейти по гиперссылке или отредактировать её" display="https://portal.eias.ru/Portal/DownloadPage.aspx?type=12&amp;guid=f353e845-cf78-4b65-a2f6-94e9274e0dd4"/>
    <hyperlink ref="H15" location="'Форма 4.8'!$H$15" tooltip="Кликните по гиперссылке, чтобы перейти по гиперссылке или отредактировать её" display="https://portal.eias.ru/Portal/DownloadPage.aspx?type=12&amp;guid=f353e845-cf78-4b65-a2f6-94e9274e0dd4"/>
    <hyperlink ref="H34" location="'Форма 4.8'!$H$34" tooltip="Кликните по гиперссылке, чтобы перейти по гиперссылке или отредактировать её" display="https://portal.eias.ru/Portal/DownloadPage.aspx?type=12&amp;guid=f353e845-cf78-4b65-a2f6-94e9274e0dd4"/>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92" t="s">
        <v>478</v>
      </c>
      <c r="E5" s="1292"/>
      <c r="F5" s="1292"/>
      <c r="G5" s="1292"/>
      <c r="H5" s="1292"/>
      <c r="I5" s="1292"/>
      <c r="J5" s="1292"/>
      <c r="K5" s="437"/>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94" t="s">
        <v>454</v>
      </c>
      <c r="E8" s="1294"/>
      <c r="F8" s="1294"/>
      <c r="G8" s="1294"/>
      <c r="H8" s="1294"/>
      <c r="I8" s="1294"/>
      <c r="J8" s="1294"/>
      <c r="K8" s="1294" t="s">
        <v>455</v>
      </c>
    </row>
    <row r="9" spans="1:14">
      <c r="D9" s="1294" t="s">
        <v>92</v>
      </c>
      <c r="E9" s="1294" t="s">
        <v>482</v>
      </c>
      <c r="F9" s="1294"/>
      <c r="G9" s="1294" t="s">
        <v>483</v>
      </c>
      <c r="H9" s="1294"/>
      <c r="I9" s="1294"/>
      <c r="J9" s="1294"/>
      <c r="K9" s="1294"/>
    </row>
    <row r="10" spans="1:14" ht="22.5">
      <c r="D10" s="1294"/>
      <c r="E10" s="137" t="s">
        <v>484</v>
      </c>
      <c r="F10" s="137" t="s">
        <v>400</v>
      </c>
      <c r="G10" s="137" t="s">
        <v>400</v>
      </c>
      <c r="H10" s="137" t="s">
        <v>484</v>
      </c>
      <c r="I10" s="137" t="s">
        <v>485</v>
      </c>
      <c r="J10" s="137" t="s">
        <v>456</v>
      </c>
      <c r="K10" s="1294"/>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8"/>
      <c r="F12" s="1088"/>
      <c r="G12" s="1088"/>
      <c r="H12" s="1088"/>
      <c r="I12" s="1101"/>
      <c r="J12" s="1092"/>
      <c r="K12" s="1232" t="s">
        <v>486</v>
      </c>
      <c r="M12" s="454" t="str">
        <f>IF(ISERROR(INDEX(kind_of_nameforms,MATCH(E12,kind_of_forms,0),1)),"",INDEX(kind_of_nameforms,MATCH(E12,kind_of_forms,0),1))</f>
        <v/>
      </c>
      <c r="N12" s="455"/>
    </row>
    <row r="13" spans="1:14" ht="15" customHeight="1">
      <c r="A13" s="131"/>
      <c r="B13" s="131"/>
      <c r="C13" s="131"/>
      <c r="D13" s="114"/>
      <c r="E13" s="140" t="s">
        <v>5</v>
      </c>
      <c r="F13" s="139"/>
      <c r="G13" s="139"/>
      <c r="H13" s="139"/>
      <c r="I13" s="139"/>
      <c r="J13" s="316"/>
      <c r="K13" s="1234"/>
    </row>
    <row r="14" spans="1:14" ht="3" customHeight="1">
      <c r="A14" s="131"/>
      <c r="B14" s="131"/>
      <c r="C14" s="131"/>
    </row>
    <row r="15" spans="1:14" ht="27.75" customHeight="1">
      <c r="E15" s="1293" t="s">
        <v>594</v>
      </c>
      <c r="F15" s="1293"/>
      <c r="G15" s="1293"/>
      <c r="H15" s="1293"/>
      <c r="I15" s="1293"/>
      <c r="J15" s="1293"/>
    </row>
  </sheetData>
  <sheetProtection algorithmName="SHA-512" hashValue="hxm2y1FrPewgzpNp91oFQze09zkgy6rG8YIYE4Y8jBBmPQpZGGA64ekJob4+hcBoU3TuYO1mRelo0o2jRk/rRw==" saltValue="NFJ8IZM4CFSBQIDL84kqow==" spinCount="100000"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66" t="s">
        <v>314</v>
      </c>
      <c r="E7" s="1168"/>
      <c r="F7" s="439"/>
    </row>
    <row r="8" spans="3:9" ht="3" customHeight="1">
      <c r="C8" s="50"/>
      <c r="D8" s="14"/>
      <c r="E8" s="14"/>
    </row>
    <row r="9" spans="3:9" ht="15.95" customHeight="1">
      <c r="C9" s="50"/>
      <c r="D9" s="103" t="s">
        <v>92</v>
      </c>
      <c r="E9" s="427" t="s">
        <v>313</v>
      </c>
    </row>
    <row r="10" spans="3:9" ht="12" customHeight="1">
      <c r="C10" s="50"/>
      <c r="D10" s="42" t="s">
        <v>93</v>
      </c>
      <c r="E10" s="42" t="s">
        <v>49</v>
      </c>
    </row>
    <row r="11" spans="3:9" ht="11.25" hidden="1" customHeight="1">
      <c r="C11" s="50"/>
      <c r="D11" s="194">
        <v>0</v>
      </c>
      <c r="E11" s="428"/>
    </row>
    <row r="12" spans="3:9" ht="15" customHeight="1">
      <c r="C12" s="167"/>
      <c r="D12" s="123">
        <v>1</v>
      </c>
      <c r="E12" s="1075"/>
    </row>
    <row r="13" spans="3:9" ht="12" customHeight="1">
      <c r="C13" s="50"/>
      <c r="D13" s="429"/>
      <c r="E13" s="430" t="s">
        <v>177</v>
      </c>
    </row>
    <row r="14" spans="3:9" ht="3" customHeight="1"/>
    <row r="15" spans="3:9" ht="22.5" customHeight="1">
      <c r="C15" s="168"/>
      <c r="D15" s="1295" t="s">
        <v>315</v>
      </c>
      <c r="E15" s="1295"/>
      <c r="F15" s="169"/>
      <c r="G15" s="169"/>
      <c r="H15" s="169"/>
      <c r="I15" s="169"/>
    </row>
  </sheetData>
  <sheetProtection algorithmName="SHA-512" hashValue="KOgdNaXunmc5N6NHnymeFNM2oEi1+sDF64eOrnCNnDL82yLWP3sNaK4k1ZZRF3YkQdWVooJYBUHstgIT3NlOqg==" saltValue="MKoLBSCaOwlMs9PSQfi5Eg==" spinCount="100000"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3"/>
  <sheetViews>
    <sheetView showGridLines="0" topLeftCell="C6" zoomScaleNormal="100" workbookViewId="0">
      <selection activeCell="E12" sqref="E12"/>
    </sheetView>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1"/>
    </row>
    <row r="2" spans="3:12" hidden="1"/>
    <row r="3" spans="3:12" hidden="1"/>
    <row r="4" spans="3:12" hidden="1"/>
    <row r="5" spans="3:12" hidden="1"/>
    <row r="6" spans="3:12" ht="3" customHeight="1">
      <c r="C6" s="50"/>
      <c r="D6" s="14"/>
      <c r="E6" s="14"/>
    </row>
    <row r="7" spans="3:12" ht="22.5">
      <c r="C7" s="50"/>
      <c r="D7" s="1292" t="s">
        <v>55</v>
      </c>
      <c r="E7" s="1292"/>
      <c r="F7" s="439"/>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ht="17.100000000000001" customHeight="1">
      <c r="C12" s="167" t="s">
        <v>2919</v>
      </c>
      <c r="D12" s="123">
        <v>1</v>
      </c>
      <c r="E12" s="124" t="s">
        <v>2944</v>
      </c>
    </row>
    <row r="13" spans="3:12">
      <c r="C13" s="50"/>
      <c r="D13" s="114"/>
      <c r="E13" s="112" t="s">
        <v>177</v>
      </c>
    </row>
  </sheetData>
  <sheetProtection password="FA9C"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96" t="s">
        <v>56</v>
      </c>
      <c r="C2" s="1296"/>
      <c r="D2" s="1296"/>
      <c r="E2" s="440"/>
    </row>
    <row r="3" spans="2:5" ht="3" customHeight="1"/>
    <row r="4" spans="2:5" ht="21.75" customHeight="1" thickBot="1">
      <c r="B4" s="1131" t="s">
        <v>1</v>
      </c>
      <c r="C4" s="1131" t="s">
        <v>91</v>
      </c>
      <c r="D4" s="1131" t="s">
        <v>72</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9"/>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21">
        <v>44901.399224537039</v>
      </c>
      <c r="B2" s="12" t="s">
        <v>774</v>
      </c>
      <c r="C2" s="12" t="s">
        <v>442</v>
      </c>
    </row>
    <row r="3" spans="1:4">
      <c r="A3" s="1121">
        <v>44901.399236111109</v>
      </c>
      <c r="B3" s="12" t="s">
        <v>775</v>
      </c>
      <c r="C3" s="12" t="s">
        <v>442</v>
      </c>
    </row>
    <row r="4" spans="1:4">
      <c r="A4" s="1121">
        <v>44901.399317129632</v>
      </c>
      <c r="B4" s="12" t="s">
        <v>774</v>
      </c>
      <c r="C4" s="12" t="s">
        <v>442</v>
      </c>
    </row>
    <row r="5" spans="1:4">
      <c r="A5" s="1121">
        <v>44901.399328703701</v>
      </c>
      <c r="B5" s="12" t="s">
        <v>775</v>
      </c>
      <c r="C5" s="12" t="s">
        <v>442</v>
      </c>
    </row>
    <row r="6" spans="1:4">
      <c r="A6" s="1121">
        <v>44901.406006944446</v>
      </c>
      <c r="B6" s="12" t="s">
        <v>774</v>
      </c>
      <c r="C6" s="12" t="s">
        <v>442</v>
      </c>
    </row>
    <row r="7" spans="1:4">
      <c r="A7" s="1121">
        <v>44901.406018518515</v>
      </c>
      <c r="B7" s="12" t="s">
        <v>775</v>
      </c>
      <c r="C7" s="12" t="s">
        <v>442</v>
      </c>
    </row>
    <row r="8" spans="1:4">
      <c r="A8" s="1121">
        <v>45362.586550925924</v>
      </c>
      <c r="B8" s="12" t="s">
        <v>774</v>
      </c>
      <c r="C8" s="12" t="s">
        <v>442</v>
      </c>
    </row>
    <row r="9" spans="1:4">
      <c r="A9" s="1121">
        <v>45362.586562500001</v>
      </c>
      <c r="B9" s="12" t="s">
        <v>775</v>
      </c>
      <c r="C9" s="12" t="s">
        <v>442</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80">
        <v>1</v>
      </c>
      <c r="E9" s="1326"/>
      <c r="F9" s="1328"/>
      <c r="G9" s="1316" t="s">
        <v>85</v>
      </c>
      <c r="H9" s="1180"/>
      <c r="I9" s="1180">
        <v>1</v>
      </c>
      <c r="J9" s="1322"/>
      <c r="K9" s="1222" t="s">
        <v>85</v>
      </c>
      <c r="L9" s="1172"/>
      <c r="M9" s="1172" t="s">
        <v>93</v>
      </c>
      <c r="N9" s="1325"/>
      <c r="O9" s="1222" t="s">
        <v>85</v>
      </c>
      <c r="P9" s="1172"/>
      <c r="Q9" s="1172" t="s">
        <v>93</v>
      </c>
      <c r="R9" s="1320"/>
      <c r="S9" s="1222" t="s">
        <v>85</v>
      </c>
      <c r="T9" s="1089"/>
      <c r="U9" s="1089" t="s">
        <v>93</v>
      </c>
      <c r="V9" s="1119"/>
      <c r="W9" s="308"/>
    </row>
    <row r="10" spans="1:23" s="741" customFormat="1" ht="17.100000000000001" customHeight="1">
      <c r="A10" s="205"/>
      <c r="C10" s="159"/>
      <c r="D10" s="1180"/>
      <c r="E10" s="1326"/>
      <c r="F10" s="1328"/>
      <c r="G10" s="1316"/>
      <c r="H10" s="1180"/>
      <c r="I10" s="1180"/>
      <c r="J10" s="1322"/>
      <c r="K10" s="1222"/>
      <c r="L10" s="1172"/>
      <c r="M10" s="1172"/>
      <c r="N10" s="1325"/>
      <c r="O10" s="1222"/>
      <c r="P10" s="1172"/>
      <c r="Q10" s="1172"/>
      <c r="R10" s="1320"/>
      <c r="S10" s="1222"/>
      <c r="T10" s="1091"/>
      <c r="U10" s="746"/>
      <c r="V10" s="747" t="s">
        <v>716</v>
      </c>
      <c r="W10" s="748"/>
    </row>
    <row r="11" spans="1:23" s="102" customFormat="1" ht="17.100000000000001" customHeight="1">
      <c r="A11" s="205"/>
      <c r="C11" s="159"/>
      <c r="D11" s="1181"/>
      <c r="E11" s="1327"/>
      <c r="F11" s="1329"/>
      <c r="G11" s="1181"/>
      <c r="H11" s="1181"/>
      <c r="I11" s="1181"/>
      <c r="J11" s="1323"/>
      <c r="K11" s="1181"/>
      <c r="L11" s="1181"/>
      <c r="M11" s="1181"/>
      <c r="N11" s="1320"/>
      <c r="O11" s="1181"/>
      <c r="P11" s="1090"/>
      <c r="Q11" s="746"/>
      <c r="R11" s="747" t="s">
        <v>715</v>
      </c>
      <c r="S11" s="743"/>
      <c r="T11" s="743"/>
      <c r="U11" s="743"/>
      <c r="V11" s="743"/>
      <c r="W11" s="748"/>
    </row>
    <row r="12" spans="1:23" s="102" customFormat="1" ht="17.100000000000001" customHeight="1">
      <c r="A12" s="205"/>
      <c r="C12" s="159"/>
      <c r="D12" s="1181"/>
      <c r="E12" s="1327"/>
      <c r="F12" s="1329"/>
      <c r="G12" s="1181"/>
      <c r="H12" s="1181"/>
      <c r="I12" s="1181"/>
      <c r="J12" s="1323"/>
      <c r="K12" s="1181"/>
      <c r="L12" s="746"/>
      <c r="M12" s="747"/>
      <c r="N12" s="747" t="s">
        <v>412</v>
      </c>
      <c r="O12" s="747"/>
      <c r="P12" s="747"/>
      <c r="Q12" s="747"/>
      <c r="R12" s="747"/>
      <c r="S12" s="743"/>
      <c r="T12" s="743"/>
      <c r="U12" s="743"/>
      <c r="V12" s="743"/>
      <c r="W12" s="748"/>
    </row>
    <row r="13" spans="1:23" s="102" customFormat="1" ht="17.25" customHeight="1">
      <c r="A13" s="205"/>
      <c r="C13" s="159"/>
      <c r="D13" s="1181"/>
      <c r="E13" s="1327"/>
      <c r="F13" s="1329"/>
      <c r="G13" s="1181"/>
      <c r="H13" s="746"/>
      <c r="I13" s="747"/>
      <c r="J13" s="747"/>
      <c r="K13" s="747"/>
      <c r="L13" s="747"/>
      <c r="M13" s="747"/>
      <c r="N13" s="747"/>
      <c r="O13" s="747"/>
      <c r="P13" s="747"/>
      <c r="Q13" s="747"/>
      <c r="R13" s="747"/>
      <c r="S13" s="743"/>
      <c r="T13" s="743"/>
      <c r="U13" s="743"/>
      <c r="V13" s="743"/>
      <c r="W13" s="748"/>
    </row>
    <row r="14" spans="1:23" ht="17.100000000000001" customHeight="1">
      <c r="A14" s="206"/>
    </row>
    <row r="15" spans="1:23" ht="16.5" customHeight="1">
      <c r="A15" s="205"/>
      <c r="B15" s="102"/>
      <c r="C15" s="159"/>
      <c r="D15" s="1321"/>
      <c r="E15" s="1330"/>
      <c r="F15" s="1315"/>
      <c r="G15" s="1317"/>
      <c r="H15" s="1180"/>
      <c r="I15" s="1180">
        <v>1</v>
      </c>
      <c r="J15" s="1322"/>
      <c r="K15" s="1222" t="s">
        <v>85</v>
      </c>
      <c r="L15" s="1172"/>
      <c r="M15" s="1172" t="s">
        <v>93</v>
      </c>
      <c r="N15" s="1325"/>
      <c r="O15" s="1222" t="s">
        <v>85</v>
      </c>
      <c r="P15" s="1172"/>
      <c r="Q15" s="1172" t="s">
        <v>93</v>
      </c>
      <c r="R15" s="1320"/>
      <c r="S15" s="1222" t="s">
        <v>85</v>
      </c>
      <c r="T15" s="1089"/>
      <c r="U15" s="1089" t="s">
        <v>93</v>
      </c>
      <c r="V15" s="1119"/>
      <c r="W15" s="308"/>
    </row>
    <row r="16" spans="1:23" s="744" customFormat="1" ht="16.5" customHeight="1">
      <c r="A16" s="750"/>
      <c r="B16" s="745"/>
      <c r="C16" s="749"/>
      <c r="D16" s="1321"/>
      <c r="E16" s="1330"/>
      <c r="F16" s="1315"/>
      <c r="G16" s="1317"/>
      <c r="H16" s="1180"/>
      <c r="I16" s="1180"/>
      <c r="J16" s="1322"/>
      <c r="K16" s="1222"/>
      <c r="L16" s="1172"/>
      <c r="M16" s="1172"/>
      <c r="N16" s="1325"/>
      <c r="O16" s="1222"/>
      <c r="P16" s="1172"/>
      <c r="Q16" s="1172"/>
      <c r="R16" s="1320"/>
      <c r="S16" s="1222"/>
      <c r="T16" s="1091"/>
      <c r="U16" s="746"/>
      <c r="V16" s="747" t="s">
        <v>716</v>
      </c>
      <c r="W16" s="748"/>
    </row>
    <row r="17" spans="1:36" ht="17.100000000000001" customHeight="1">
      <c r="A17" s="205"/>
      <c r="B17" s="102"/>
      <c r="C17" s="159"/>
      <c r="D17" s="1321"/>
      <c r="E17" s="1330"/>
      <c r="F17" s="1315"/>
      <c r="G17" s="1317"/>
      <c r="H17" s="1180"/>
      <c r="I17" s="1180"/>
      <c r="J17" s="1323"/>
      <c r="K17" s="1222"/>
      <c r="L17" s="1172"/>
      <c r="M17" s="1172"/>
      <c r="N17" s="1320"/>
      <c r="O17" s="1222"/>
      <c r="P17" s="1090"/>
      <c r="Q17" s="746"/>
      <c r="R17" s="747" t="s">
        <v>715</v>
      </c>
      <c r="S17" s="743"/>
      <c r="T17" s="743"/>
      <c r="U17" s="743"/>
      <c r="V17" s="743"/>
      <c r="W17" s="748"/>
    </row>
    <row r="18" spans="1:36" ht="17.100000000000001" customHeight="1">
      <c r="A18" s="205"/>
      <c r="B18" s="102"/>
      <c r="C18" s="159"/>
      <c r="D18" s="1321"/>
      <c r="E18" s="1330"/>
      <c r="F18" s="1315"/>
      <c r="G18" s="1317"/>
      <c r="H18" s="1180"/>
      <c r="I18" s="1180"/>
      <c r="J18" s="1323"/>
      <c r="K18" s="1222"/>
      <c r="L18" s="746"/>
      <c r="M18" s="747"/>
      <c r="N18" s="747" t="s">
        <v>412</v>
      </c>
      <c r="O18" s="747"/>
      <c r="P18" s="747"/>
      <c r="Q18" s="747"/>
      <c r="R18" s="747"/>
      <c r="S18" s="743"/>
      <c r="T18" s="743"/>
      <c r="U18" s="743"/>
      <c r="V18" s="743"/>
      <c r="W18" s="748"/>
    </row>
    <row r="19" spans="1:36" ht="17.100000000000001" customHeight="1">
      <c r="A19" s="205"/>
      <c r="B19" s="102"/>
      <c r="C19" s="159"/>
      <c r="D19" s="1321"/>
      <c r="E19" s="1330"/>
      <c r="F19" s="1315"/>
      <c r="G19" s="1317"/>
      <c r="H19" s="746"/>
      <c r="I19" s="747"/>
      <c r="J19" s="747"/>
      <c r="K19" s="747"/>
      <c r="L19" s="747"/>
      <c r="M19" s="747"/>
      <c r="N19" s="747"/>
      <c r="O19" s="747"/>
      <c r="P19" s="747"/>
      <c r="Q19" s="747"/>
      <c r="R19" s="747"/>
      <c r="S19" s="743"/>
      <c r="T19" s="743"/>
      <c r="U19" s="743"/>
      <c r="V19" s="743"/>
      <c r="W19" s="748"/>
    </row>
    <row r="20" spans="1:36" ht="17.100000000000001" customHeight="1">
      <c r="A20" s="206"/>
    </row>
    <row r="21" spans="1:36" s="35" customFormat="1" ht="17.100000000000001" customHeight="1">
      <c r="A21" s="35" t="s">
        <v>13</v>
      </c>
      <c r="C21" s="35" t="s">
        <v>93</v>
      </c>
    </row>
    <row r="27" spans="1:36" ht="17.100000000000001" customHeight="1">
      <c r="O27" s="1324" t="s">
        <v>298</v>
      </c>
      <c r="P27" s="1324"/>
      <c r="Q27" s="1324"/>
      <c r="R27" s="1272" t="s">
        <v>270</v>
      </c>
      <c r="S27" s="1272"/>
      <c r="T27" s="1272"/>
      <c r="U27" s="1242" t="s">
        <v>341</v>
      </c>
      <c r="W27" s="1318"/>
    </row>
    <row r="28" spans="1:36" ht="17.100000000000001" customHeight="1">
      <c r="O28" s="1273" t="s">
        <v>605</v>
      </c>
      <c r="P28" s="1273" t="s">
        <v>271</v>
      </c>
      <c r="Q28" s="1273"/>
      <c r="R28" s="1272"/>
      <c r="S28" s="1272"/>
      <c r="T28" s="1272"/>
      <c r="U28" s="1242"/>
      <c r="W28" s="1318"/>
    </row>
    <row r="29" spans="1:36" ht="37.5" customHeight="1">
      <c r="O29" s="1273"/>
      <c r="P29" s="104" t="s">
        <v>606</v>
      </c>
      <c r="Q29" s="104" t="s">
        <v>6</v>
      </c>
      <c r="R29" s="105" t="s">
        <v>274</v>
      </c>
      <c r="S29" s="1269" t="s">
        <v>273</v>
      </c>
      <c r="T29" s="1269"/>
      <c r="U29" s="1242"/>
      <c r="W29" s="1318"/>
    </row>
    <row r="30" spans="1:36" ht="17.100000000000001" customHeight="1">
      <c r="G30" s="157"/>
      <c r="H30" s="157"/>
      <c r="I30" s="157"/>
      <c r="J30" s="157"/>
      <c r="K30" s="157"/>
      <c r="L30" s="122"/>
      <c r="M30" s="433" t="s">
        <v>183</v>
      </c>
      <c r="N30" s="434"/>
      <c r="O30" s="1319"/>
      <c r="P30" s="1319"/>
      <c r="Q30" s="1319"/>
      <c r="R30" s="1319"/>
      <c r="S30" s="1319"/>
      <c r="T30" s="1319"/>
      <c r="U30" s="1319"/>
      <c r="V30" s="122"/>
      <c r="W30" s="122"/>
      <c r="X30" s="204"/>
      <c r="Y30" s="204"/>
      <c r="Z30" s="204"/>
      <c r="AA30" s="204"/>
      <c r="AB30" s="204"/>
      <c r="AC30" s="204"/>
      <c r="AD30" s="204"/>
      <c r="AE30" s="204"/>
      <c r="AF30" s="204"/>
      <c r="AG30" s="204"/>
      <c r="AH30" s="204"/>
      <c r="AI30" s="204"/>
      <c r="AJ30" s="204"/>
    </row>
    <row r="31" spans="1:36" s="525" customFormat="1" ht="22.5">
      <c r="A31" s="1215">
        <v>1</v>
      </c>
      <c r="B31" s="849"/>
      <c r="C31" s="849"/>
      <c r="D31" s="849"/>
      <c r="E31" s="850"/>
      <c r="F31" s="851"/>
      <c r="G31" s="851"/>
      <c r="H31" s="851"/>
      <c r="I31" s="852"/>
      <c r="J31" s="847"/>
      <c r="K31" s="854"/>
      <c r="L31" s="595">
        <f>mergeValue(A31)</f>
        <v>1</v>
      </c>
      <c r="M31" s="643" t="s">
        <v>20</v>
      </c>
      <c r="N31" s="648"/>
      <c r="O31" s="1251"/>
      <c r="P31" s="1252"/>
      <c r="Q31" s="1252"/>
      <c r="R31" s="1252"/>
      <c r="S31" s="1252"/>
      <c r="T31" s="1252"/>
      <c r="U31" s="1252"/>
      <c r="V31" s="1253"/>
      <c r="W31" s="632" t="s">
        <v>476</v>
      </c>
      <c r="X31" s="587"/>
      <c r="Y31" s="591"/>
      <c r="Z31" s="591" t="str">
        <f t="shared" ref="Z31:Z44" si="0">IF(M31="","",M31 )</f>
        <v>Наименование тарифа</v>
      </c>
      <c r="AA31" s="591"/>
      <c r="AB31" s="591"/>
      <c r="AC31" s="591"/>
      <c r="AD31" s="587"/>
      <c r="AE31" s="587"/>
      <c r="AF31" s="587"/>
      <c r="AG31" s="587"/>
      <c r="AH31" s="587"/>
      <c r="AI31" s="587"/>
      <c r="AJ31" s="587"/>
    </row>
    <row r="32" spans="1:36" s="525" customFormat="1" ht="22.5">
      <c r="A32" s="1215"/>
      <c r="B32" s="1215">
        <v>1</v>
      </c>
      <c r="C32" s="849"/>
      <c r="D32" s="849"/>
      <c r="E32" s="851"/>
      <c r="F32" s="851"/>
      <c r="G32" s="851"/>
      <c r="H32" s="851"/>
      <c r="I32" s="846"/>
      <c r="J32" s="845"/>
      <c r="K32" s="848"/>
      <c r="L32" s="595" t="str">
        <f>mergeValue(A32) &amp;"."&amp; mergeValue(B32)</f>
        <v>1.1</v>
      </c>
      <c r="M32" s="548" t="s">
        <v>16</v>
      </c>
      <c r="N32" s="648"/>
      <c r="O32" s="1251"/>
      <c r="P32" s="1252"/>
      <c r="Q32" s="1252"/>
      <c r="R32" s="1252"/>
      <c r="S32" s="1252"/>
      <c r="T32" s="1252"/>
      <c r="U32" s="1252"/>
      <c r="V32" s="1253"/>
      <c r="W32" s="632" t="s">
        <v>477</v>
      </c>
      <c r="X32" s="587"/>
      <c r="Y32" s="591"/>
      <c r="Z32" s="591" t="str">
        <f t="shared" si="0"/>
        <v>Территория действия тарифа</v>
      </c>
      <c r="AA32" s="591"/>
      <c r="AB32" s="591"/>
      <c r="AC32" s="591"/>
      <c r="AD32" s="587"/>
      <c r="AE32" s="587"/>
      <c r="AF32" s="587"/>
      <c r="AG32" s="587"/>
      <c r="AH32" s="587"/>
      <c r="AI32" s="587"/>
      <c r="AJ32" s="587"/>
    </row>
    <row r="33" spans="1:36" s="525" customFormat="1" ht="22.5">
      <c r="A33" s="1215"/>
      <c r="B33" s="1215"/>
      <c r="C33" s="1215">
        <v>1</v>
      </c>
      <c r="D33" s="849"/>
      <c r="E33" s="851"/>
      <c r="F33" s="851"/>
      <c r="G33" s="851"/>
      <c r="H33" s="851"/>
      <c r="I33" s="853"/>
      <c r="J33" s="845"/>
      <c r="K33" s="848"/>
      <c r="L33" s="595" t="str">
        <f>mergeValue(A33) &amp;"."&amp; mergeValue(B33)&amp;"."&amp; mergeValue(C33)</f>
        <v>1.1.1</v>
      </c>
      <c r="M33" s="549" t="s">
        <v>7</v>
      </c>
      <c r="N33" s="648"/>
      <c r="O33" s="1251"/>
      <c r="P33" s="1252"/>
      <c r="Q33" s="1252"/>
      <c r="R33" s="1252"/>
      <c r="S33" s="1252"/>
      <c r="T33" s="1252"/>
      <c r="U33" s="1252"/>
      <c r="V33" s="1253"/>
      <c r="W33" s="632" t="s">
        <v>633</v>
      </c>
      <c r="X33" s="587"/>
      <c r="Y33" s="591"/>
      <c r="Z33" s="591" t="str">
        <f t="shared" si="0"/>
        <v xml:space="preserve">Наименование системы теплоснабжения </v>
      </c>
      <c r="AA33" s="591"/>
      <c r="AB33" s="591"/>
      <c r="AC33" s="591"/>
      <c r="AD33" s="587"/>
      <c r="AE33" s="587"/>
      <c r="AF33" s="587"/>
      <c r="AG33" s="587"/>
      <c r="AH33" s="587"/>
      <c r="AI33" s="587"/>
      <c r="AJ33" s="587"/>
    </row>
    <row r="34" spans="1:36" s="525" customFormat="1" ht="22.5">
      <c r="A34" s="1215"/>
      <c r="B34" s="1215"/>
      <c r="C34" s="1215"/>
      <c r="D34" s="1215">
        <v>1</v>
      </c>
      <c r="E34" s="851"/>
      <c r="F34" s="851"/>
      <c r="G34" s="851"/>
      <c r="H34" s="851"/>
      <c r="I34" s="853"/>
      <c r="J34" s="845"/>
      <c r="K34" s="848"/>
      <c r="L34" s="595" t="str">
        <f>mergeValue(A34) &amp;"."&amp; mergeValue(B34)&amp;"."&amp; mergeValue(C34)&amp;"."&amp; mergeValue(D34)</f>
        <v>1.1.1.1</v>
      </c>
      <c r="M34" s="550" t="s">
        <v>22</v>
      </c>
      <c r="N34" s="648"/>
      <c r="O34" s="1251"/>
      <c r="P34" s="1252"/>
      <c r="Q34" s="1252"/>
      <c r="R34" s="1252"/>
      <c r="S34" s="1252"/>
      <c r="T34" s="1252"/>
      <c r="U34" s="1252"/>
      <c r="V34" s="1253"/>
      <c r="W34" s="632" t="s">
        <v>634</v>
      </c>
      <c r="X34" s="587"/>
      <c r="Y34" s="591"/>
      <c r="Z34" s="591" t="str">
        <f t="shared" si="0"/>
        <v xml:space="preserve">Источник тепловой энергии  </v>
      </c>
      <c r="AA34" s="591"/>
      <c r="AB34" s="591"/>
      <c r="AC34" s="591"/>
      <c r="AD34" s="587"/>
      <c r="AE34" s="587"/>
      <c r="AF34" s="587"/>
      <c r="AG34" s="587"/>
      <c r="AH34" s="587"/>
      <c r="AI34" s="587"/>
      <c r="AJ34" s="587"/>
    </row>
    <row r="35" spans="1:36" s="525" customFormat="1" ht="101.25">
      <c r="A35" s="1215"/>
      <c r="B35" s="1215"/>
      <c r="C35" s="1215"/>
      <c r="D35" s="1215"/>
      <c r="E35" s="1215">
        <v>1</v>
      </c>
      <c r="F35" s="851"/>
      <c r="G35" s="851"/>
      <c r="H35" s="849">
        <v>1</v>
      </c>
      <c r="I35" s="1215">
        <v>1</v>
      </c>
      <c r="J35" s="851"/>
      <c r="K35" s="856"/>
      <c r="L35" s="595" t="str">
        <f>mergeValue(A35) &amp;"."&amp; mergeValue(B35)&amp;"."&amp; mergeValue(C35)&amp;"."&amp; mergeValue(D35)&amp;"."&amp; mergeValue(E35)</f>
        <v>1.1.1.1.1</v>
      </c>
      <c r="M35" s="556" t="s">
        <v>9</v>
      </c>
      <c r="N35" s="648"/>
      <c r="O35" s="1218"/>
      <c r="P35" s="1219"/>
      <c r="Q35" s="1219"/>
      <c r="R35" s="1219"/>
      <c r="S35" s="1219"/>
      <c r="T35" s="1219"/>
      <c r="U35" s="1219"/>
      <c r="V35" s="1220"/>
      <c r="W35" s="632" t="s">
        <v>638</v>
      </c>
      <c r="X35" s="587"/>
      <c r="Y35" s="591"/>
      <c r="Z35" s="591" t="str">
        <f t="shared" si="0"/>
        <v>Схема подключения теплопотребляющей установки к коллектору источника тепловой энергии</v>
      </c>
      <c r="AA35" s="591"/>
      <c r="AB35" s="591"/>
      <c r="AC35" s="591"/>
      <c r="AD35" s="587"/>
      <c r="AE35" s="587"/>
      <c r="AF35" s="587"/>
      <c r="AG35" s="587"/>
      <c r="AH35" s="587"/>
      <c r="AI35" s="587"/>
      <c r="AJ35" s="587"/>
    </row>
    <row r="36" spans="1:36" s="525" customFormat="1" ht="90">
      <c r="A36" s="1215"/>
      <c r="B36" s="1215"/>
      <c r="C36" s="1215"/>
      <c r="D36" s="1215"/>
      <c r="E36" s="1215"/>
      <c r="F36" s="1215">
        <v>1</v>
      </c>
      <c r="G36" s="849"/>
      <c r="H36" s="849"/>
      <c r="I36" s="1215"/>
      <c r="J36" s="1215">
        <v>1</v>
      </c>
      <c r="K36" s="857"/>
      <c r="L36" s="595" t="str">
        <f>mergeValue(A36) &amp;"."&amp; mergeValue(B36)&amp;"."&amp; mergeValue(C36)&amp;"."&amp; mergeValue(D36)&amp;"."&amp; mergeValue(E36)&amp;"."&amp; mergeValue(F36)</f>
        <v>1.1.1.1.1.1</v>
      </c>
      <c r="M36" s="557" t="s">
        <v>10</v>
      </c>
      <c r="N36" s="648"/>
      <c r="O36" s="1218"/>
      <c r="P36" s="1219"/>
      <c r="Q36" s="1219"/>
      <c r="R36" s="1219"/>
      <c r="S36" s="1219"/>
      <c r="T36" s="1219"/>
      <c r="U36" s="1219"/>
      <c r="V36" s="1220"/>
      <c r="W36" s="632" t="s">
        <v>636</v>
      </c>
      <c r="X36" s="587"/>
      <c r="Y36" s="591"/>
      <c r="Z36" s="591" t="str">
        <f t="shared" si="0"/>
        <v>Группа потребителей</v>
      </c>
      <c r="AA36" s="591"/>
      <c r="AB36" s="591"/>
      <c r="AC36" s="591"/>
      <c r="AD36" s="587"/>
      <c r="AE36" s="587"/>
      <c r="AF36" s="587"/>
      <c r="AG36" s="587"/>
      <c r="AH36" s="587"/>
      <c r="AI36" s="587"/>
      <c r="AJ36" s="587"/>
    </row>
    <row r="37" spans="1:36" s="525" customFormat="1" ht="195.75" customHeight="1">
      <c r="A37" s="1215"/>
      <c r="B37" s="1215"/>
      <c r="C37" s="1215"/>
      <c r="D37" s="1215"/>
      <c r="E37" s="1215"/>
      <c r="F37" s="1215"/>
      <c r="G37" s="849">
        <v>1</v>
      </c>
      <c r="H37" s="849"/>
      <c r="I37" s="1215"/>
      <c r="J37" s="1215"/>
      <c r="K37" s="857">
        <v>1</v>
      </c>
      <c r="L37" s="595" t="str">
        <f>mergeValue(A37) &amp;"."&amp; mergeValue(B37)&amp;"."&amp; mergeValue(C37)&amp;"."&amp; mergeValue(D37)&amp;"."&amp; mergeValue(E37)&amp;"."&amp; mergeValue(F37)&amp;"."&amp; mergeValue(G37)</f>
        <v>1.1.1.1.1.1.1</v>
      </c>
      <c r="M37" s="1071"/>
      <c r="N37" s="648"/>
      <c r="O37" s="564"/>
      <c r="P37" s="564"/>
      <c r="Q37" s="1096"/>
      <c r="R37" s="1221"/>
      <c r="S37" s="1222" t="s">
        <v>84</v>
      </c>
      <c r="T37" s="1221"/>
      <c r="U37" s="1222" t="s">
        <v>84</v>
      </c>
      <c r="V37" s="564"/>
      <c r="W37" s="1214" t="s">
        <v>655</v>
      </c>
      <c r="X37" s="587" t="str">
        <f>strCheckDate(O38:V38)</f>
        <v/>
      </c>
      <c r="Y37" s="591"/>
      <c r="Z37" s="591" t="str">
        <f t="shared" si="0"/>
        <v/>
      </c>
      <c r="AA37" s="591"/>
      <c r="AB37" s="591"/>
      <c r="AC37" s="591"/>
      <c r="AD37" s="587"/>
      <c r="AE37" s="587"/>
      <c r="AF37" s="587"/>
      <c r="AG37" s="587"/>
      <c r="AH37" s="587"/>
      <c r="AI37" s="587"/>
      <c r="AJ37" s="587"/>
    </row>
    <row r="38" spans="1:36" s="525" customFormat="1" ht="14.25" hidden="1" customHeight="1">
      <c r="A38" s="1215"/>
      <c r="B38" s="1215"/>
      <c r="C38" s="1215"/>
      <c r="D38" s="1215"/>
      <c r="E38" s="1215"/>
      <c r="F38" s="1215"/>
      <c r="G38" s="849"/>
      <c r="H38" s="849"/>
      <c r="I38" s="1215"/>
      <c r="J38" s="1215"/>
      <c r="K38" s="857"/>
      <c r="L38" s="602"/>
      <c r="M38" s="648"/>
      <c r="N38" s="648"/>
      <c r="O38" s="564"/>
      <c r="P38" s="564"/>
      <c r="Q38" s="586" t="str">
        <f>R37 &amp; "-" &amp; T37</f>
        <v>-</v>
      </c>
      <c r="R38" s="1221"/>
      <c r="S38" s="1222"/>
      <c r="T38" s="1221"/>
      <c r="U38" s="1222"/>
      <c r="V38" s="564"/>
      <c r="W38" s="1214"/>
      <c r="X38" s="587"/>
      <c r="Y38" s="591"/>
      <c r="Z38" s="591" t="str">
        <f t="shared" si="0"/>
        <v/>
      </c>
      <c r="AA38" s="591"/>
      <c r="AB38" s="591"/>
      <c r="AC38" s="591"/>
      <c r="AD38" s="587"/>
      <c r="AE38" s="587"/>
      <c r="AF38" s="587"/>
      <c r="AG38" s="587"/>
      <c r="AH38" s="587"/>
      <c r="AI38" s="587"/>
      <c r="AJ38" s="587"/>
    </row>
    <row r="39" spans="1:36" s="525" customFormat="1" ht="15" customHeight="1">
      <c r="A39" s="1215"/>
      <c r="B39" s="1215"/>
      <c r="C39" s="1215"/>
      <c r="D39" s="1215"/>
      <c r="E39" s="1215"/>
      <c r="F39" s="1215"/>
      <c r="G39" s="851"/>
      <c r="H39" s="849"/>
      <c r="I39" s="1215"/>
      <c r="J39" s="1215"/>
      <c r="K39" s="856"/>
      <c r="L39" s="540"/>
      <c r="M39" s="559" t="s">
        <v>25</v>
      </c>
      <c r="N39" s="566"/>
      <c r="O39" s="566"/>
      <c r="P39" s="566"/>
      <c r="Q39" s="566"/>
      <c r="R39" s="566"/>
      <c r="S39" s="566"/>
      <c r="T39" s="566"/>
      <c r="U39" s="566"/>
      <c r="V39" s="562"/>
      <c r="W39" s="1214"/>
      <c r="X39" s="587"/>
      <c r="Y39" s="591"/>
      <c r="Z39" s="591" t="str">
        <f t="shared" si="0"/>
        <v>Добавить вид теплоносителя (параметры теплоносителя)</v>
      </c>
      <c r="AA39" s="591"/>
      <c r="AB39" s="591"/>
      <c r="AC39" s="591"/>
      <c r="AD39" s="587"/>
      <c r="AE39" s="587"/>
      <c r="AF39" s="587"/>
      <c r="AG39" s="587"/>
      <c r="AH39" s="587"/>
      <c r="AI39" s="587"/>
      <c r="AJ39" s="587"/>
    </row>
    <row r="40" spans="1:36" s="525" customFormat="1" ht="15" customHeight="1">
      <c r="A40" s="1215"/>
      <c r="B40" s="1215"/>
      <c r="C40" s="1215"/>
      <c r="D40" s="1215"/>
      <c r="E40" s="1215"/>
      <c r="F40" s="851"/>
      <c r="G40" s="851"/>
      <c r="H40" s="849"/>
      <c r="I40" s="1215"/>
      <c r="J40" s="851"/>
      <c r="K40" s="856"/>
      <c r="L40" s="540"/>
      <c r="M40" s="558" t="s">
        <v>11</v>
      </c>
      <c r="N40" s="566"/>
      <c r="O40" s="566"/>
      <c r="P40" s="566"/>
      <c r="Q40" s="566"/>
      <c r="R40" s="566"/>
      <c r="S40" s="566"/>
      <c r="T40" s="566"/>
      <c r="U40" s="565"/>
      <c r="V40" s="566"/>
      <c r="W40" s="667"/>
      <c r="X40" s="587"/>
      <c r="Y40" s="591"/>
      <c r="Z40" s="591" t="str">
        <f t="shared" si="0"/>
        <v>Добавить группу потребителей</v>
      </c>
      <c r="AA40" s="591"/>
      <c r="AB40" s="591"/>
      <c r="AC40" s="591"/>
      <c r="AD40" s="587"/>
      <c r="AE40" s="587"/>
      <c r="AF40" s="587"/>
      <c r="AG40" s="587"/>
      <c r="AH40" s="587"/>
      <c r="AI40" s="587"/>
      <c r="AJ40" s="587"/>
    </row>
    <row r="41" spans="1:36" s="525" customFormat="1" ht="15" customHeight="1">
      <c r="A41" s="1215"/>
      <c r="B41" s="1215"/>
      <c r="C41" s="1215"/>
      <c r="D41" s="1215"/>
      <c r="E41" s="855"/>
      <c r="F41" s="851"/>
      <c r="G41" s="851"/>
      <c r="H41" s="851"/>
      <c r="I41" s="847"/>
      <c r="J41" s="844"/>
      <c r="K41" s="854"/>
      <c r="L41" s="540"/>
      <c r="M41" s="553" t="s">
        <v>12</v>
      </c>
      <c r="N41" s="566"/>
      <c r="O41" s="566"/>
      <c r="P41" s="566"/>
      <c r="Q41" s="566"/>
      <c r="R41" s="566"/>
      <c r="S41" s="566"/>
      <c r="T41" s="566"/>
      <c r="U41" s="565"/>
      <c r="V41" s="566"/>
      <c r="W41" s="667"/>
      <c r="X41" s="587"/>
      <c r="Y41" s="591"/>
      <c r="Z41" s="591" t="str">
        <f t="shared" si="0"/>
        <v>Добавить схему подключения</v>
      </c>
      <c r="AA41" s="591"/>
      <c r="AB41" s="591"/>
      <c r="AC41" s="591"/>
      <c r="AD41" s="587"/>
      <c r="AE41" s="587"/>
      <c r="AF41" s="587"/>
      <c r="AG41" s="587"/>
      <c r="AH41" s="587"/>
      <c r="AI41" s="587"/>
      <c r="AJ41" s="587"/>
    </row>
    <row r="42" spans="1:36" s="525" customFormat="1" ht="15" customHeight="1">
      <c r="A42" s="1215"/>
      <c r="B42" s="1215"/>
      <c r="C42" s="1215"/>
      <c r="D42" s="855"/>
      <c r="E42" s="855"/>
      <c r="F42" s="851"/>
      <c r="G42" s="851"/>
      <c r="H42" s="851"/>
      <c r="I42" s="847"/>
      <c r="J42" s="844"/>
      <c r="K42" s="854"/>
      <c r="L42" s="540"/>
      <c r="M42" s="552" t="s">
        <v>17</v>
      </c>
      <c r="N42" s="566"/>
      <c r="O42" s="566"/>
      <c r="P42" s="566"/>
      <c r="Q42" s="566"/>
      <c r="R42" s="566"/>
      <c r="S42" s="566"/>
      <c r="T42" s="566"/>
      <c r="U42" s="565"/>
      <c r="V42" s="566"/>
      <c r="W42" s="667"/>
      <c r="X42" s="587"/>
      <c r="Y42" s="591"/>
      <c r="Z42" s="591" t="str">
        <f t="shared" si="0"/>
        <v>Добавить источник тепловой энергии</v>
      </c>
      <c r="AA42" s="591"/>
      <c r="AB42" s="591"/>
      <c r="AC42" s="591"/>
      <c r="AD42" s="587"/>
      <c r="AE42" s="587"/>
      <c r="AF42" s="587"/>
      <c r="AG42" s="587"/>
      <c r="AH42" s="587"/>
      <c r="AI42" s="587"/>
      <c r="AJ42" s="587"/>
    </row>
    <row r="43" spans="1:36" s="525" customFormat="1" ht="15" customHeight="1">
      <c r="A43" s="1215"/>
      <c r="B43" s="1215"/>
      <c r="C43" s="855"/>
      <c r="D43" s="855"/>
      <c r="E43" s="855"/>
      <c r="F43" s="855"/>
      <c r="G43" s="860"/>
      <c r="H43" s="847"/>
      <c r="I43" s="858"/>
      <c r="J43" s="844"/>
      <c r="K43" s="859"/>
      <c r="L43" s="540"/>
      <c r="M43" s="551" t="s">
        <v>18</v>
      </c>
      <c r="N43" s="566"/>
      <c r="O43" s="566"/>
      <c r="P43" s="566"/>
      <c r="Q43" s="566"/>
      <c r="R43" s="566"/>
      <c r="S43" s="566"/>
      <c r="T43" s="566"/>
      <c r="U43" s="565"/>
      <c r="V43" s="566"/>
      <c r="W43" s="667"/>
      <c r="X43" s="587"/>
      <c r="Y43" s="591"/>
      <c r="Z43" s="591" t="str">
        <f t="shared" si="0"/>
        <v>Добавить наименование системы теплоснабжения</v>
      </c>
      <c r="AA43" s="591"/>
      <c r="AB43" s="591"/>
      <c r="AC43" s="591"/>
      <c r="AD43" s="587"/>
      <c r="AE43" s="587"/>
      <c r="AF43" s="587"/>
      <c r="AG43" s="587"/>
      <c r="AH43" s="587"/>
      <c r="AI43" s="587"/>
      <c r="AJ43" s="587"/>
    </row>
    <row r="44" spans="1:36" s="525" customFormat="1" ht="15" customHeight="1">
      <c r="A44" s="1215"/>
      <c r="B44" s="855"/>
      <c r="C44" s="855"/>
      <c r="D44" s="855"/>
      <c r="E44" s="855"/>
      <c r="F44" s="855"/>
      <c r="G44" s="860"/>
      <c r="H44" s="847"/>
      <c r="I44" s="847"/>
      <c r="J44" s="844"/>
      <c r="K44" s="854"/>
      <c r="L44" s="540"/>
      <c r="M44" s="560" t="s">
        <v>19</v>
      </c>
      <c r="N44" s="566"/>
      <c r="O44" s="566"/>
      <c r="P44" s="566"/>
      <c r="Q44" s="566"/>
      <c r="R44" s="566"/>
      <c r="S44" s="566"/>
      <c r="T44" s="566"/>
      <c r="U44" s="565"/>
      <c r="V44" s="566"/>
      <c r="W44" s="667"/>
      <c r="X44" s="587"/>
      <c r="Y44" s="591"/>
      <c r="Z44" s="591" t="str">
        <f t="shared" si="0"/>
        <v>Добавить территорию действия тарифа</v>
      </c>
      <c r="AA44" s="591"/>
      <c r="AB44" s="591"/>
      <c r="AC44" s="591"/>
      <c r="AD44" s="587"/>
      <c r="AE44" s="587"/>
      <c r="AF44" s="587"/>
      <c r="AG44" s="587"/>
      <c r="AH44" s="587"/>
      <c r="AI44" s="587"/>
      <c r="AJ44" s="587"/>
    </row>
    <row r="45" spans="1:36" s="524" customFormat="1" ht="15" customHeight="1">
      <c r="A45" s="843"/>
      <c r="B45" s="843"/>
      <c r="C45" s="843"/>
      <c r="D45" s="843"/>
      <c r="E45" s="843"/>
      <c r="F45" s="843"/>
      <c r="G45" s="843"/>
      <c r="H45" s="843"/>
      <c r="I45" s="843"/>
      <c r="J45" s="843"/>
      <c r="K45" s="843"/>
      <c r="L45" s="494"/>
      <c r="M45" s="567" t="s">
        <v>309</v>
      </c>
      <c r="N45" s="566"/>
      <c r="O45" s="566"/>
      <c r="P45" s="566"/>
      <c r="Q45" s="566"/>
      <c r="R45" s="566"/>
      <c r="S45" s="566"/>
      <c r="T45" s="566"/>
      <c r="U45" s="565"/>
      <c r="V45" s="566"/>
      <c r="W45" s="667"/>
      <c r="X45" s="589"/>
      <c r="Y45" s="589"/>
      <c r="Z45" s="589"/>
      <c r="AA45" s="589"/>
      <c r="AB45" s="589"/>
      <c r="AC45" s="589"/>
      <c r="AD45" s="589"/>
      <c r="AE45" s="589"/>
      <c r="AF45" s="589"/>
      <c r="AG45" s="589"/>
      <c r="AH45" s="589"/>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71"/>
      <c r="M48" s="471"/>
      <c r="N48" s="471"/>
      <c r="O48" s="471"/>
      <c r="P48" s="471"/>
      <c r="Q48" s="471"/>
      <c r="R48" s="471"/>
      <c r="S48" s="471"/>
      <c r="T48" s="471"/>
      <c r="U48" s="471"/>
      <c r="V48" s="471"/>
      <c r="W48" s="471"/>
      <c r="X48" s="204"/>
      <c r="Y48" s="204"/>
      <c r="Z48" s="204"/>
      <c r="AA48" s="204"/>
      <c r="AB48" s="204"/>
      <c r="AC48" s="204"/>
      <c r="AD48" s="204"/>
      <c r="AE48" s="204"/>
      <c r="AF48" s="204"/>
      <c r="AG48" s="204"/>
      <c r="AH48" s="204"/>
      <c r="AI48" s="204"/>
      <c r="AJ48" s="204"/>
    </row>
    <row r="49" spans="1:36" s="525" customFormat="1" ht="22.5">
      <c r="A49" s="1215">
        <v>1</v>
      </c>
      <c r="B49" s="867"/>
      <c r="C49" s="867"/>
      <c r="D49" s="867"/>
      <c r="E49" s="868"/>
      <c r="F49" s="869"/>
      <c r="G49" s="869"/>
      <c r="H49" s="869"/>
      <c r="I49" s="870"/>
      <c r="J49" s="865"/>
      <c r="K49" s="872"/>
      <c r="L49" s="595">
        <f>mergeValue(A49)</f>
        <v>1</v>
      </c>
      <c r="M49" s="643" t="s">
        <v>20</v>
      </c>
      <c r="N49" s="648"/>
      <c r="O49" s="1251"/>
      <c r="P49" s="1252"/>
      <c r="Q49" s="1252"/>
      <c r="R49" s="1252"/>
      <c r="S49" s="1252"/>
      <c r="T49" s="1252"/>
      <c r="U49" s="1252"/>
      <c r="V49" s="1253"/>
      <c r="W49" s="632" t="s">
        <v>476</v>
      </c>
      <c r="X49" s="587"/>
      <c r="Y49" s="591"/>
      <c r="Z49" s="591" t="str">
        <f t="shared" ref="Z49:Z62" si="1">IF(M49="","",M49 )</f>
        <v>Наименование тарифа</v>
      </c>
      <c r="AA49" s="591"/>
      <c r="AB49" s="591"/>
      <c r="AC49" s="591"/>
      <c r="AD49" s="587"/>
      <c r="AE49" s="587"/>
      <c r="AF49" s="587"/>
      <c r="AG49" s="587"/>
      <c r="AH49" s="587"/>
      <c r="AI49" s="587"/>
      <c r="AJ49" s="587"/>
    </row>
    <row r="50" spans="1:36" s="525" customFormat="1" ht="22.5">
      <c r="A50" s="1215"/>
      <c r="B50" s="1215">
        <v>1</v>
      </c>
      <c r="C50" s="867"/>
      <c r="D50" s="867"/>
      <c r="E50" s="869"/>
      <c r="F50" s="869"/>
      <c r="G50" s="869"/>
      <c r="H50" s="869"/>
      <c r="I50" s="864"/>
      <c r="J50" s="863"/>
      <c r="K50" s="866"/>
      <c r="L50" s="595" t="str">
        <f>mergeValue(A50) &amp;"."&amp; mergeValue(B50)</f>
        <v>1.1</v>
      </c>
      <c r="M50" s="548" t="s">
        <v>16</v>
      </c>
      <c r="N50" s="648"/>
      <c r="O50" s="1251"/>
      <c r="P50" s="1252"/>
      <c r="Q50" s="1252"/>
      <c r="R50" s="1252"/>
      <c r="S50" s="1252"/>
      <c r="T50" s="1252"/>
      <c r="U50" s="1252"/>
      <c r="V50" s="1253"/>
      <c r="W50" s="632" t="s">
        <v>477</v>
      </c>
      <c r="X50" s="587"/>
      <c r="Y50" s="591"/>
      <c r="Z50" s="591" t="str">
        <f t="shared" si="1"/>
        <v>Территория действия тарифа</v>
      </c>
      <c r="AA50" s="591"/>
      <c r="AB50" s="591"/>
      <c r="AC50" s="591"/>
      <c r="AD50" s="587"/>
      <c r="AE50" s="587"/>
      <c r="AF50" s="587"/>
      <c r="AG50" s="587"/>
      <c r="AH50" s="587"/>
      <c r="AI50" s="587"/>
      <c r="AJ50" s="587"/>
    </row>
    <row r="51" spans="1:36" s="525" customFormat="1" ht="22.5">
      <c r="A51" s="1215"/>
      <c r="B51" s="1215"/>
      <c r="C51" s="1215">
        <v>1</v>
      </c>
      <c r="D51" s="867"/>
      <c r="E51" s="869"/>
      <c r="F51" s="869"/>
      <c r="G51" s="869"/>
      <c r="H51" s="869"/>
      <c r="I51" s="871"/>
      <c r="J51" s="863"/>
      <c r="K51" s="866"/>
      <c r="L51" s="595" t="str">
        <f>mergeValue(A51) &amp;"."&amp; mergeValue(B51)&amp;"."&amp; mergeValue(C51)</f>
        <v>1.1.1</v>
      </c>
      <c r="M51" s="549" t="s">
        <v>7</v>
      </c>
      <c r="N51" s="648"/>
      <c r="O51" s="1251"/>
      <c r="P51" s="1252"/>
      <c r="Q51" s="1252"/>
      <c r="R51" s="1252"/>
      <c r="S51" s="1252"/>
      <c r="T51" s="1252"/>
      <c r="U51" s="1252"/>
      <c r="V51" s="1253"/>
      <c r="W51" s="632" t="s">
        <v>633</v>
      </c>
      <c r="X51" s="587"/>
      <c r="Y51" s="591"/>
      <c r="Z51" s="591" t="str">
        <f t="shared" si="1"/>
        <v xml:space="preserve">Наименование системы теплоснабжения </v>
      </c>
      <c r="AA51" s="591"/>
      <c r="AB51" s="591"/>
      <c r="AC51" s="591"/>
      <c r="AD51" s="587"/>
      <c r="AE51" s="587"/>
      <c r="AF51" s="587"/>
      <c r="AG51" s="587"/>
      <c r="AH51" s="587"/>
      <c r="AI51" s="587"/>
      <c r="AJ51" s="587"/>
    </row>
    <row r="52" spans="1:36" s="525" customFormat="1" ht="22.5">
      <c r="A52" s="1215"/>
      <c r="B52" s="1215"/>
      <c r="C52" s="1215"/>
      <c r="D52" s="1215">
        <v>1</v>
      </c>
      <c r="E52" s="869"/>
      <c r="F52" s="869"/>
      <c r="G52" s="869"/>
      <c r="H52" s="869"/>
      <c r="I52" s="871"/>
      <c r="J52" s="863"/>
      <c r="K52" s="866"/>
      <c r="L52" s="595" t="str">
        <f>mergeValue(A52) &amp;"."&amp; mergeValue(B52)&amp;"."&amp; mergeValue(C52)&amp;"."&amp; mergeValue(D52)</f>
        <v>1.1.1.1</v>
      </c>
      <c r="M52" s="550" t="s">
        <v>22</v>
      </c>
      <c r="N52" s="648"/>
      <c r="O52" s="1251"/>
      <c r="P52" s="1252"/>
      <c r="Q52" s="1252"/>
      <c r="R52" s="1252"/>
      <c r="S52" s="1252"/>
      <c r="T52" s="1252"/>
      <c r="U52" s="1252"/>
      <c r="V52" s="1253"/>
      <c r="W52" s="632" t="s">
        <v>634</v>
      </c>
      <c r="X52" s="587"/>
      <c r="Y52" s="591"/>
      <c r="Z52" s="591" t="str">
        <f t="shared" si="1"/>
        <v xml:space="preserve">Источник тепловой энергии  </v>
      </c>
      <c r="AA52" s="591"/>
      <c r="AB52" s="591"/>
      <c r="AC52" s="591"/>
      <c r="AD52" s="587"/>
      <c r="AE52" s="587"/>
      <c r="AF52" s="587"/>
      <c r="AG52" s="587"/>
      <c r="AH52" s="587"/>
      <c r="AI52" s="587"/>
      <c r="AJ52" s="587"/>
    </row>
    <row r="53" spans="1:36" s="525" customFormat="1" ht="101.25">
      <c r="A53" s="1215"/>
      <c r="B53" s="1215"/>
      <c r="C53" s="1215"/>
      <c r="D53" s="1215"/>
      <c r="E53" s="1215">
        <v>1</v>
      </c>
      <c r="F53" s="869"/>
      <c r="G53" s="869"/>
      <c r="H53" s="867">
        <v>1</v>
      </c>
      <c r="I53" s="1215">
        <v>1</v>
      </c>
      <c r="J53" s="869"/>
      <c r="K53" s="874"/>
      <c r="L53" s="595" t="str">
        <f>mergeValue(A53) &amp;"."&amp; mergeValue(B53)&amp;"."&amp; mergeValue(C53)&amp;"."&amp; mergeValue(D53)&amp;"."&amp; mergeValue(E53)</f>
        <v>1.1.1.1.1</v>
      </c>
      <c r="M53" s="556" t="s">
        <v>9</v>
      </c>
      <c r="N53" s="648"/>
      <c r="O53" s="1218"/>
      <c r="P53" s="1219"/>
      <c r="Q53" s="1219"/>
      <c r="R53" s="1219"/>
      <c r="S53" s="1219"/>
      <c r="T53" s="1219"/>
      <c r="U53" s="1219"/>
      <c r="V53" s="1220"/>
      <c r="W53" s="632" t="s">
        <v>638</v>
      </c>
      <c r="X53" s="587"/>
      <c r="Y53" s="591"/>
      <c r="Z53" s="591" t="str">
        <f t="shared" si="1"/>
        <v>Схема подключения теплопотребляющей установки к коллектору источника тепловой энергии</v>
      </c>
      <c r="AA53" s="591"/>
      <c r="AB53" s="591"/>
      <c r="AC53" s="591"/>
      <c r="AD53" s="587"/>
      <c r="AE53" s="587"/>
      <c r="AF53" s="587"/>
      <c r="AG53" s="587"/>
      <c r="AH53" s="587"/>
      <c r="AI53" s="587"/>
      <c r="AJ53" s="587"/>
    </row>
    <row r="54" spans="1:36" s="525" customFormat="1" ht="90">
      <c r="A54" s="1215"/>
      <c r="B54" s="1215"/>
      <c r="C54" s="1215"/>
      <c r="D54" s="1215"/>
      <c r="E54" s="1215"/>
      <c r="F54" s="1215">
        <v>1</v>
      </c>
      <c r="G54" s="867"/>
      <c r="H54" s="867"/>
      <c r="I54" s="1215"/>
      <c r="J54" s="1215">
        <v>1</v>
      </c>
      <c r="K54" s="875"/>
      <c r="L54" s="595" t="str">
        <f>mergeValue(A54) &amp;"."&amp; mergeValue(B54)&amp;"."&amp; mergeValue(C54)&amp;"."&amp; mergeValue(D54)&amp;"."&amp; mergeValue(E54)&amp;"."&amp; mergeValue(F54)</f>
        <v>1.1.1.1.1.1</v>
      </c>
      <c r="M54" s="557" t="s">
        <v>10</v>
      </c>
      <c r="N54" s="648"/>
      <c r="O54" s="1218"/>
      <c r="P54" s="1219"/>
      <c r="Q54" s="1219"/>
      <c r="R54" s="1219"/>
      <c r="S54" s="1219"/>
      <c r="T54" s="1219"/>
      <c r="U54" s="1219"/>
      <c r="V54" s="1220"/>
      <c r="W54" s="632" t="s">
        <v>636</v>
      </c>
      <c r="X54" s="587"/>
      <c r="Y54" s="591"/>
      <c r="Z54" s="591" t="str">
        <f t="shared" si="1"/>
        <v>Группа потребителей</v>
      </c>
      <c r="AA54" s="591"/>
      <c r="AB54" s="591"/>
      <c r="AC54" s="591"/>
      <c r="AD54" s="587"/>
      <c r="AE54" s="587"/>
      <c r="AF54" s="587"/>
      <c r="AG54" s="587"/>
      <c r="AH54" s="587"/>
      <c r="AI54" s="587"/>
      <c r="AJ54" s="587"/>
    </row>
    <row r="55" spans="1:36" s="525" customFormat="1" ht="195.75" customHeight="1">
      <c r="A55" s="1215"/>
      <c r="B55" s="1215"/>
      <c r="C55" s="1215"/>
      <c r="D55" s="1215"/>
      <c r="E55" s="1215"/>
      <c r="F55" s="1215"/>
      <c r="G55" s="867">
        <v>1</v>
      </c>
      <c r="H55" s="867"/>
      <c r="I55" s="1215"/>
      <c r="J55" s="1215"/>
      <c r="K55" s="875">
        <v>1</v>
      </c>
      <c r="L55" s="595" t="str">
        <f>mergeValue(A55) &amp;"."&amp; mergeValue(B55)&amp;"."&amp; mergeValue(C55)&amp;"."&amp; mergeValue(D55)&amp;"."&amp; mergeValue(E55)&amp;"."&amp; mergeValue(F55)&amp;"."&amp; mergeValue(G55)</f>
        <v>1.1.1.1.1.1.1</v>
      </c>
      <c r="M55" s="1071"/>
      <c r="N55" s="648"/>
      <c r="O55" s="564"/>
      <c r="P55" s="564"/>
      <c r="Q55" s="1096"/>
      <c r="R55" s="1221"/>
      <c r="S55" s="1222" t="s">
        <v>84</v>
      </c>
      <c r="T55" s="1221"/>
      <c r="U55" s="1222" t="s">
        <v>84</v>
      </c>
      <c r="V55" s="564"/>
      <c r="W55" s="1214" t="s">
        <v>655</v>
      </c>
      <c r="X55" s="587" t="str">
        <f>strCheckDate(O56:V56)</f>
        <v/>
      </c>
      <c r="Y55" s="591"/>
      <c r="Z55" s="591" t="str">
        <f t="shared" si="1"/>
        <v/>
      </c>
      <c r="AA55" s="591"/>
      <c r="AB55" s="591"/>
      <c r="AC55" s="591"/>
      <c r="AD55" s="587"/>
      <c r="AE55" s="587"/>
      <c r="AF55" s="587"/>
      <c r="AG55" s="587"/>
      <c r="AH55" s="587"/>
      <c r="AI55" s="587"/>
      <c r="AJ55" s="587"/>
    </row>
    <row r="56" spans="1:36" s="525" customFormat="1" ht="14.25" hidden="1" customHeight="1">
      <c r="A56" s="1215"/>
      <c r="B56" s="1215"/>
      <c r="C56" s="1215"/>
      <c r="D56" s="1215"/>
      <c r="E56" s="1215"/>
      <c r="F56" s="1215"/>
      <c r="G56" s="867"/>
      <c r="H56" s="867"/>
      <c r="I56" s="1215"/>
      <c r="J56" s="1215"/>
      <c r="K56" s="875"/>
      <c r="L56" s="602"/>
      <c r="M56" s="648"/>
      <c r="N56" s="648"/>
      <c r="O56" s="564"/>
      <c r="P56" s="564"/>
      <c r="Q56" s="586" t="str">
        <f>R55 &amp; "-" &amp; T55</f>
        <v>-</v>
      </c>
      <c r="R56" s="1221"/>
      <c r="S56" s="1222"/>
      <c r="T56" s="1221"/>
      <c r="U56" s="1222"/>
      <c r="V56" s="564"/>
      <c r="W56" s="1214"/>
      <c r="X56" s="587"/>
      <c r="Y56" s="591"/>
      <c r="Z56" s="591" t="str">
        <f t="shared" si="1"/>
        <v/>
      </c>
      <c r="AA56" s="591"/>
      <c r="AB56" s="591"/>
      <c r="AC56" s="591"/>
      <c r="AD56" s="587"/>
      <c r="AE56" s="587"/>
      <c r="AF56" s="587"/>
      <c r="AG56" s="587"/>
      <c r="AH56" s="587"/>
      <c r="AI56" s="587"/>
      <c r="AJ56" s="587"/>
    </row>
    <row r="57" spans="1:36" s="525" customFormat="1" ht="15" customHeight="1">
      <c r="A57" s="1215"/>
      <c r="B57" s="1215"/>
      <c r="C57" s="1215"/>
      <c r="D57" s="1215"/>
      <c r="E57" s="1215"/>
      <c r="F57" s="1215"/>
      <c r="G57" s="869"/>
      <c r="H57" s="867"/>
      <c r="I57" s="1215"/>
      <c r="J57" s="1215"/>
      <c r="K57" s="874"/>
      <c r="L57" s="540"/>
      <c r="M57" s="559" t="s">
        <v>25</v>
      </c>
      <c r="N57" s="566"/>
      <c r="O57" s="566"/>
      <c r="P57" s="566"/>
      <c r="Q57" s="566"/>
      <c r="R57" s="566"/>
      <c r="S57" s="566"/>
      <c r="T57" s="566"/>
      <c r="U57" s="566"/>
      <c r="V57" s="562"/>
      <c r="W57" s="1214"/>
      <c r="X57" s="587"/>
      <c r="Y57" s="591"/>
      <c r="Z57" s="591" t="str">
        <f t="shared" si="1"/>
        <v>Добавить вид теплоносителя (параметры теплоносителя)</v>
      </c>
      <c r="AA57" s="591"/>
      <c r="AB57" s="591"/>
      <c r="AC57" s="591"/>
      <c r="AD57" s="587"/>
      <c r="AE57" s="587"/>
      <c r="AF57" s="587"/>
      <c r="AG57" s="587"/>
      <c r="AH57" s="587"/>
      <c r="AI57" s="587"/>
      <c r="AJ57" s="587"/>
    </row>
    <row r="58" spans="1:36" s="525" customFormat="1" ht="15" customHeight="1">
      <c r="A58" s="1215"/>
      <c r="B58" s="1215"/>
      <c r="C58" s="1215"/>
      <c r="D58" s="1215"/>
      <c r="E58" s="1215"/>
      <c r="F58" s="869"/>
      <c r="G58" s="869"/>
      <c r="H58" s="867"/>
      <c r="I58" s="1215"/>
      <c r="J58" s="869"/>
      <c r="K58" s="874"/>
      <c r="L58" s="540"/>
      <c r="M58" s="558" t="s">
        <v>11</v>
      </c>
      <c r="N58" s="566"/>
      <c r="O58" s="566"/>
      <c r="P58" s="566"/>
      <c r="Q58" s="566"/>
      <c r="R58" s="566"/>
      <c r="S58" s="566"/>
      <c r="T58" s="566"/>
      <c r="U58" s="565"/>
      <c r="V58" s="566"/>
      <c r="W58" s="667"/>
      <c r="X58" s="587"/>
      <c r="Y58" s="591"/>
      <c r="Z58" s="591" t="str">
        <f t="shared" si="1"/>
        <v>Добавить группу потребителей</v>
      </c>
      <c r="AA58" s="591"/>
      <c r="AB58" s="591"/>
      <c r="AC58" s="591"/>
      <c r="AD58" s="587"/>
      <c r="AE58" s="587"/>
      <c r="AF58" s="587"/>
      <c r="AG58" s="587"/>
      <c r="AH58" s="587"/>
      <c r="AI58" s="587"/>
      <c r="AJ58" s="587"/>
    </row>
    <row r="59" spans="1:36" s="525" customFormat="1" ht="15" customHeight="1">
      <c r="A59" s="1215"/>
      <c r="B59" s="1215"/>
      <c r="C59" s="1215"/>
      <c r="D59" s="1215"/>
      <c r="E59" s="873"/>
      <c r="F59" s="869"/>
      <c r="G59" s="869"/>
      <c r="H59" s="869"/>
      <c r="I59" s="865"/>
      <c r="J59" s="862"/>
      <c r="K59" s="872"/>
      <c r="L59" s="540"/>
      <c r="M59" s="553" t="s">
        <v>12</v>
      </c>
      <c r="N59" s="566"/>
      <c r="O59" s="566"/>
      <c r="P59" s="566"/>
      <c r="Q59" s="566"/>
      <c r="R59" s="566"/>
      <c r="S59" s="566"/>
      <c r="T59" s="566"/>
      <c r="U59" s="565"/>
      <c r="V59" s="566"/>
      <c r="W59" s="667"/>
      <c r="X59" s="587"/>
      <c r="Y59" s="591"/>
      <c r="Z59" s="591" t="str">
        <f t="shared" si="1"/>
        <v>Добавить схему подключения</v>
      </c>
      <c r="AA59" s="591"/>
      <c r="AB59" s="591"/>
      <c r="AC59" s="591"/>
      <c r="AD59" s="587"/>
      <c r="AE59" s="587"/>
      <c r="AF59" s="587"/>
      <c r="AG59" s="587"/>
      <c r="AH59" s="587"/>
      <c r="AI59" s="587"/>
      <c r="AJ59" s="587"/>
    </row>
    <row r="60" spans="1:36" s="525" customFormat="1" ht="15" customHeight="1">
      <c r="A60" s="1215"/>
      <c r="B60" s="1215"/>
      <c r="C60" s="1215"/>
      <c r="D60" s="873"/>
      <c r="E60" s="873"/>
      <c r="F60" s="869"/>
      <c r="G60" s="869"/>
      <c r="H60" s="869"/>
      <c r="I60" s="865"/>
      <c r="J60" s="862"/>
      <c r="K60" s="872"/>
      <c r="L60" s="540"/>
      <c r="M60" s="552" t="s">
        <v>17</v>
      </c>
      <c r="N60" s="566"/>
      <c r="O60" s="566"/>
      <c r="P60" s="566"/>
      <c r="Q60" s="566"/>
      <c r="R60" s="566"/>
      <c r="S60" s="566"/>
      <c r="T60" s="566"/>
      <c r="U60" s="565"/>
      <c r="V60" s="566"/>
      <c r="W60" s="667"/>
      <c r="X60" s="587"/>
      <c r="Y60" s="591"/>
      <c r="Z60" s="591" t="str">
        <f t="shared" si="1"/>
        <v>Добавить источник тепловой энергии</v>
      </c>
      <c r="AA60" s="591"/>
      <c r="AB60" s="591"/>
      <c r="AC60" s="591"/>
      <c r="AD60" s="587"/>
      <c r="AE60" s="587"/>
      <c r="AF60" s="587"/>
      <c r="AG60" s="587"/>
      <c r="AH60" s="587"/>
      <c r="AI60" s="587"/>
      <c r="AJ60" s="587"/>
    </row>
    <row r="61" spans="1:36" s="525" customFormat="1" ht="15" customHeight="1">
      <c r="A61" s="1215"/>
      <c r="B61" s="1215"/>
      <c r="C61" s="873"/>
      <c r="D61" s="873"/>
      <c r="E61" s="873"/>
      <c r="F61" s="873"/>
      <c r="G61" s="878"/>
      <c r="H61" s="865"/>
      <c r="I61" s="876"/>
      <c r="J61" s="862"/>
      <c r="K61" s="877"/>
      <c r="L61" s="540"/>
      <c r="M61" s="551" t="s">
        <v>18</v>
      </c>
      <c r="N61" s="566"/>
      <c r="O61" s="566"/>
      <c r="P61" s="566"/>
      <c r="Q61" s="566"/>
      <c r="R61" s="566"/>
      <c r="S61" s="566"/>
      <c r="T61" s="566"/>
      <c r="U61" s="565"/>
      <c r="V61" s="566"/>
      <c r="W61" s="667"/>
      <c r="X61" s="587"/>
      <c r="Y61" s="591"/>
      <c r="Z61" s="591" t="str">
        <f t="shared" si="1"/>
        <v>Добавить наименование системы теплоснабжения</v>
      </c>
      <c r="AA61" s="591"/>
      <c r="AB61" s="591"/>
      <c r="AC61" s="591"/>
      <c r="AD61" s="587"/>
      <c r="AE61" s="587"/>
      <c r="AF61" s="587"/>
      <c r="AG61" s="587"/>
      <c r="AH61" s="587"/>
      <c r="AI61" s="587"/>
      <c r="AJ61" s="587"/>
    </row>
    <row r="62" spans="1:36" s="525" customFormat="1" ht="15" customHeight="1">
      <c r="A62" s="1215"/>
      <c r="B62" s="873"/>
      <c r="C62" s="873"/>
      <c r="D62" s="873"/>
      <c r="E62" s="873"/>
      <c r="F62" s="873"/>
      <c r="G62" s="878"/>
      <c r="H62" s="865"/>
      <c r="I62" s="865"/>
      <c r="J62" s="862"/>
      <c r="K62" s="872"/>
      <c r="L62" s="540"/>
      <c r="M62" s="560" t="s">
        <v>19</v>
      </c>
      <c r="N62" s="566"/>
      <c r="O62" s="566"/>
      <c r="P62" s="566"/>
      <c r="Q62" s="566"/>
      <c r="R62" s="566"/>
      <c r="S62" s="566"/>
      <c r="T62" s="566"/>
      <c r="U62" s="565"/>
      <c r="V62" s="566"/>
      <c r="W62" s="667"/>
      <c r="X62" s="587"/>
      <c r="Y62" s="591"/>
      <c r="Z62" s="591" t="str">
        <f t="shared" si="1"/>
        <v>Добавить территорию действия тарифа</v>
      </c>
      <c r="AA62" s="591"/>
      <c r="AB62" s="591"/>
      <c r="AC62" s="591"/>
      <c r="AD62" s="587"/>
      <c r="AE62" s="587"/>
      <c r="AF62" s="587"/>
      <c r="AG62" s="587"/>
      <c r="AH62" s="587"/>
      <c r="AI62" s="587"/>
      <c r="AJ62" s="587"/>
    </row>
    <row r="63" spans="1:36" s="524" customFormat="1" ht="15" customHeight="1">
      <c r="A63" s="861"/>
      <c r="B63" s="861"/>
      <c r="C63" s="861"/>
      <c r="D63" s="861"/>
      <c r="E63" s="861"/>
      <c r="F63" s="861"/>
      <c r="G63" s="861"/>
      <c r="H63" s="861"/>
      <c r="I63" s="861"/>
      <c r="J63" s="861"/>
      <c r="K63" s="861"/>
      <c r="L63" s="494"/>
      <c r="M63" s="567" t="s">
        <v>309</v>
      </c>
      <c r="N63" s="566"/>
      <c r="O63" s="566"/>
      <c r="P63" s="566"/>
      <c r="Q63" s="566"/>
      <c r="R63" s="566"/>
      <c r="S63" s="566"/>
      <c r="T63" s="566"/>
      <c r="U63" s="565"/>
      <c r="V63" s="767"/>
      <c r="W63" s="767"/>
      <c r="X63" s="767"/>
      <c r="Y63" s="767"/>
      <c r="Z63" s="767"/>
      <c r="AA63" s="767"/>
      <c r="AB63" s="766"/>
      <c r="AC63" s="767"/>
      <c r="AD63" s="667"/>
      <c r="AE63" s="589"/>
      <c r="AF63" s="589"/>
      <c r="AG63" s="589"/>
      <c r="AH63" s="589"/>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5" customFormat="1" ht="22.5">
      <c r="A67" s="1215">
        <v>1</v>
      </c>
      <c r="B67" s="885"/>
      <c r="C67" s="885"/>
      <c r="D67" s="885"/>
      <c r="E67" s="886"/>
      <c r="F67" s="887"/>
      <c r="G67" s="887"/>
      <c r="H67" s="887"/>
      <c r="I67" s="888"/>
      <c r="J67" s="883"/>
      <c r="K67" s="890"/>
      <c r="L67" s="595">
        <f>mergeValue(A67)</f>
        <v>1</v>
      </c>
      <c r="M67" s="643" t="s">
        <v>20</v>
      </c>
      <c r="N67" s="648"/>
      <c r="O67" s="1251"/>
      <c r="P67" s="1252"/>
      <c r="Q67" s="1252"/>
      <c r="R67" s="1252"/>
      <c r="S67" s="1252"/>
      <c r="T67" s="1252"/>
      <c r="U67" s="1252"/>
      <c r="V67" s="1253"/>
      <c r="W67" s="632" t="s">
        <v>476</v>
      </c>
      <c r="X67" s="587"/>
      <c r="Y67" s="591"/>
      <c r="Z67" s="591" t="str">
        <f t="shared" ref="Z67:Z80" si="2">IF(M67="","",M67 )</f>
        <v>Наименование тарифа</v>
      </c>
      <c r="AA67" s="591"/>
      <c r="AB67" s="591"/>
      <c r="AC67" s="591"/>
      <c r="AD67" s="587"/>
      <c r="AE67" s="587"/>
      <c r="AF67" s="587"/>
      <c r="AG67" s="587"/>
      <c r="AH67" s="587"/>
      <c r="AI67" s="587"/>
      <c r="AJ67" s="587"/>
    </row>
    <row r="68" spans="1:36" s="525" customFormat="1" ht="22.5">
      <c r="A68" s="1215"/>
      <c r="B68" s="1215">
        <v>1</v>
      </c>
      <c r="C68" s="885"/>
      <c r="D68" s="885"/>
      <c r="E68" s="887"/>
      <c r="F68" s="887"/>
      <c r="G68" s="887"/>
      <c r="H68" s="887"/>
      <c r="I68" s="882"/>
      <c r="J68" s="881"/>
      <c r="K68" s="884"/>
      <c r="L68" s="595" t="str">
        <f>mergeValue(A68) &amp;"."&amp; mergeValue(B68)</f>
        <v>1.1</v>
      </c>
      <c r="M68" s="548" t="s">
        <v>16</v>
      </c>
      <c r="N68" s="648"/>
      <c r="O68" s="1251"/>
      <c r="P68" s="1252"/>
      <c r="Q68" s="1252"/>
      <c r="R68" s="1252"/>
      <c r="S68" s="1252"/>
      <c r="T68" s="1252"/>
      <c r="U68" s="1252"/>
      <c r="V68" s="1253"/>
      <c r="W68" s="632" t="s">
        <v>477</v>
      </c>
      <c r="X68" s="587"/>
      <c r="Y68" s="591"/>
      <c r="Z68" s="591" t="str">
        <f t="shared" si="2"/>
        <v>Территория действия тарифа</v>
      </c>
      <c r="AA68" s="591"/>
      <c r="AB68" s="591"/>
      <c r="AC68" s="591"/>
      <c r="AD68" s="587"/>
      <c r="AE68" s="587"/>
      <c r="AF68" s="587"/>
      <c r="AG68" s="587"/>
      <c r="AH68" s="587"/>
      <c r="AI68" s="587"/>
      <c r="AJ68" s="587"/>
    </row>
    <row r="69" spans="1:36" s="525" customFormat="1" ht="22.5">
      <c r="A69" s="1215"/>
      <c r="B69" s="1215"/>
      <c r="C69" s="1215">
        <v>1</v>
      </c>
      <c r="D69" s="885"/>
      <c r="E69" s="887"/>
      <c r="F69" s="887"/>
      <c r="G69" s="887"/>
      <c r="H69" s="887"/>
      <c r="I69" s="889"/>
      <c r="J69" s="881"/>
      <c r="K69" s="884"/>
      <c r="L69" s="595" t="str">
        <f>mergeValue(A69) &amp;"."&amp; mergeValue(B69)&amp;"."&amp; mergeValue(C69)</f>
        <v>1.1.1</v>
      </c>
      <c r="M69" s="549" t="s">
        <v>7</v>
      </c>
      <c r="N69" s="648"/>
      <c r="O69" s="1251"/>
      <c r="P69" s="1252"/>
      <c r="Q69" s="1252"/>
      <c r="R69" s="1252"/>
      <c r="S69" s="1252"/>
      <c r="T69" s="1252"/>
      <c r="U69" s="1252"/>
      <c r="V69" s="1253"/>
      <c r="W69" s="632" t="s">
        <v>633</v>
      </c>
      <c r="X69" s="587"/>
      <c r="Y69" s="591"/>
      <c r="Z69" s="591" t="str">
        <f t="shared" si="2"/>
        <v xml:space="preserve">Наименование системы теплоснабжения </v>
      </c>
      <c r="AA69" s="591"/>
      <c r="AB69" s="591"/>
      <c r="AC69" s="591"/>
      <c r="AD69" s="587"/>
      <c r="AE69" s="587"/>
      <c r="AF69" s="587"/>
      <c r="AG69" s="587"/>
      <c r="AH69" s="587"/>
      <c r="AI69" s="587"/>
      <c r="AJ69" s="587"/>
    </row>
    <row r="70" spans="1:36" s="525" customFormat="1" ht="22.5">
      <c r="A70" s="1215"/>
      <c r="B70" s="1215"/>
      <c r="C70" s="1215"/>
      <c r="D70" s="1215">
        <v>1</v>
      </c>
      <c r="E70" s="887"/>
      <c r="F70" s="887"/>
      <c r="G70" s="887"/>
      <c r="H70" s="887"/>
      <c r="I70" s="889"/>
      <c r="J70" s="881"/>
      <c r="K70" s="884"/>
      <c r="L70" s="595" t="str">
        <f>mergeValue(A70) &amp;"."&amp; mergeValue(B70)&amp;"."&amp; mergeValue(C70)&amp;"."&amp; mergeValue(D70)</f>
        <v>1.1.1.1</v>
      </c>
      <c r="M70" s="550" t="s">
        <v>22</v>
      </c>
      <c r="N70" s="648"/>
      <c r="O70" s="1251"/>
      <c r="P70" s="1252"/>
      <c r="Q70" s="1252"/>
      <c r="R70" s="1252"/>
      <c r="S70" s="1252"/>
      <c r="T70" s="1252"/>
      <c r="U70" s="1252"/>
      <c r="V70" s="1253"/>
      <c r="W70" s="632" t="s">
        <v>634</v>
      </c>
      <c r="X70" s="587"/>
      <c r="Y70" s="591"/>
      <c r="Z70" s="591" t="str">
        <f t="shared" si="2"/>
        <v xml:space="preserve">Источник тепловой энергии  </v>
      </c>
      <c r="AA70" s="591"/>
      <c r="AB70" s="591"/>
      <c r="AC70" s="591"/>
      <c r="AD70" s="587"/>
      <c r="AE70" s="587"/>
      <c r="AF70" s="587"/>
      <c r="AG70" s="587"/>
      <c r="AH70" s="587"/>
      <c r="AI70" s="587"/>
      <c r="AJ70" s="587"/>
    </row>
    <row r="71" spans="1:36" s="525" customFormat="1" ht="101.25">
      <c r="A71" s="1215"/>
      <c r="B71" s="1215"/>
      <c r="C71" s="1215"/>
      <c r="D71" s="1215"/>
      <c r="E71" s="1215">
        <v>1</v>
      </c>
      <c r="F71" s="887"/>
      <c r="G71" s="887"/>
      <c r="H71" s="885">
        <v>1</v>
      </c>
      <c r="I71" s="1215">
        <v>1</v>
      </c>
      <c r="J71" s="887"/>
      <c r="K71" s="892"/>
      <c r="L71" s="595" t="str">
        <f>mergeValue(A71) &amp;"."&amp; mergeValue(B71)&amp;"."&amp; mergeValue(C71)&amp;"."&amp; mergeValue(D71)&amp;"."&amp; mergeValue(E71)</f>
        <v>1.1.1.1.1</v>
      </c>
      <c r="M71" s="556" t="s">
        <v>9</v>
      </c>
      <c r="N71" s="648"/>
      <c r="O71" s="1218"/>
      <c r="P71" s="1219"/>
      <c r="Q71" s="1219"/>
      <c r="R71" s="1219"/>
      <c r="S71" s="1219"/>
      <c r="T71" s="1219"/>
      <c r="U71" s="1219"/>
      <c r="V71" s="1220"/>
      <c r="W71" s="632" t="s">
        <v>638</v>
      </c>
      <c r="X71" s="587"/>
      <c r="Y71" s="591"/>
      <c r="Z71" s="591" t="str">
        <f t="shared" si="2"/>
        <v>Схема подключения теплопотребляющей установки к коллектору источника тепловой энергии</v>
      </c>
      <c r="AA71" s="591"/>
      <c r="AB71" s="591"/>
      <c r="AC71" s="591"/>
      <c r="AD71" s="587"/>
      <c r="AE71" s="587"/>
      <c r="AF71" s="587"/>
      <c r="AG71" s="587"/>
      <c r="AH71" s="587"/>
      <c r="AI71" s="587"/>
      <c r="AJ71" s="587"/>
    </row>
    <row r="72" spans="1:36" s="525" customFormat="1" ht="90">
      <c r="A72" s="1215"/>
      <c r="B72" s="1215"/>
      <c r="C72" s="1215"/>
      <c r="D72" s="1215"/>
      <c r="E72" s="1215"/>
      <c r="F72" s="1215">
        <v>1</v>
      </c>
      <c r="G72" s="885"/>
      <c r="H72" s="885"/>
      <c r="I72" s="1215"/>
      <c r="J72" s="1215">
        <v>1</v>
      </c>
      <c r="K72" s="893"/>
      <c r="L72" s="595" t="str">
        <f>mergeValue(A72) &amp;"."&amp; mergeValue(B72)&amp;"."&amp; mergeValue(C72)&amp;"."&amp; mergeValue(D72)&amp;"."&amp; mergeValue(E72)&amp;"."&amp; mergeValue(F72)</f>
        <v>1.1.1.1.1.1</v>
      </c>
      <c r="M72" s="557" t="s">
        <v>10</v>
      </c>
      <c r="N72" s="648"/>
      <c r="O72" s="1218"/>
      <c r="P72" s="1219"/>
      <c r="Q72" s="1219"/>
      <c r="R72" s="1219"/>
      <c r="S72" s="1219"/>
      <c r="T72" s="1219"/>
      <c r="U72" s="1219"/>
      <c r="V72" s="1220"/>
      <c r="W72" s="632" t="s">
        <v>636</v>
      </c>
      <c r="X72" s="587"/>
      <c r="Y72" s="591"/>
      <c r="Z72" s="591" t="str">
        <f t="shared" si="2"/>
        <v>Группа потребителей</v>
      </c>
      <c r="AA72" s="591"/>
      <c r="AB72" s="591"/>
      <c r="AC72" s="591"/>
      <c r="AD72" s="587"/>
      <c r="AE72" s="587"/>
      <c r="AF72" s="587"/>
      <c r="AG72" s="587"/>
      <c r="AH72" s="587"/>
      <c r="AI72" s="587"/>
      <c r="AJ72" s="587"/>
    </row>
    <row r="73" spans="1:36" s="525" customFormat="1" ht="195.75" customHeight="1">
      <c r="A73" s="1215"/>
      <c r="B73" s="1215"/>
      <c r="C73" s="1215"/>
      <c r="D73" s="1215"/>
      <c r="E73" s="1215"/>
      <c r="F73" s="1215"/>
      <c r="G73" s="885">
        <v>1</v>
      </c>
      <c r="H73" s="885"/>
      <c r="I73" s="1215"/>
      <c r="J73" s="1215"/>
      <c r="K73" s="893">
        <v>1</v>
      </c>
      <c r="L73" s="595" t="str">
        <f>mergeValue(A73) &amp;"."&amp; mergeValue(B73)&amp;"."&amp; mergeValue(C73)&amp;"."&amp; mergeValue(D73)&amp;"."&amp; mergeValue(E73)&amp;"."&amp; mergeValue(F73)&amp;"."&amp; mergeValue(G73)</f>
        <v>1.1.1.1.1.1.1</v>
      </c>
      <c r="M73" s="1071"/>
      <c r="N73" s="648"/>
      <c r="O73" s="564"/>
      <c r="P73" s="564"/>
      <c r="Q73" s="1096"/>
      <c r="R73" s="1221"/>
      <c r="S73" s="1222" t="s">
        <v>84</v>
      </c>
      <c r="T73" s="1221"/>
      <c r="U73" s="1222" t="s">
        <v>84</v>
      </c>
      <c r="V73" s="564"/>
      <c r="W73" s="1214" t="s">
        <v>655</v>
      </c>
      <c r="X73" s="587" t="str">
        <f>strCheckDate(O74:V74)</f>
        <v/>
      </c>
      <c r="Y73" s="591"/>
      <c r="Z73" s="591" t="str">
        <f t="shared" si="2"/>
        <v/>
      </c>
      <c r="AA73" s="591"/>
      <c r="AB73" s="591"/>
      <c r="AC73" s="591"/>
      <c r="AD73" s="587"/>
      <c r="AE73" s="587"/>
      <c r="AF73" s="587"/>
      <c r="AG73" s="587"/>
      <c r="AH73" s="587"/>
      <c r="AI73" s="587"/>
      <c r="AJ73" s="587"/>
    </row>
    <row r="74" spans="1:36" s="525" customFormat="1" ht="14.25" hidden="1" customHeight="1">
      <c r="A74" s="1215"/>
      <c r="B74" s="1215"/>
      <c r="C74" s="1215"/>
      <c r="D74" s="1215"/>
      <c r="E74" s="1215"/>
      <c r="F74" s="1215"/>
      <c r="G74" s="885"/>
      <c r="H74" s="885"/>
      <c r="I74" s="1215"/>
      <c r="J74" s="1215"/>
      <c r="K74" s="893"/>
      <c r="L74" s="602"/>
      <c r="M74" s="648"/>
      <c r="N74" s="648"/>
      <c r="O74" s="564"/>
      <c r="P74" s="564"/>
      <c r="Q74" s="586" t="str">
        <f>R73 &amp; "-" &amp; T73</f>
        <v>-</v>
      </c>
      <c r="R74" s="1221"/>
      <c r="S74" s="1222"/>
      <c r="T74" s="1221"/>
      <c r="U74" s="1222"/>
      <c r="V74" s="564"/>
      <c r="W74" s="1214"/>
      <c r="X74" s="587"/>
      <c r="Y74" s="591"/>
      <c r="Z74" s="591" t="str">
        <f t="shared" si="2"/>
        <v/>
      </c>
      <c r="AA74" s="591"/>
      <c r="AB74" s="591"/>
      <c r="AC74" s="591"/>
      <c r="AD74" s="587"/>
      <c r="AE74" s="587"/>
      <c r="AF74" s="587"/>
      <c r="AG74" s="587"/>
      <c r="AH74" s="587"/>
      <c r="AI74" s="587"/>
      <c r="AJ74" s="587"/>
    </row>
    <row r="75" spans="1:36" s="525" customFormat="1" ht="15" customHeight="1">
      <c r="A75" s="1215"/>
      <c r="B75" s="1215"/>
      <c r="C75" s="1215"/>
      <c r="D75" s="1215"/>
      <c r="E75" s="1215"/>
      <c r="F75" s="1215"/>
      <c r="G75" s="887"/>
      <c r="H75" s="885"/>
      <c r="I75" s="1215"/>
      <c r="J75" s="1215"/>
      <c r="K75" s="892"/>
      <c r="L75" s="540"/>
      <c r="M75" s="559" t="s">
        <v>25</v>
      </c>
      <c r="N75" s="566"/>
      <c r="O75" s="566"/>
      <c r="P75" s="566"/>
      <c r="Q75" s="566"/>
      <c r="R75" s="566"/>
      <c r="S75" s="566"/>
      <c r="T75" s="566"/>
      <c r="U75" s="566"/>
      <c r="V75" s="562"/>
      <c r="W75" s="1214"/>
      <c r="X75" s="587"/>
      <c r="Y75" s="591"/>
      <c r="Z75" s="591" t="str">
        <f t="shared" si="2"/>
        <v>Добавить вид теплоносителя (параметры теплоносителя)</v>
      </c>
      <c r="AA75" s="591"/>
      <c r="AB75" s="591"/>
      <c r="AC75" s="591"/>
      <c r="AD75" s="587"/>
      <c r="AE75" s="587"/>
      <c r="AF75" s="587"/>
      <c r="AG75" s="587"/>
      <c r="AH75" s="587"/>
      <c r="AI75" s="587"/>
      <c r="AJ75" s="587"/>
    </row>
    <row r="76" spans="1:36" s="525" customFormat="1" ht="15" customHeight="1">
      <c r="A76" s="1215"/>
      <c r="B76" s="1215"/>
      <c r="C76" s="1215"/>
      <c r="D76" s="1215"/>
      <c r="E76" s="1215"/>
      <c r="F76" s="887"/>
      <c r="G76" s="887"/>
      <c r="H76" s="885"/>
      <c r="I76" s="1215"/>
      <c r="J76" s="887"/>
      <c r="K76" s="892"/>
      <c r="L76" s="540"/>
      <c r="M76" s="558" t="s">
        <v>11</v>
      </c>
      <c r="N76" s="566"/>
      <c r="O76" s="566"/>
      <c r="P76" s="566"/>
      <c r="Q76" s="566"/>
      <c r="R76" s="566"/>
      <c r="S76" s="566"/>
      <c r="T76" s="566"/>
      <c r="U76" s="565"/>
      <c r="V76" s="566"/>
      <c r="W76" s="667"/>
      <c r="X76" s="587"/>
      <c r="Y76" s="591"/>
      <c r="Z76" s="591" t="str">
        <f t="shared" si="2"/>
        <v>Добавить группу потребителей</v>
      </c>
      <c r="AA76" s="591"/>
      <c r="AB76" s="591"/>
      <c r="AC76" s="591"/>
      <c r="AD76" s="587"/>
      <c r="AE76" s="587"/>
      <c r="AF76" s="587"/>
      <c r="AG76" s="587"/>
      <c r="AH76" s="587"/>
      <c r="AI76" s="587"/>
      <c r="AJ76" s="587"/>
    </row>
    <row r="77" spans="1:36" s="525" customFormat="1" ht="15" customHeight="1">
      <c r="A77" s="1215"/>
      <c r="B77" s="1215"/>
      <c r="C77" s="1215"/>
      <c r="D77" s="1215"/>
      <c r="E77" s="891"/>
      <c r="F77" s="887"/>
      <c r="G77" s="887"/>
      <c r="H77" s="887"/>
      <c r="I77" s="883"/>
      <c r="J77" s="880"/>
      <c r="K77" s="890"/>
      <c r="L77" s="540"/>
      <c r="M77" s="553" t="s">
        <v>12</v>
      </c>
      <c r="N77" s="566"/>
      <c r="O77" s="566"/>
      <c r="P77" s="566"/>
      <c r="Q77" s="566"/>
      <c r="R77" s="566"/>
      <c r="S77" s="566"/>
      <c r="T77" s="566"/>
      <c r="U77" s="565"/>
      <c r="V77" s="566"/>
      <c r="W77" s="667"/>
      <c r="X77" s="587"/>
      <c r="Y77" s="591"/>
      <c r="Z77" s="591" t="str">
        <f t="shared" si="2"/>
        <v>Добавить схему подключения</v>
      </c>
      <c r="AA77" s="591"/>
      <c r="AB77" s="591"/>
      <c r="AC77" s="591"/>
      <c r="AD77" s="587"/>
      <c r="AE77" s="587"/>
      <c r="AF77" s="587"/>
      <c r="AG77" s="587"/>
      <c r="AH77" s="587"/>
      <c r="AI77" s="587"/>
      <c r="AJ77" s="587"/>
    </row>
    <row r="78" spans="1:36" s="525" customFormat="1" ht="15" customHeight="1">
      <c r="A78" s="1215"/>
      <c r="B78" s="1215"/>
      <c r="C78" s="1215"/>
      <c r="D78" s="891"/>
      <c r="E78" s="891"/>
      <c r="F78" s="887"/>
      <c r="G78" s="887"/>
      <c r="H78" s="887"/>
      <c r="I78" s="883"/>
      <c r="J78" s="880"/>
      <c r="K78" s="890"/>
      <c r="L78" s="540"/>
      <c r="M78" s="552" t="s">
        <v>17</v>
      </c>
      <c r="N78" s="566"/>
      <c r="O78" s="566"/>
      <c r="P78" s="566"/>
      <c r="Q78" s="566"/>
      <c r="R78" s="566"/>
      <c r="S78" s="566"/>
      <c r="T78" s="566"/>
      <c r="U78" s="565"/>
      <c r="V78" s="566"/>
      <c r="W78" s="667"/>
      <c r="X78" s="587"/>
      <c r="Y78" s="591"/>
      <c r="Z78" s="591" t="str">
        <f t="shared" si="2"/>
        <v>Добавить источник тепловой энергии</v>
      </c>
      <c r="AA78" s="591"/>
      <c r="AB78" s="591"/>
      <c r="AC78" s="591"/>
      <c r="AD78" s="587"/>
      <c r="AE78" s="587"/>
      <c r="AF78" s="587"/>
      <c r="AG78" s="587"/>
      <c r="AH78" s="587"/>
      <c r="AI78" s="587"/>
      <c r="AJ78" s="587"/>
    </row>
    <row r="79" spans="1:36" s="525" customFormat="1" ht="15" customHeight="1">
      <c r="A79" s="1215"/>
      <c r="B79" s="1215"/>
      <c r="C79" s="891"/>
      <c r="D79" s="891"/>
      <c r="E79" s="891"/>
      <c r="F79" s="891"/>
      <c r="G79" s="896"/>
      <c r="H79" s="883"/>
      <c r="I79" s="894"/>
      <c r="J79" s="880"/>
      <c r="K79" s="895"/>
      <c r="L79" s="540"/>
      <c r="M79" s="551" t="s">
        <v>18</v>
      </c>
      <c r="N79" s="566"/>
      <c r="O79" s="566"/>
      <c r="P79" s="566"/>
      <c r="Q79" s="566"/>
      <c r="R79" s="566"/>
      <c r="S79" s="566"/>
      <c r="T79" s="566"/>
      <c r="U79" s="565"/>
      <c r="V79" s="566"/>
      <c r="W79" s="667"/>
      <c r="X79" s="587"/>
      <c r="Y79" s="591"/>
      <c r="Z79" s="591" t="str">
        <f t="shared" si="2"/>
        <v>Добавить наименование системы теплоснабжения</v>
      </c>
      <c r="AA79" s="591"/>
      <c r="AB79" s="591"/>
      <c r="AC79" s="591"/>
      <c r="AD79" s="587"/>
      <c r="AE79" s="587"/>
      <c r="AF79" s="587"/>
      <c r="AG79" s="587"/>
      <c r="AH79" s="587"/>
      <c r="AI79" s="587"/>
      <c r="AJ79" s="587"/>
    </row>
    <row r="80" spans="1:36" s="525" customFormat="1" ht="15" customHeight="1">
      <c r="A80" s="1215"/>
      <c r="B80" s="891"/>
      <c r="C80" s="891"/>
      <c r="D80" s="891"/>
      <c r="E80" s="891"/>
      <c r="F80" s="891"/>
      <c r="G80" s="896"/>
      <c r="H80" s="883"/>
      <c r="I80" s="883"/>
      <c r="J80" s="880"/>
      <c r="K80" s="890"/>
      <c r="L80" s="540"/>
      <c r="M80" s="560" t="s">
        <v>19</v>
      </c>
      <c r="N80" s="566"/>
      <c r="O80" s="566"/>
      <c r="P80" s="566"/>
      <c r="Q80" s="566"/>
      <c r="R80" s="566"/>
      <c r="S80" s="566"/>
      <c r="T80" s="566"/>
      <c r="U80" s="565"/>
      <c r="V80" s="566"/>
      <c r="W80" s="667"/>
      <c r="X80" s="587"/>
      <c r="Y80" s="591"/>
      <c r="Z80" s="591" t="str">
        <f t="shared" si="2"/>
        <v>Добавить территорию действия тарифа</v>
      </c>
      <c r="AA80" s="591"/>
      <c r="AB80" s="591"/>
      <c r="AC80" s="591"/>
      <c r="AD80" s="587"/>
      <c r="AE80" s="587"/>
      <c r="AF80" s="587"/>
      <c r="AG80" s="587"/>
      <c r="AH80" s="587"/>
      <c r="AI80" s="587"/>
      <c r="AJ80" s="587"/>
    </row>
    <row r="81" spans="1:36" s="524" customFormat="1" ht="15" customHeight="1">
      <c r="A81" s="879"/>
      <c r="B81" s="879"/>
      <c r="C81" s="879"/>
      <c r="D81" s="879"/>
      <c r="E81" s="879"/>
      <c r="F81" s="879"/>
      <c r="G81" s="879"/>
      <c r="H81" s="879"/>
      <c r="I81" s="879"/>
      <c r="J81" s="879"/>
      <c r="K81" s="879"/>
      <c r="L81" s="494"/>
      <c r="M81" s="567" t="s">
        <v>309</v>
      </c>
      <c r="N81" s="566"/>
      <c r="O81" s="566"/>
      <c r="P81" s="566"/>
      <c r="Q81" s="566"/>
      <c r="R81" s="566"/>
      <c r="S81" s="566"/>
      <c r="T81" s="566"/>
      <c r="U81" s="565"/>
      <c r="V81" s="767"/>
      <c r="W81" s="767"/>
      <c r="X81" s="767"/>
      <c r="Y81" s="767"/>
      <c r="Z81" s="767"/>
      <c r="AA81" s="767"/>
      <c r="AB81" s="766"/>
      <c r="AC81" s="767"/>
      <c r="AD81" s="667"/>
      <c r="AE81" s="589"/>
      <c r="AF81" s="589"/>
      <c r="AG81" s="589"/>
      <c r="AH81" s="589"/>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5" customFormat="1" ht="22.5">
      <c r="A85" s="1215">
        <v>1</v>
      </c>
      <c r="B85" s="921"/>
      <c r="C85" s="921"/>
      <c r="D85" s="921"/>
      <c r="E85" s="922"/>
      <c r="F85" s="923"/>
      <c r="G85" s="921"/>
      <c r="H85" s="921"/>
      <c r="I85" s="924"/>
      <c r="J85" s="919"/>
      <c r="K85" s="928">
        <v>1</v>
      </c>
      <c r="L85" s="595">
        <f>mergeValue(A85)</f>
        <v>1</v>
      </c>
      <c r="M85" s="643" t="s">
        <v>20</v>
      </c>
      <c r="N85" s="582"/>
      <c r="O85" s="1308"/>
      <c r="P85" s="1309"/>
      <c r="Q85" s="1309"/>
      <c r="R85" s="1309"/>
      <c r="S85" s="1309"/>
      <c r="T85" s="1309"/>
      <c r="U85" s="1309"/>
      <c r="V85" s="1310"/>
      <c r="W85" s="632" t="s">
        <v>658</v>
      </c>
      <c r="X85" s="587"/>
      <c r="Y85" s="587"/>
      <c r="Z85" s="587"/>
      <c r="AA85" s="587"/>
      <c r="AB85" s="587"/>
      <c r="AC85" s="587"/>
      <c r="AD85" s="587"/>
      <c r="AE85" s="587"/>
      <c r="AF85" s="587"/>
      <c r="AG85" s="587"/>
      <c r="AH85" s="587"/>
      <c r="AI85" s="587"/>
    </row>
    <row r="86" spans="1:36" s="525" customFormat="1" ht="22.5">
      <c r="A86" s="1215"/>
      <c r="B86" s="1215">
        <v>1</v>
      </c>
      <c r="C86" s="921"/>
      <c r="D86" s="921"/>
      <c r="E86" s="923"/>
      <c r="F86" s="923"/>
      <c r="G86" s="921"/>
      <c r="H86" s="921"/>
      <c r="I86" s="918"/>
      <c r="J86" s="917"/>
      <c r="K86" s="928">
        <v>1</v>
      </c>
      <c r="L86" s="595" t="str">
        <f>mergeValue(A86) &amp;"."&amp; mergeValue(B86)</f>
        <v>1.1</v>
      </c>
      <c r="M86" s="548" t="s">
        <v>16</v>
      </c>
      <c r="N86" s="582"/>
      <c r="O86" s="1308"/>
      <c r="P86" s="1309"/>
      <c r="Q86" s="1309"/>
      <c r="R86" s="1309"/>
      <c r="S86" s="1309"/>
      <c r="T86" s="1309"/>
      <c r="U86" s="1309"/>
      <c r="V86" s="1310"/>
      <c r="W86" s="632" t="s">
        <v>477</v>
      </c>
      <c r="X86" s="587"/>
      <c r="Y86" s="587"/>
      <c r="Z86" s="587"/>
      <c r="AA86" s="587"/>
      <c r="AB86" s="587"/>
      <c r="AC86" s="587"/>
      <c r="AD86" s="587"/>
      <c r="AE86" s="587"/>
      <c r="AF86" s="587"/>
      <c r="AG86" s="587"/>
      <c r="AH86" s="587"/>
      <c r="AI86" s="587"/>
    </row>
    <row r="87" spans="1:36" s="525" customFormat="1" ht="22.5">
      <c r="A87" s="1215"/>
      <c r="B87" s="1215"/>
      <c r="C87" s="1215">
        <v>1</v>
      </c>
      <c r="D87" s="921"/>
      <c r="E87" s="923"/>
      <c r="F87" s="923"/>
      <c r="G87" s="921"/>
      <c r="H87" s="921"/>
      <c r="I87" s="925"/>
      <c r="J87" s="917"/>
      <c r="K87" s="928">
        <v>1</v>
      </c>
      <c r="L87" s="595" t="str">
        <f>mergeValue(A87) &amp;"."&amp; mergeValue(B87)&amp;"."&amp; mergeValue(C87)</f>
        <v>1.1.1</v>
      </c>
      <c r="M87" s="549" t="s">
        <v>7</v>
      </c>
      <c r="N87" s="582"/>
      <c r="O87" s="1308"/>
      <c r="P87" s="1309"/>
      <c r="Q87" s="1309"/>
      <c r="R87" s="1309"/>
      <c r="S87" s="1309"/>
      <c r="T87" s="1309"/>
      <c r="U87" s="1309"/>
      <c r="V87" s="1310"/>
      <c r="W87" s="632" t="s">
        <v>633</v>
      </c>
      <c r="X87" s="587"/>
      <c r="Y87" s="587"/>
      <c r="Z87" s="587"/>
      <c r="AA87" s="587"/>
      <c r="AB87" s="587"/>
      <c r="AC87" s="587"/>
      <c r="AD87" s="587"/>
      <c r="AE87" s="587"/>
      <c r="AF87" s="587"/>
      <c r="AG87" s="587"/>
      <c r="AH87" s="587"/>
      <c r="AI87" s="587"/>
    </row>
    <row r="88" spans="1:36" s="525" customFormat="1" ht="22.5">
      <c r="A88" s="1215"/>
      <c r="B88" s="1215"/>
      <c r="C88" s="1215"/>
      <c r="D88" s="1215">
        <v>1</v>
      </c>
      <c r="E88" s="923"/>
      <c r="F88" s="923"/>
      <c r="G88" s="921"/>
      <c r="H88" s="921"/>
      <c r="I88" s="1215">
        <v>1</v>
      </c>
      <c r="J88" s="917"/>
      <c r="K88" s="928">
        <v>1</v>
      </c>
      <c r="L88" s="595" t="str">
        <f>mergeValue(A88) &amp;"."&amp; mergeValue(B88)&amp;"."&amp; mergeValue(C88)&amp;"."&amp; mergeValue(D88)</f>
        <v>1.1.1.1</v>
      </c>
      <c r="M88" s="550" t="s">
        <v>22</v>
      </c>
      <c r="N88" s="582"/>
      <c r="O88" s="1308"/>
      <c r="P88" s="1309"/>
      <c r="Q88" s="1309"/>
      <c r="R88" s="1309"/>
      <c r="S88" s="1309"/>
      <c r="T88" s="1309"/>
      <c r="U88" s="1309"/>
      <c r="V88" s="1310"/>
      <c r="W88" s="632" t="s">
        <v>634</v>
      </c>
      <c r="X88" s="587"/>
      <c r="Y88" s="587"/>
      <c r="Z88" s="587"/>
      <c r="AA88" s="587"/>
      <c r="AB88" s="587"/>
      <c r="AC88" s="587"/>
      <c r="AD88" s="587"/>
      <c r="AE88" s="587"/>
      <c r="AF88" s="587"/>
      <c r="AG88" s="587"/>
      <c r="AH88" s="587"/>
      <c r="AI88" s="587"/>
    </row>
    <row r="89" spans="1:36" s="525" customFormat="1" ht="11.25" hidden="1" customHeight="1">
      <c r="A89" s="1215"/>
      <c r="B89" s="1215"/>
      <c r="C89" s="1215"/>
      <c r="D89" s="1215"/>
      <c r="E89" s="1215">
        <v>1</v>
      </c>
      <c r="F89" s="923"/>
      <c r="G89" s="921"/>
      <c r="H89" s="921"/>
      <c r="I89" s="1215"/>
      <c r="J89" s="923"/>
      <c r="K89" s="928">
        <v>1</v>
      </c>
      <c r="L89" s="595"/>
      <c r="M89" s="556"/>
      <c r="N89" s="583"/>
      <c r="O89" s="1312"/>
      <c r="P89" s="1331"/>
      <c r="Q89" s="1331"/>
      <c r="R89" s="1331"/>
      <c r="S89" s="1331"/>
      <c r="T89" s="1331"/>
      <c r="U89" s="1331"/>
      <c r="V89" s="1332"/>
      <c r="W89" s="561"/>
      <c r="X89" s="587"/>
      <c r="Y89" s="587"/>
      <c r="Z89" s="587"/>
      <c r="AA89" s="587"/>
      <c r="AB89" s="587"/>
      <c r="AC89" s="587"/>
      <c r="AD89" s="587"/>
      <c r="AE89" s="587"/>
      <c r="AF89" s="587"/>
      <c r="AG89" s="587"/>
      <c r="AH89" s="587"/>
      <c r="AI89" s="587"/>
    </row>
    <row r="90" spans="1:36" s="525" customFormat="1" ht="90">
      <c r="A90" s="1215"/>
      <c r="B90" s="1215"/>
      <c r="C90" s="1215"/>
      <c r="D90" s="1215"/>
      <c r="E90" s="1215"/>
      <c r="F90" s="1215">
        <v>1</v>
      </c>
      <c r="G90" s="921"/>
      <c r="H90" s="921"/>
      <c r="I90" s="1215"/>
      <c r="J90" s="1262"/>
      <c r="K90" s="928">
        <v>1</v>
      </c>
      <c r="L90" s="595" t="str">
        <f>mergeValue(A90) &amp;"."&amp; mergeValue(B90)&amp;"."&amp; mergeValue(C90)&amp;"."&amp; mergeValue(D90)&amp;"."&amp;  mergeValue(F90)</f>
        <v>1.1.1.1.1</v>
      </c>
      <c r="M90" s="556" t="s">
        <v>10</v>
      </c>
      <c r="N90" s="583"/>
      <c r="O90" s="1218"/>
      <c r="P90" s="1219"/>
      <c r="Q90" s="1219"/>
      <c r="R90" s="1219"/>
      <c r="S90" s="1219"/>
      <c r="T90" s="1219"/>
      <c r="U90" s="1219"/>
      <c r="V90" s="1220"/>
      <c r="W90" s="632" t="s">
        <v>635</v>
      </c>
      <c r="X90" s="587"/>
      <c r="Y90" s="591" t="str">
        <f>strCheckUnique(Z90:Z93)</f>
        <v/>
      </c>
      <c r="Z90" s="587"/>
      <c r="AA90" s="591"/>
      <c r="AB90" s="587"/>
      <c r="AC90" s="587"/>
      <c r="AD90" s="587"/>
      <c r="AE90" s="587"/>
      <c r="AF90" s="587"/>
      <c r="AG90" s="587"/>
      <c r="AH90" s="587"/>
      <c r="AI90" s="587"/>
    </row>
    <row r="91" spans="1:36" s="525" customFormat="1" ht="192" customHeight="1">
      <c r="A91" s="1215"/>
      <c r="B91" s="1215"/>
      <c r="C91" s="1215"/>
      <c r="D91" s="1215"/>
      <c r="E91" s="1215"/>
      <c r="F91" s="1215"/>
      <c r="G91" s="921">
        <v>1</v>
      </c>
      <c r="H91" s="921"/>
      <c r="I91" s="1215"/>
      <c r="J91" s="1262"/>
      <c r="K91" s="920"/>
      <c r="L91" s="595" t="str">
        <f>mergeValue(A91) &amp;"."&amp; mergeValue(B91)&amp;"."&amp; mergeValue(C91)&amp;"."&amp; mergeValue(D91)&amp;"."&amp;  mergeValue(F91)&amp;"."&amp;  mergeValue(G91)</f>
        <v>1.1.1.1.1.1</v>
      </c>
      <c r="M91" s="1071"/>
      <c r="N91" s="588"/>
      <c r="O91" s="564"/>
      <c r="P91" s="564"/>
      <c r="Q91" s="564"/>
      <c r="R91" s="1250"/>
      <c r="S91" s="1222" t="s">
        <v>84</v>
      </c>
      <c r="T91" s="1250"/>
      <c r="U91" s="1222" t="s">
        <v>84</v>
      </c>
      <c r="V91" s="539"/>
      <c r="W91" s="1214" t="s">
        <v>659</v>
      </c>
      <c r="X91" s="587" t="str">
        <f>strCheckDate(O92:V92)</f>
        <v/>
      </c>
      <c r="Y91" s="591"/>
      <c r="Z91" s="591" t="str">
        <f>IF(M91="","",M91 )</f>
        <v/>
      </c>
      <c r="AA91" s="591"/>
      <c r="AB91" s="591"/>
      <c r="AC91" s="591"/>
      <c r="AD91" s="587"/>
      <c r="AE91" s="587"/>
      <c r="AF91" s="587"/>
      <c r="AG91" s="587"/>
      <c r="AH91" s="587"/>
      <c r="AI91" s="587"/>
    </row>
    <row r="92" spans="1:36" s="525" customFormat="1" ht="11.25" hidden="1" customHeight="1">
      <c r="A92" s="1215"/>
      <c r="B92" s="1215"/>
      <c r="C92" s="1215"/>
      <c r="D92" s="1215"/>
      <c r="E92" s="1215"/>
      <c r="F92" s="1215"/>
      <c r="G92" s="921"/>
      <c r="H92" s="921"/>
      <c r="I92" s="1215"/>
      <c r="J92" s="1262"/>
      <c r="K92" s="928">
        <v>1</v>
      </c>
      <c r="L92" s="602"/>
      <c r="M92" s="648"/>
      <c r="N92" s="588"/>
      <c r="O92" s="564"/>
      <c r="P92" s="564"/>
      <c r="Q92" s="586" t="str">
        <f>R91 &amp; "-" &amp; T91</f>
        <v>-</v>
      </c>
      <c r="R92" s="1250"/>
      <c r="S92" s="1222"/>
      <c r="T92" s="1250"/>
      <c r="U92" s="1222"/>
      <c r="V92" s="539"/>
      <c r="W92" s="1214"/>
      <c r="X92" s="587"/>
      <c r="Y92" s="591"/>
      <c r="Z92" s="591"/>
      <c r="AA92" s="591"/>
      <c r="AB92" s="591"/>
      <c r="AC92" s="591"/>
      <c r="AD92" s="587"/>
      <c r="AE92" s="587"/>
      <c r="AF92" s="587"/>
      <c r="AG92" s="587"/>
      <c r="AH92" s="587"/>
      <c r="AI92" s="587"/>
    </row>
    <row r="93" spans="1:36" s="524" customFormat="1" ht="15" customHeight="1">
      <c r="A93" s="1215"/>
      <c r="B93" s="1215"/>
      <c r="C93" s="1215"/>
      <c r="D93" s="1215"/>
      <c r="E93" s="1215"/>
      <c r="F93" s="1215"/>
      <c r="G93" s="921"/>
      <c r="H93" s="921"/>
      <c r="I93" s="1215"/>
      <c r="J93" s="1262"/>
      <c r="K93" s="928">
        <v>1</v>
      </c>
      <c r="L93" s="540"/>
      <c r="M93" s="558" t="s">
        <v>25</v>
      </c>
      <c r="N93" s="553"/>
      <c r="O93" s="547"/>
      <c r="P93" s="547"/>
      <c r="Q93" s="547"/>
      <c r="R93" s="575"/>
      <c r="S93" s="566"/>
      <c r="T93" s="565"/>
      <c r="U93" s="553"/>
      <c r="V93" s="562"/>
      <c r="W93" s="1214"/>
      <c r="X93" s="589"/>
      <c r="Y93" s="589"/>
      <c r="Z93" s="589"/>
      <c r="AA93" s="589"/>
      <c r="AB93" s="589"/>
      <c r="AC93" s="589"/>
      <c r="AD93" s="589"/>
      <c r="AE93" s="589"/>
      <c r="AF93" s="589"/>
      <c r="AG93" s="589"/>
      <c r="AH93" s="589"/>
      <c r="AI93" s="589"/>
    </row>
    <row r="94" spans="1:36" s="524" customFormat="1" ht="15" customHeight="1">
      <c r="A94" s="1215"/>
      <c r="B94" s="1215"/>
      <c r="C94" s="1215"/>
      <c r="D94" s="1215"/>
      <c r="E94" s="1215"/>
      <c r="F94" s="923"/>
      <c r="G94" s="923"/>
      <c r="H94" s="921"/>
      <c r="I94" s="1215"/>
      <c r="J94" s="923"/>
      <c r="K94" s="927"/>
      <c r="L94" s="540"/>
      <c r="M94" s="553" t="s">
        <v>11</v>
      </c>
      <c r="N94" s="558"/>
      <c r="O94" s="558"/>
      <c r="P94" s="558"/>
      <c r="Q94" s="558"/>
      <c r="R94" s="558"/>
      <c r="S94" s="558"/>
      <c r="T94" s="558"/>
      <c r="U94" s="558"/>
      <c r="V94" s="558"/>
      <c r="W94" s="562"/>
      <c r="X94" s="589"/>
      <c r="Y94" s="589"/>
      <c r="Z94" s="589"/>
      <c r="AA94" s="589"/>
      <c r="AB94" s="589"/>
      <c r="AC94" s="589"/>
      <c r="AD94" s="589"/>
      <c r="AE94" s="589"/>
      <c r="AF94" s="589"/>
      <c r="AG94" s="589"/>
      <c r="AH94" s="589"/>
      <c r="AI94" s="589"/>
      <c r="AJ94" s="589"/>
    </row>
    <row r="95" spans="1:36" s="524" customFormat="1" ht="15" hidden="1" customHeight="1">
      <c r="A95" s="1215"/>
      <c r="B95" s="1215"/>
      <c r="C95" s="1215"/>
      <c r="D95" s="1215"/>
      <c r="E95" s="923"/>
      <c r="F95" s="923"/>
      <c r="G95" s="923"/>
      <c r="H95" s="921"/>
      <c r="I95" s="1215"/>
      <c r="J95" s="923"/>
      <c r="K95" s="927"/>
      <c r="L95" s="540"/>
      <c r="M95" s="553"/>
      <c r="N95" s="558"/>
      <c r="O95" s="558"/>
      <c r="P95" s="558"/>
      <c r="Q95" s="558"/>
      <c r="R95" s="558"/>
      <c r="S95" s="558"/>
      <c r="T95" s="558"/>
      <c r="U95" s="558"/>
      <c r="V95" s="558"/>
      <c r="W95" s="562"/>
      <c r="X95" s="589"/>
      <c r="Y95" s="589"/>
      <c r="Z95" s="589"/>
      <c r="AA95" s="589"/>
      <c r="AB95" s="589"/>
      <c r="AC95" s="589"/>
      <c r="AD95" s="589"/>
      <c r="AE95" s="589"/>
      <c r="AF95" s="589"/>
      <c r="AG95" s="589"/>
      <c r="AH95" s="589"/>
      <c r="AI95" s="589"/>
      <c r="AJ95" s="589"/>
    </row>
    <row r="96" spans="1:36" s="524" customFormat="1" ht="15" customHeight="1">
      <c r="A96" s="1215"/>
      <c r="B96" s="1215"/>
      <c r="C96" s="1215"/>
      <c r="D96" s="926"/>
      <c r="E96" s="926"/>
      <c r="F96" s="923"/>
      <c r="G96" s="921"/>
      <c r="H96" s="921"/>
      <c r="I96" s="919"/>
      <c r="J96" s="916"/>
      <c r="K96" s="928">
        <v>1</v>
      </c>
      <c r="L96" s="540"/>
      <c r="M96" s="552" t="s">
        <v>17</v>
      </c>
      <c r="N96" s="551"/>
      <c r="O96" s="547"/>
      <c r="P96" s="547"/>
      <c r="Q96" s="547"/>
      <c r="R96" s="575"/>
      <c r="S96" s="566"/>
      <c r="T96" s="565"/>
      <c r="U96" s="551"/>
      <c r="V96" s="566"/>
      <c r="W96" s="562"/>
      <c r="X96" s="589"/>
      <c r="Y96" s="589"/>
      <c r="Z96" s="589"/>
      <c r="AA96" s="589"/>
      <c r="AB96" s="589"/>
      <c r="AC96" s="589"/>
      <c r="AD96" s="589"/>
      <c r="AE96" s="589"/>
      <c r="AF96" s="589"/>
      <c r="AG96" s="589"/>
      <c r="AH96" s="589"/>
      <c r="AI96" s="589"/>
    </row>
    <row r="97" spans="1:40" s="524" customFormat="1" ht="15" customHeight="1">
      <c r="A97" s="1215"/>
      <c r="B97" s="1215"/>
      <c r="C97" s="926"/>
      <c r="D97" s="926"/>
      <c r="E97" s="926"/>
      <c r="F97" s="926"/>
      <c r="G97" s="921"/>
      <c r="H97" s="921"/>
      <c r="I97" s="929"/>
      <c r="J97" s="916"/>
      <c r="K97" s="928">
        <v>1</v>
      </c>
      <c r="L97" s="540"/>
      <c r="M97" s="551" t="s">
        <v>18</v>
      </c>
      <c r="N97" s="551"/>
      <c r="O97" s="547"/>
      <c r="P97" s="547"/>
      <c r="Q97" s="547"/>
      <c r="R97" s="575"/>
      <c r="S97" s="566"/>
      <c r="T97" s="565"/>
      <c r="U97" s="551"/>
      <c r="V97" s="566"/>
      <c r="W97" s="562"/>
      <c r="X97" s="589"/>
      <c r="Y97" s="589"/>
      <c r="Z97" s="589"/>
      <c r="AA97" s="589"/>
      <c r="AB97" s="589"/>
      <c r="AC97" s="589"/>
      <c r="AD97" s="589"/>
      <c r="AE97" s="589"/>
      <c r="AF97" s="589"/>
      <c r="AG97" s="589"/>
      <c r="AH97" s="589"/>
      <c r="AI97" s="589"/>
    </row>
    <row r="98" spans="1:40" s="524" customFormat="1" ht="15" customHeight="1">
      <c r="A98" s="1215"/>
      <c r="B98" s="926"/>
      <c r="C98" s="926"/>
      <c r="D98" s="926"/>
      <c r="E98" s="926"/>
      <c r="F98" s="926"/>
      <c r="G98" s="921"/>
      <c r="H98" s="921"/>
      <c r="I98" s="919"/>
      <c r="J98" s="916"/>
      <c r="K98" s="928">
        <v>1</v>
      </c>
      <c r="L98" s="540"/>
      <c r="M98" s="560" t="s">
        <v>19</v>
      </c>
      <c r="N98" s="551"/>
      <c r="O98" s="547"/>
      <c r="P98" s="547"/>
      <c r="Q98" s="547"/>
      <c r="R98" s="575"/>
      <c r="S98" s="566"/>
      <c r="T98" s="565"/>
      <c r="U98" s="551"/>
      <c r="V98" s="566"/>
      <c r="W98" s="562"/>
      <c r="X98" s="589"/>
      <c r="Y98" s="589"/>
      <c r="Z98" s="589"/>
      <c r="AA98" s="589"/>
      <c r="AB98" s="589"/>
      <c r="AC98" s="589"/>
      <c r="AD98" s="589"/>
      <c r="AE98" s="589"/>
      <c r="AF98" s="589"/>
      <c r="AG98" s="589"/>
      <c r="AH98" s="589"/>
      <c r="AI98" s="589"/>
    </row>
    <row r="99" spans="1:40" s="524" customFormat="1" ht="15" customHeight="1">
      <c r="A99" s="915"/>
      <c r="B99" s="915"/>
      <c r="C99" s="915"/>
      <c r="D99" s="915"/>
      <c r="E99" s="915"/>
      <c r="F99" s="915"/>
      <c r="G99" s="915"/>
      <c r="H99" s="915"/>
      <c r="I99" s="915"/>
      <c r="J99" s="915"/>
      <c r="K99" s="915"/>
      <c r="L99" s="494"/>
      <c r="M99" s="567" t="s">
        <v>309</v>
      </c>
      <c r="N99" s="551"/>
      <c r="O99" s="547"/>
      <c r="P99" s="547"/>
      <c r="Q99" s="547"/>
      <c r="R99" s="575"/>
      <c r="S99" s="566"/>
      <c r="T99" s="565"/>
      <c r="U99" s="551"/>
      <c r="V99" s="566"/>
      <c r="W99" s="562"/>
      <c r="X99" s="589"/>
      <c r="Y99" s="589"/>
      <c r="Z99" s="589"/>
      <c r="AA99" s="589"/>
      <c r="AB99" s="589"/>
      <c r="AC99" s="589"/>
      <c r="AD99" s="589"/>
      <c r="AE99" s="589"/>
      <c r="AF99" s="589"/>
      <c r="AG99" s="589"/>
      <c r="AH99" s="589"/>
      <c r="AI99" s="589"/>
    </row>
    <row r="100" spans="1:40" s="599" customFormat="1" ht="15" customHeight="1">
      <c r="A100" s="598"/>
      <c r="B100" s="598"/>
      <c r="C100" s="598"/>
      <c r="D100" s="598"/>
      <c r="E100" s="598"/>
      <c r="F100" s="598"/>
      <c r="G100" s="597"/>
      <c r="H100" s="598"/>
      <c r="I100" s="683"/>
      <c r="J100" s="684"/>
      <c r="L100" s="600"/>
      <c r="M100" s="678"/>
      <c r="N100" s="679"/>
      <c r="O100" s="680"/>
      <c r="P100" s="680"/>
      <c r="Q100" s="680"/>
      <c r="R100" s="681"/>
      <c r="S100" s="555"/>
      <c r="T100" s="682"/>
      <c r="U100" s="679"/>
      <c r="V100" s="555"/>
      <c r="W100" s="555"/>
      <c r="X100" s="598"/>
      <c r="Y100" s="598"/>
      <c r="Z100" s="598"/>
      <c r="AA100" s="598"/>
      <c r="AB100" s="598"/>
      <c r="AC100" s="598"/>
      <c r="AD100" s="598"/>
      <c r="AE100" s="598"/>
      <c r="AF100" s="598"/>
      <c r="AG100" s="598"/>
      <c r="AH100" s="598"/>
      <c r="AI100" s="598"/>
    </row>
    <row r="101" spans="1:40" s="35" customFormat="1" ht="17.100000000000001" customHeight="1">
      <c r="G101" s="35" t="s">
        <v>13</v>
      </c>
      <c r="I101" s="35" t="s">
        <v>68</v>
      </c>
      <c r="V101" s="158"/>
    </row>
    <row r="102" spans="1:40" ht="17.100000000000001" customHeight="1">
      <c r="X102" s="471"/>
      <c r="Y102" s="43"/>
      <c r="Z102" s="43"/>
    </row>
    <row r="103" spans="1:40" s="525" customFormat="1" ht="22.5">
      <c r="A103" s="1215">
        <v>1</v>
      </c>
      <c r="B103" s="1081"/>
      <c r="C103" s="1081"/>
      <c r="D103" s="1081"/>
      <c r="E103" s="1082"/>
      <c r="F103" s="1083"/>
      <c r="G103" s="1081"/>
      <c r="H103" s="1081"/>
      <c r="I103" s="1062"/>
      <c r="J103" s="1067"/>
      <c r="K103" s="1067"/>
      <c r="L103" s="595">
        <f>mergeValue(A103)</f>
        <v>1</v>
      </c>
      <c r="M103" s="643" t="s">
        <v>20</v>
      </c>
      <c r="N103" s="582"/>
      <c r="O103" s="1308"/>
      <c r="P103" s="1309"/>
      <c r="Q103" s="1309"/>
      <c r="R103" s="1309"/>
      <c r="S103" s="1309"/>
      <c r="T103" s="1309"/>
      <c r="U103" s="1309"/>
      <c r="V103" s="1309"/>
      <c r="W103" s="1309"/>
      <c r="X103" s="1309"/>
      <c r="Y103" s="1309"/>
      <c r="Z103" s="1309"/>
      <c r="AA103" s="1310"/>
      <c r="AB103" s="632" t="s">
        <v>476</v>
      </c>
      <c r="AC103" s="587"/>
      <c r="AD103" s="587"/>
      <c r="AE103" s="587"/>
      <c r="AF103" s="587"/>
      <c r="AG103" s="587"/>
      <c r="AH103" s="587"/>
      <c r="AI103" s="587"/>
      <c r="AJ103" s="587"/>
      <c r="AK103" s="587"/>
      <c r="AL103" s="587"/>
      <c r="AM103" s="587"/>
      <c r="AN103" s="587"/>
    </row>
    <row r="104" spans="1:40" s="525" customFormat="1" ht="22.5">
      <c r="A104" s="1215"/>
      <c r="B104" s="1215">
        <v>1</v>
      </c>
      <c r="C104" s="1081"/>
      <c r="D104" s="1081"/>
      <c r="E104" s="1083"/>
      <c r="F104" s="1083"/>
      <c r="G104" s="1081"/>
      <c r="H104" s="1081"/>
      <c r="I104" s="1069"/>
      <c r="J104" s="1064"/>
      <c r="K104" s="1063"/>
      <c r="L104" s="595" t="str">
        <f>mergeValue(A104) &amp;"."&amp; mergeValue(B104)</f>
        <v>1.1</v>
      </c>
      <c r="M104" s="548" t="s">
        <v>16</v>
      </c>
      <c r="N104" s="582"/>
      <c r="O104" s="1308"/>
      <c r="P104" s="1309"/>
      <c r="Q104" s="1309"/>
      <c r="R104" s="1309"/>
      <c r="S104" s="1309"/>
      <c r="T104" s="1309"/>
      <c r="U104" s="1309"/>
      <c r="V104" s="1309"/>
      <c r="W104" s="1309"/>
      <c r="X104" s="1309"/>
      <c r="Y104" s="1309"/>
      <c r="Z104" s="1309"/>
      <c r="AA104" s="1310"/>
      <c r="AB104" s="632" t="s">
        <v>477</v>
      </c>
      <c r="AC104" s="587"/>
      <c r="AD104" s="587"/>
      <c r="AE104" s="587"/>
      <c r="AF104" s="587"/>
      <c r="AG104" s="587"/>
      <c r="AH104" s="587"/>
      <c r="AI104" s="587"/>
      <c r="AJ104" s="587"/>
      <c r="AK104" s="587"/>
      <c r="AL104" s="587"/>
      <c r="AM104" s="587"/>
      <c r="AN104" s="587"/>
    </row>
    <row r="105" spans="1:40" s="525" customFormat="1" ht="22.5">
      <c r="A105" s="1215"/>
      <c r="B105" s="1215"/>
      <c r="C105" s="1215">
        <v>1</v>
      </c>
      <c r="D105" s="1081"/>
      <c r="E105" s="1083"/>
      <c r="F105" s="1083"/>
      <c r="G105" s="1081"/>
      <c r="H105" s="1081"/>
      <c r="I105" s="1069"/>
      <c r="J105" s="1064"/>
      <c r="K105" s="1063"/>
      <c r="L105" s="595" t="str">
        <f>mergeValue(A105) &amp;"."&amp; mergeValue(B105)&amp;"."&amp; mergeValue(C105)</f>
        <v>1.1.1</v>
      </c>
      <c r="M105" s="549" t="s">
        <v>7</v>
      </c>
      <c r="N105" s="582"/>
      <c r="O105" s="1308"/>
      <c r="P105" s="1309"/>
      <c r="Q105" s="1309"/>
      <c r="R105" s="1309"/>
      <c r="S105" s="1309"/>
      <c r="T105" s="1309"/>
      <c r="U105" s="1309"/>
      <c r="V105" s="1309"/>
      <c r="W105" s="1309"/>
      <c r="X105" s="1309"/>
      <c r="Y105" s="1309"/>
      <c r="Z105" s="1309"/>
      <c r="AA105" s="1310"/>
      <c r="AB105" s="632" t="s">
        <v>633</v>
      </c>
      <c r="AC105" s="587"/>
      <c r="AD105" s="587"/>
      <c r="AE105" s="587"/>
      <c r="AF105" s="587"/>
      <c r="AG105" s="587"/>
      <c r="AH105" s="587"/>
      <c r="AI105" s="587"/>
      <c r="AJ105" s="587"/>
      <c r="AK105" s="587"/>
      <c r="AL105" s="587"/>
      <c r="AM105" s="587"/>
      <c r="AN105" s="587"/>
    </row>
    <row r="106" spans="1:40" s="525" customFormat="1" ht="22.5">
      <c r="A106" s="1215"/>
      <c r="B106" s="1215"/>
      <c r="C106" s="1215"/>
      <c r="D106" s="1215">
        <v>1</v>
      </c>
      <c r="E106" s="1083"/>
      <c r="F106" s="1083"/>
      <c r="G106" s="1081"/>
      <c r="H106" s="1081"/>
      <c r="I106" s="1069"/>
      <c r="J106" s="1064"/>
      <c r="K106" s="1063"/>
      <c r="L106" s="595" t="str">
        <f>mergeValue(A106) &amp;"."&amp; mergeValue(B106)&amp;"."&amp; mergeValue(C106)&amp;"."&amp; mergeValue(D106)</f>
        <v>1.1.1.1</v>
      </c>
      <c r="M106" s="550" t="s">
        <v>22</v>
      </c>
      <c r="N106" s="582"/>
      <c r="O106" s="1308"/>
      <c r="P106" s="1309"/>
      <c r="Q106" s="1309"/>
      <c r="R106" s="1309"/>
      <c r="S106" s="1309"/>
      <c r="T106" s="1309"/>
      <c r="U106" s="1309"/>
      <c r="V106" s="1309"/>
      <c r="W106" s="1309"/>
      <c r="X106" s="1309"/>
      <c r="Y106" s="1309"/>
      <c r="Z106" s="1309"/>
      <c r="AA106" s="1310"/>
      <c r="AB106" s="632" t="s">
        <v>634</v>
      </c>
      <c r="AC106" s="587"/>
      <c r="AD106" s="587"/>
      <c r="AE106" s="587"/>
      <c r="AF106" s="587"/>
      <c r="AG106" s="587"/>
      <c r="AH106" s="587"/>
      <c r="AI106" s="587"/>
      <c r="AJ106" s="587"/>
      <c r="AK106" s="587"/>
      <c r="AL106" s="587"/>
      <c r="AM106" s="587"/>
      <c r="AN106" s="587"/>
    </row>
    <row r="107" spans="1:40" s="525" customFormat="1" ht="0.2" customHeight="1">
      <c r="A107" s="1215"/>
      <c r="B107" s="1215"/>
      <c r="C107" s="1215"/>
      <c r="D107" s="1215"/>
      <c r="E107" s="1215">
        <v>1</v>
      </c>
      <c r="F107" s="1083"/>
      <c r="G107" s="1081"/>
      <c r="H107" s="1081"/>
      <c r="I107" s="1068"/>
      <c r="J107" s="1064"/>
      <c r="K107" s="1063"/>
      <c r="L107" s="595"/>
      <c r="M107" s="556"/>
      <c r="N107" s="583"/>
      <c r="O107" s="1312"/>
      <c r="P107" s="1331"/>
      <c r="Q107" s="1331"/>
      <c r="R107" s="1331"/>
      <c r="S107" s="1331"/>
      <c r="T107" s="1331"/>
      <c r="U107" s="1331"/>
      <c r="V107" s="1331"/>
      <c r="W107" s="1331"/>
      <c r="X107" s="1331"/>
      <c r="Y107" s="1331"/>
      <c r="Z107" s="1331"/>
      <c r="AA107" s="1332"/>
      <c r="AB107" s="632"/>
      <c r="AC107" s="587"/>
      <c r="AD107" s="587"/>
      <c r="AE107" s="587"/>
      <c r="AF107" s="587"/>
      <c r="AG107" s="587"/>
      <c r="AH107" s="587"/>
      <c r="AI107" s="587"/>
      <c r="AJ107" s="587"/>
      <c r="AK107" s="587"/>
      <c r="AL107" s="587"/>
      <c r="AM107" s="587"/>
      <c r="AN107" s="587"/>
    </row>
    <row r="108" spans="1:40" s="525" customFormat="1" ht="90">
      <c r="A108" s="1215"/>
      <c r="B108" s="1215"/>
      <c r="C108" s="1215"/>
      <c r="D108" s="1215"/>
      <c r="E108" s="1215"/>
      <c r="F108" s="1215">
        <v>1</v>
      </c>
      <c r="G108" s="1081"/>
      <c r="H108" s="1081"/>
      <c r="I108" s="1270"/>
      <c r="J108" s="1064"/>
      <c r="K108" s="1063"/>
      <c r="L108" s="595" t="str">
        <f>mergeValue(A108) &amp;"."&amp; mergeValue(B108)&amp;"."&amp; mergeValue(C108)&amp;"."&amp; mergeValue(D108)&amp;"."&amp; mergeValue(F108)</f>
        <v>1.1.1.1.1</v>
      </c>
      <c r="M108" s="557" t="s">
        <v>10</v>
      </c>
      <c r="N108" s="583"/>
      <c r="O108" s="1218"/>
      <c r="P108" s="1219"/>
      <c r="Q108" s="1219"/>
      <c r="R108" s="1219"/>
      <c r="S108" s="1219"/>
      <c r="T108" s="1219"/>
      <c r="U108" s="1219"/>
      <c r="V108" s="1219"/>
      <c r="W108" s="1219"/>
      <c r="X108" s="1219"/>
      <c r="Y108" s="1219"/>
      <c r="Z108" s="1219"/>
      <c r="AA108" s="1220"/>
      <c r="AB108" s="632" t="s">
        <v>635</v>
      </c>
      <c r="AC108" s="587"/>
      <c r="AD108" s="591" t="str">
        <f>strCheckUnique(AE108:AE113)</f>
        <v/>
      </c>
      <c r="AE108" s="587"/>
      <c r="AF108" s="591"/>
      <c r="AG108" s="587"/>
      <c r="AH108" s="587"/>
      <c r="AI108" s="587"/>
      <c r="AJ108" s="587"/>
      <c r="AK108" s="587"/>
      <c r="AL108" s="587"/>
      <c r="AM108" s="587"/>
      <c r="AN108" s="587"/>
    </row>
    <row r="109" spans="1:40" s="525" customFormat="1" ht="135">
      <c r="A109" s="1215"/>
      <c r="B109" s="1215"/>
      <c r="C109" s="1215"/>
      <c r="D109" s="1215"/>
      <c r="E109" s="1215"/>
      <c r="F109" s="1215"/>
      <c r="G109" s="1215">
        <v>1</v>
      </c>
      <c r="H109" s="1081"/>
      <c r="I109" s="1270"/>
      <c r="J109" s="1271"/>
      <c r="K109" s="1070"/>
      <c r="L109" s="595" t="str">
        <f>mergeValue(A109) &amp;"."&amp; mergeValue(B109)&amp;"."&amp; mergeValue(C109)&amp;"."&amp; mergeValue(D109)&amp;"."&amp; mergeValue(F109)&amp;"."&amp; mergeValue(G109)</f>
        <v>1.1.1.1.1.1</v>
      </c>
      <c r="M109" s="1071" t="s">
        <v>650</v>
      </c>
      <c r="N109" s="648"/>
      <c r="O109" s="564"/>
      <c r="P109" s="564"/>
      <c r="Q109" s="564"/>
      <c r="R109" s="495"/>
      <c r="S109" s="1097"/>
      <c r="T109" s="495"/>
      <c r="U109" s="1097"/>
      <c r="V109" s="586" t="str">
        <f>W109 &amp; "-" &amp; Y109</f>
        <v>-</v>
      </c>
      <c r="W109" s="1250"/>
      <c r="X109" s="1222" t="s">
        <v>84</v>
      </c>
      <c r="Y109" s="1250"/>
      <c r="Z109" s="1222" t="s">
        <v>84</v>
      </c>
      <c r="AA109" s="539"/>
      <c r="AB109" s="632" t="s">
        <v>668</v>
      </c>
      <c r="AC109" s="587" t="str">
        <f>strCheckDate(O109:AA109)</f>
        <v/>
      </c>
      <c r="AD109" s="591"/>
      <c r="AE109" s="591" t="str">
        <f>IF(M109="","",M109 )</f>
        <v>горячая вода в системе централизованного теплоснабжения на горячее водоснабжение</v>
      </c>
      <c r="AF109" s="591"/>
      <c r="AG109" s="591"/>
      <c r="AH109" s="591"/>
      <c r="AI109" s="587"/>
      <c r="AJ109" s="587"/>
      <c r="AK109" s="587"/>
      <c r="AL109" s="587"/>
      <c r="AM109" s="587"/>
      <c r="AN109" s="587"/>
    </row>
    <row r="110" spans="1:40" s="525" customFormat="1" ht="102.75" customHeight="1">
      <c r="A110" s="1215"/>
      <c r="B110" s="1215"/>
      <c r="C110" s="1215"/>
      <c r="D110" s="1215"/>
      <c r="E110" s="1215"/>
      <c r="F110" s="1215"/>
      <c r="G110" s="1215"/>
      <c r="H110" s="1081">
        <v>1</v>
      </c>
      <c r="I110" s="1270"/>
      <c r="J110" s="1271"/>
      <c r="K110" s="1070"/>
      <c r="L110" s="595" t="str">
        <f>mergeValue(A110) &amp;"."&amp; mergeValue(B110)&amp;"."&amp; mergeValue(C110)&amp;"."&amp; mergeValue(D110)&amp;"."&amp; mergeValue(F110)&amp;"."&amp; mergeValue(G110)&amp;"."&amp; mergeValue(H110)</f>
        <v>1.1.1.1.1.1.1</v>
      </c>
      <c r="M110" s="1073"/>
      <c r="N110" s="496"/>
      <c r="O110" s="564"/>
      <c r="P110" s="564"/>
      <c r="Q110" s="564"/>
      <c r="R110" s="495"/>
      <c r="S110" s="1097"/>
      <c r="T110" s="495"/>
      <c r="U110" s="1097"/>
      <c r="V110" s="586" t="str">
        <f>W110 &amp; "-" &amp; Y110</f>
        <v>-</v>
      </c>
      <c r="W110" s="1250"/>
      <c r="X110" s="1222"/>
      <c r="Y110" s="1250"/>
      <c r="Z110" s="1222"/>
      <c r="AA110" s="672"/>
      <c r="AB110" s="1214" t="s">
        <v>669</v>
      </c>
      <c r="AC110" s="587" t="str">
        <f>strCheckDate(O110:AA110)</f>
        <v/>
      </c>
      <c r="AD110" s="587"/>
      <c r="AE110" s="587"/>
      <c r="AF110" s="591"/>
      <c r="AG110" s="587"/>
      <c r="AH110" s="587"/>
      <c r="AI110" s="587"/>
      <c r="AJ110" s="587"/>
      <c r="AK110" s="587"/>
      <c r="AL110" s="587"/>
      <c r="AM110" s="587"/>
      <c r="AN110" s="587"/>
    </row>
    <row r="111" spans="1:40" s="525" customFormat="1" ht="0.2" customHeight="1">
      <c r="A111" s="1215"/>
      <c r="B111" s="1215"/>
      <c r="C111" s="1215"/>
      <c r="D111" s="1215"/>
      <c r="E111" s="1215"/>
      <c r="F111" s="1215"/>
      <c r="G111" s="1215"/>
      <c r="H111" s="1081"/>
      <c r="I111" s="1270"/>
      <c r="J111" s="1271"/>
      <c r="K111" s="1070"/>
      <c r="L111" s="602"/>
      <c r="M111" s="648"/>
      <c r="N111" s="648"/>
      <c r="O111" s="564"/>
      <c r="P111" s="495"/>
      <c r="Q111" s="495"/>
      <c r="R111" s="495"/>
      <c r="S111" s="495"/>
      <c r="T111" s="495"/>
      <c r="U111" s="561"/>
      <c r="V111" s="586"/>
      <c r="W111" s="1221"/>
      <c r="X111" s="1222"/>
      <c r="Y111" s="1221"/>
      <c r="Z111" s="1222"/>
      <c r="AA111" s="539"/>
      <c r="AB111" s="1214"/>
      <c r="AC111" s="587"/>
      <c r="AD111" s="587"/>
      <c r="AE111" s="587"/>
      <c r="AF111" s="591">
        <f ca="1">OFFSET(AF111,-1,0)</f>
        <v>0</v>
      </c>
      <c r="AG111" s="587"/>
      <c r="AH111" s="587"/>
      <c r="AI111" s="587"/>
      <c r="AJ111" s="587"/>
      <c r="AK111" s="587"/>
      <c r="AL111" s="587"/>
      <c r="AM111" s="587"/>
      <c r="AN111" s="587"/>
    </row>
    <row r="112" spans="1:40" s="524" customFormat="1" ht="15" customHeight="1">
      <c r="A112" s="1215"/>
      <c r="B112" s="1215"/>
      <c r="C112" s="1215"/>
      <c r="D112" s="1215"/>
      <c r="E112" s="1215"/>
      <c r="F112" s="1215"/>
      <c r="G112" s="1215"/>
      <c r="H112" s="1081"/>
      <c r="I112" s="1270"/>
      <c r="J112" s="1271"/>
      <c r="K112" s="1072"/>
      <c r="L112" s="540"/>
      <c r="M112" s="559" t="s">
        <v>41</v>
      </c>
      <c r="N112" s="553"/>
      <c r="O112" s="547"/>
      <c r="P112" s="547"/>
      <c r="Q112" s="547"/>
      <c r="R112" s="547"/>
      <c r="S112" s="547"/>
      <c r="T112" s="547"/>
      <c r="U112" s="547"/>
      <c r="V112" s="547"/>
      <c r="W112" s="565"/>
      <c r="X112" s="566"/>
      <c r="Y112" s="565"/>
      <c r="Z112" s="553"/>
      <c r="AA112" s="562"/>
      <c r="AB112" s="1214"/>
      <c r="AC112" s="589"/>
      <c r="AD112" s="589"/>
      <c r="AE112" s="589"/>
      <c r="AF112" s="589"/>
      <c r="AG112" s="589"/>
      <c r="AH112" s="589"/>
      <c r="AI112" s="589"/>
      <c r="AJ112" s="589"/>
      <c r="AK112" s="589"/>
      <c r="AL112" s="589"/>
      <c r="AM112" s="589"/>
      <c r="AN112" s="589"/>
    </row>
    <row r="113" spans="1:40" s="524" customFormat="1" ht="15" customHeight="1">
      <c r="A113" s="1215"/>
      <c r="B113" s="1215"/>
      <c r="C113" s="1215"/>
      <c r="D113" s="1215"/>
      <c r="E113" s="1215"/>
      <c r="F113" s="1215"/>
      <c r="G113" s="1081"/>
      <c r="H113" s="1081"/>
      <c r="I113" s="1270"/>
      <c r="J113" s="1078"/>
      <c r="K113" s="1072"/>
      <c r="L113" s="540"/>
      <c r="M113" s="558" t="s">
        <v>25</v>
      </c>
      <c r="N113" s="559"/>
      <c r="O113" s="559"/>
      <c r="P113" s="559"/>
      <c r="Q113" s="559"/>
      <c r="R113" s="559"/>
      <c r="S113" s="559"/>
      <c r="T113" s="559"/>
      <c r="U113" s="559"/>
      <c r="V113" s="559"/>
      <c r="W113" s="559"/>
      <c r="X113" s="559"/>
      <c r="Y113" s="559"/>
      <c r="Z113" s="559"/>
      <c r="AA113" s="559"/>
      <c r="AB113" s="562"/>
      <c r="AC113" s="589"/>
      <c r="AD113" s="589"/>
      <c r="AE113" s="589"/>
      <c r="AF113" s="589"/>
      <c r="AG113" s="589"/>
      <c r="AH113" s="589"/>
      <c r="AI113" s="589"/>
      <c r="AJ113" s="589"/>
      <c r="AK113" s="589"/>
      <c r="AL113" s="589"/>
      <c r="AM113" s="589"/>
      <c r="AN113" s="589"/>
    </row>
    <row r="114" spans="1:40" s="524" customFormat="1" ht="15" customHeight="1">
      <c r="A114" s="1215"/>
      <c r="B114" s="1215"/>
      <c r="C114" s="1215"/>
      <c r="D114" s="1215"/>
      <c r="E114" s="1215"/>
      <c r="F114" s="1084"/>
      <c r="G114" s="1081"/>
      <c r="H114" s="1081"/>
      <c r="I114" s="1068"/>
      <c r="J114" s="1066"/>
      <c r="K114" s="1072"/>
      <c r="L114" s="540"/>
      <c r="M114" s="553" t="s">
        <v>11</v>
      </c>
      <c r="N114" s="552"/>
      <c r="O114" s="547"/>
      <c r="P114" s="547"/>
      <c r="Q114" s="547"/>
      <c r="R114" s="547"/>
      <c r="S114" s="547"/>
      <c r="T114" s="547"/>
      <c r="U114" s="547"/>
      <c r="V114" s="547"/>
      <c r="W114" s="575"/>
      <c r="X114" s="566"/>
      <c r="Y114" s="565"/>
      <c r="Z114" s="552"/>
      <c r="AA114" s="566"/>
      <c r="AB114" s="562"/>
      <c r="AC114" s="589"/>
      <c r="AD114" s="589"/>
      <c r="AE114" s="589"/>
      <c r="AF114" s="589"/>
      <c r="AG114" s="589"/>
      <c r="AH114" s="589"/>
      <c r="AI114" s="589"/>
      <c r="AJ114" s="589"/>
      <c r="AK114" s="589"/>
      <c r="AL114" s="589"/>
      <c r="AM114" s="589"/>
      <c r="AN114" s="589"/>
    </row>
    <row r="115" spans="1:40" s="524" customFormat="1" ht="0.2" customHeight="1">
      <c r="A115" s="1215"/>
      <c r="B115" s="1215"/>
      <c r="C115" s="1215"/>
      <c r="D115" s="1083"/>
      <c r="E115" s="1084"/>
      <c r="F115" s="1084"/>
      <c r="G115" s="1081"/>
      <c r="H115" s="1081"/>
      <c r="I115" s="1079"/>
      <c r="J115" s="1066"/>
      <c r="K115" s="1062"/>
      <c r="L115" s="540"/>
      <c r="M115" s="553"/>
      <c r="N115" s="553"/>
      <c r="O115" s="553"/>
      <c r="P115" s="553"/>
      <c r="Q115" s="553"/>
      <c r="R115" s="553"/>
      <c r="S115" s="553"/>
      <c r="T115" s="553"/>
      <c r="U115" s="553"/>
      <c r="V115" s="553"/>
      <c r="W115" s="553"/>
      <c r="X115" s="553"/>
      <c r="Y115" s="553"/>
      <c r="Z115" s="553"/>
      <c r="AA115" s="553"/>
      <c r="AB115" s="562"/>
      <c r="AC115" s="589"/>
      <c r="AD115" s="589"/>
      <c r="AE115" s="589"/>
      <c r="AF115" s="589"/>
      <c r="AG115" s="589"/>
      <c r="AH115" s="589"/>
      <c r="AI115" s="589"/>
      <c r="AJ115" s="589"/>
      <c r="AK115" s="589"/>
      <c r="AL115" s="589"/>
      <c r="AM115" s="589"/>
      <c r="AN115" s="589"/>
    </row>
    <row r="116" spans="1:40" s="524" customFormat="1" ht="15" customHeight="1">
      <c r="A116" s="1215"/>
      <c r="B116" s="1215"/>
      <c r="C116" s="1215"/>
      <c r="D116" s="1085"/>
      <c r="E116" s="1085"/>
      <c r="F116" s="1085"/>
      <c r="G116" s="1086"/>
      <c r="H116" s="1085"/>
      <c r="I116" s="1072"/>
      <c r="J116" s="1066"/>
      <c r="K116" s="1072"/>
      <c r="L116" s="540"/>
      <c r="M116" s="552" t="s">
        <v>17</v>
      </c>
      <c r="N116" s="551"/>
      <c r="O116" s="547"/>
      <c r="P116" s="547"/>
      <c r="Q116" s="547"/>
      <c r="R116" s="547"/>
      <c r="S116" s="547"/>
      <c r="T116" s="547"/>
      <c r="U116" s="547"/>
      <c r="V116" s="547"/>
      <c r="W116" s="575"/>
      <c r="X116" s="566"/>
      <c r="Y116" s="565"/>
      <c r="Z116" s="551"/>
      <c r="AA116" s="566"/>
      <c r="AB116" s="562"/>
      <c r="AC116" s="589"/>
      <c r="AD116" s="589"/>
      <c r="AE116" s="589"/>
      <c r="AF116" s="589"/>
      <c r="AG116" s="589"/>
      <c r="AH116" s="589"/>
      <c r="AI116" s="589"/>
      <c r="AJ116" s="589"/>
      <c r="AK116" s="589"/>
      <c r="AL116" s="589"/>
      <c r="AM116" s="589"/>
      <c r="AN116" s="589"/>
    </row>
    <row r="117" spans="1:40" s="524" customFormat="1" ht="15" customHeight="1">
      <c r="A117" s="1215"/>
      <c r="B117" s="1215"/>
      <c r="C117" s="1085"/>
      <c r="D117" s="1085"/>
      <c r="E117" s="1085"/>
      <c r="F117" s="1085"/>
      <c r="G117" s="1086"/>
      <c r="H117" s="1085"/>
      <c r="I117" s="1072"/>
      <c r="J117" s="1066"/>
      <c r="K117" s="1072"/>
      <c r="L117" s="540"/>
      <c r="M117" s="551" t="s">
        <v>18</v>
      </c>
      <c r="N117" s="551"/>
      <c r="O117" s="547"/>
      <c r="P117" s="547"/>
      <c r="Q117" s="547"/>
      <c r="R117" s="547"/>
      <c r="S117" s="547"/>
      <c r="T117" s="547"/>
      <c r="U117" s="547"/>
      <c r="V117" s="547"/>
      <c r="W117" s="575"/>
      <c r="X117" s="566"/>
      <c r="Y117" s="565"/>
      <c r="Z117" s="551"/>
      <c r="AA117" s="566"/>
      <c r="AB117" s="562"/>
      <c r="AC117" s="589"/>
      <c r="AD117" s="589"/>
      <c r="AE117" s="589"/>
      <c r="AF117" s="589"/>
      <c r="AG117" s="589"/>
      <c r="AH117" s="589"/>
      <c r="AI117" s="589"/>
      <c r="AJ117" s="589"/>
      <c r="AK117" s="589"/>
      <c r="AL117" s="589"/>
      <c r="AM117" s="589"/>
      <c r="AN117" s="589"/>
    </row>
    <row r="118" spans="1:40" s="524" customFormat="1" ht="15" customHeight="1">
      <c r="A118" s="1215"/>
      <c r="B118" s="1085"/>
      <c r="C118" s="1085"/>
      <c r="D118" s="1085"/>
      <c r="E118" s="1085"/>
      <c r="F118" s="1085"/>
      <c r="G118" s="1086"/>
      <c r="H118" s="1085"/>
      <c r="I118" s="1072"/>
      <c r="J118" s="1066"/>
      <c r="K118" s="1072"/>
      <c r="L118" s="540"/>
      <c r="M118" s="560" t="s">
        <v>19</v>
      </c>
      <c r="N118" s="551"/>
      <c r="O118" s="547"/>
      <c r="P118" s="547"/>
      <c r="Q118" s="547"/>
      <c r="R118" s="547"/>
      <c r="S118" s="547"/>
      <c r="T118" s="547"/>
      <c r="U118" s="547"/>
      <c r="V118" s="547"/>
      <c r="W118" s="575"/>
      <c r="X118" s="566"/>
      <c r="Y118" s="565"/>
      <c r="Z118" s="551"/>
      <c r="AA118" s="566"/>
      <c r="AB118" s="562"/>
      <c r="AC118" s="589"/>
      <c r="AD118" s="589"/>
      <c r="AE118" s="589"/>
      <c r="AF118" s="589"/>
      <c r="AG118" s="589"/>
      <c r="AH118" s="589"/>
      <c r="AI118" s="589"/>
      <c r="AJ118" s="589"/>
      <c r="AK118" s="589"/>
      <c r="AL118" s="589"/>
      <c r="AM118" s="589"/>
      <c r="AN118" s="589"/>
    </row>
    <row r="119" spans="1:40" s="524" customFormat="1" ht="15" customHeight="1">
      <c r="A119" s="1079"/>
      <c r="B119" s="1079"/>
      <c r="C119" s="1079"/>
      <c r="D119" s="1079"/>
      <c r="E119" s="1079"/>
      <c r="F119" s="1079"/>
      <c r="G119" s="1087"/>
      <c r="H119" s="1079"/>
      <c r="I119" s="1065"/>
      <c r="J119" s="1066"/>
      <c r="K119" s="1062"/>
      <c r="L119" s="540"/>
      <c r="M119" s="567" t="s">
        <v>309</v>
      </c>
      <c r="N119" s="551"/>
      <c r="O119" s="547"/>
      <c r="P119" s="547"/>
      <c r="Q119" s="547"/>
      <c r="R119" s="547"/>
      <c r="S119" s="547"/>
      <c r="T119" s="547"/>
      <c r="U119" s="547"/>
      <c r="V119" s="547"/>
      <c r="W119" s="575"/>
      <c r="X119" s="566"/>
      <c r="Y119" s="565"/>
      <c r="Z119" s="551"/>
      <c r="AA119" s="566"/>
      <c r="AB119" s="562"/>
      <c r="AC119" s="589"/>
      <c r="AD119" s="589"/>
      <c r="AE119" s="589"/>
      <c r="AF119" s="589"/>
      <c r="AG119" s="589"/>
      <c r="AH119" s="589"/>
      <c r="AI119" s="589"/>
      <c r="AJ119" s="589"/>
      <c r="AK119" s="589"/>
      <c r="AL119" s="589"/>
      <c r="AM119" s="589"/>
      <c r="AN119" s="589"/>
    </row>
    <row r="120" spans="1:40" s="687" customFormat="1" ht="102.75" customHeight="1">
      <c r="A120" s="930"/>
      <c r="B120" s="930"/>
      <c r="C120" s="930"/>
      <c r="D120" s="930"/>
      <c r="E120" s="930"/>
      <c r="F120" s="930"/>
      <c r="G120" s="934"/>
      <c r="H120" s="935">
        <v>1</v>
      </c>
      <c r="I120" s="933"/>
      <c r="J120" s="931"/>
      <c r="K120" s="932"/>
      <c r="L120" s="726" t="str">
        <f>mergeValue(A120) &amp;"."&amp; mergeValue(B120)&amp;"."&amp; mergeValue(C120)&amp;"."&amp; mergeValue(D120)&amp;"."&amp; mergeValue(F120)&amp;"."&amp; mergeValue(G120)&amp;"."&amp; mergeValue(H120)</f>
        <v>......1</v>
      </c>
      <c r="M120" s="1073"/>
      <c r="N120" s="715"/>
      <c r="O120" s="704"/>
      <c r="P120" s="704"/>
      <c r="Q120" s="704"/>
      <c r="R120" s="714"/>
      <c r="S120" s="1097"/>
      <c r="T120" s="714"/>
      <c r="U120" s="1097"/>
      <c r="V120" s="720" t="str">
        <f>W120 &amp; "-" &amp; Y120</f>
        <v>-</v>
      </c>
      <c r="W120" s="685"/>
      <c r="X120" s="652" t="s">
        <v>85</v>
      </c>
      <c r="Y120" s="1093"/>
      <c r="Z120" s="473" t="s">
        <v>85</v>
      </c>
      <c r="AA120" s="672"/>
      <c r="AB120" s="692"/>
      <c r="AC120" s="721" t="str">
        <f>strCheckDate(O120:AA120)</f>
        <v/>
      </c>
      <c r="AD120" s="721"/>
      <c r="AE120" s="721"/>
      <c r="AF120" s="724"/>
      <c r="AG120" s="721"/>
      <c r="AH120" s="721"/>
      <c r="AI120" s="721"/>
      <c r="AJ120" s="721"/>
      <c r="AK120" s="721"/>
      <c r="AL120" s="721"/>
      <c r="AM120" s="721"/>
      <c r="AN120" s="721"/>
    </row>
    <row r="123" spans="1:40" s="35" customFormat="1" ht="17.100000000000001" customHeight="1">
      <c r="G123" s="35" t="s">
        <v>13</v>
      </c>
      <c r="I123" s="35" t="s">
        <v>69</v>
      </c>
      <c r="U123" s="158"/>
    </row>
    <row r="124" spans="1:40" ht="17.100000000000001" customHeight="1">
      <c r="T124" s="122"/>
      <c r="U124" s="43"/>
    </row>
    <row r="125" spans="1:40" s="525" customFormat="1" ht="22.5">
      <c r="A125" s="1215">
        <v>1</v>
      </c>
      <c r="B125" s="942"/>
      <c r="C125" s="942"/>
      <c r="D125" s="942"/>
      <c r="E125" s="943"/>
      <c r="F125" s="944"/>
      <c r="G125" s="944"/>
      <c r="H125" s="944"/>
      <c r="I125" s="945"/>
      <c r="J125" s="940"/>
      <c r="K125" s="947"/>
      <c r="L125" s="595">
        <f>mergeValue(A125)</f>
        <v>1</v>
      </c>
      <c r="M125" s="643" t="s">
        <v>20</v>
      </c>
      <c r="N125" s="582"/>
      <c r="O125" s="1260"/>
      <c r="P125" s="1260"/>
      <c r="Q125" s="1260"/>
      <c r="R125" s="1260"/>
      <c r="S125" s="1260"/>
      <c r="T125" s="1260"/>
      <c r="U125" s="1260"/>
      <c r="V125" s="1260"/>
      <c r="W125" s="632" t="s">
        <v>658</v>
      </c>
      <c r="X125" s="587"/>
      <c r="Y125" s="587"/>
      <c r="Z125" s="587"/>
      <c r="AA125" s="587"/>
      <c r="AB125" s="587"/>
      <c r="AC125" s="587"/>
      <c r="AD125" s="587"/>
      <c r="AE125" s="587"/>
      <c r="AF125" s="587"/>
      <c r="AG125" s="587"/>
      <c r="AH125" s="587"/>
    </row>
    <row r="126" spans="1:40" s="525" customFormat="1" ht="22.5">
      <c r="A126" s="1215"/>
      <c r="B126" s="1215">
        <v>1</v>
      </c>
      <c r="C126" s="942"/>
      <c r="D126" s="942"/>
      <c r="E126" s="944"/>
      <c r="F126" s="944"/>
      <c r="G126" s="944"/>
      <c r="H126" s="944"/>
      <c r="I126" s="939"/>
      <c r="J126" s="938"/>
      <c r="K126" s="941"/>
      <c r="L126" s="595" t="str">
        <f>mergeValue(A126) &amp;"."&amp; mergeValue(B126)</f>
        <v>1.1</v>
      </c>
      <c r="M126" s="548" t="s">
        <v>16</v>
      </c>
      <c r="N126" s="582"/>
      <c r="O126" s="1260"/>
      <c r="P126" s="1260"/>
      <c r="Q126" s="1260"/>
      <c r="R126" s="1260"/>
      <c r="S126" s="1260"/>
      <c r="T126" s="1260"/>
      <c r="U126" s="1260"/>
      <c r="V126" s="1260"/>
      <c r="W126" s="632" t="s">
        <v>477</v>
      </c>
      <c r="X126" s="587"/>
      <c r="Y126" s="587"/>
      <c r="Z126" s="587"/>
      <c r="AA126" s="587"/>
      <c r="AB126" s="587"/>
      <c r="AC126" s="587"/>
      <c r="AD126" s="587"/>
      <c r="AE126" s="587"/>
      <c r="AF126" s="587"/>
      <c r="AG126" s="587"/>
      <c r="AH126" s="587"/>
    </row>
    <row r="127" spans="1:40" s="525" customFormat="1" ht="22.5">
      <c r="A127" s="1215"/>
      <c r="B127" s="1215"/>
      <c r="C127" s="1215">
        <v>1</v>
      </c>
      <c r="D127" s="942"/>
      <c r="E127" s="944"/>
      <c r="F127" s="944"/>
      <c r="G127" s="944"/>
      <c r="H127" s="944"/>
      <c r="I127" s="946"/>
      <c r="J127" s="938"/>
      <c r="K127" s="941"/>
      <c r="L127" s="595" t="str">
        <f>mergeValue(A127) &amp;"."&amp; mergeValue(B127)&amp;"."&amp; mergeValue(C127)</f>
        <v>1.1.1</v>
      </c>
      <c r="M127" s="549" t="s">
        <v>7</v>
      </c>
      <c r="N127" s="582"/>
      <c r="O127" s="1260"/>
      <c r="P127" s="1260"/>
      <c r="Q127" s="1260"/>
      <c r="R127" s="1260"/>
      <c r="S127" s="1260"/>
      <c r="T127" s="1260"/>
      <c r="U127" s="1260"/>
      <c r="V127" s="1260"/>
      <c r="W127" s="632" t="s">
        <v>633</v>
      </c>
      <c r="X127" s="587"/>
      <c r="Y127" s="587"/>
      <c r="Z127" s="587"/>
      <c r="AA127" s="587"/>
      <c r="AB127" s="587"/>
      <c r="AC127" s="587"/>
      <c r="AD127" s="587"/>
      <c r="AE127" s="587"/>
      <c r="AF127" s="587"/>
      <c r="AG127" s="587"/>
      <c r="AH127" s="587"/>
    </row>
    <row r="128" spans="1:40" s="525" customFormat="1" ht="22.5">
      <c r="A128" s="1215"/>
      <c r="B128" s="1215"/>
      <c r="C128" s="1215"/>
      <c r="D128" s="1215">
        <v>1</v>
      </c>
      <c r="E128" s="944"/>
      <c r="F128" s="944"/>
      <c r="G128" s="944"/>
      <c r="H128" s="944"/>
      <c r="I128" s="946"/>
      <c r="J128" s="938"/>
      <c r="K128" s="941"/>
      <c r="L128" s="595" t="str">
        <f>mergeValue(A128) &amp;"."&amp; mergeValue(B128)&amp;"."&amp; mergeValue(C128)&amp;"."&amp; mergeValue(D128)</f>
        <v>1.1.1.1</v>
      </c>
      <c r="M128" s="550" t="s">
        <v>22</v>
      </c>
      <c r="N128" s="582"/>
      <c r="O128" s="1260"/>
      <c r="P128" s="1260"/>
      <c r="Q128" s="1260"/>
      <c r="R128" s="1260"/>
      <c r="S128" s="1260"/>
      <c r="T128" s="1260"/>
      <c r="U128" s="1260"/>
      <c r="V128" s="1260"/>
      <c r="W128" s="632" t="s">
        <v>634</v>
      </c>
      <c r="X128" s="587"/>
      <c r="Y128" s="587"/>
      <c r="Z128" s="587"/>
      <c r="AA128" s="587"/>
      <c r="AB128" s="587"/>
      <c r="AC128" s="587"/>
      <c r="AD128" s="587"/>
      <c r="AE128" s="587"/>
      <c r="AF128" s="587"/>
      <c r="AG128" s="587"/>
      <c r="AH128" s="587"/>
    </row>
    <row r="129" spans="1:34" s="525" customFormat="1" ht="11.25" hidden="1" customHeight="1">
      <c r="A129" s="1215"/>
      <c r="B129" s="1215"/>
      <c r="C129" s="1215"/>
      <c r="D129" s="1215"/>
      <c r="E129" s="1215">
        <v>1</v>
      </c>
      <c r="F129" s="944"/>
      <c r="G129" s="944"/>
      <c r="H129" s="942">
        <v>1</v>
      </c>
      <c r="I129" s="1215">
        <v>1</v>
      </c>
      <c r="J129" s="944"/>
      <c r="K129" s="949"/>
      <c r="L129" s="595"/>
      <c r="M129" s="556"/>
      <c r="N129" s="583"/>
      <c r="O129" s="633"/>
      <c r="P129" s="633"/>
      <c r="Q129" s="633"/>
      <c r="R129" s="633"/>
      <c r="S129" s="633"/>
      <c r="T129" s="633"/>
      <c r="U129" s="633"/>
      <c r="V129" s="510"/>
      <c r="W129" s="561"/>
      <c r="X129" s="587"/>
      <c r="Y129" s="587"/>
      <c r="Z129" s="587"/>
      <c r="AA129" s="587"/>
      <c r="AB129" s="587"/>
      <c r="AC129" s="587"/>
      <c r="AD129" s="587"/>
      <c r="AE129" s="587"/>
      <c r="AF129" s="587"/>
      <c r="AG129" s="587"/>
      <c r="AH129" s="587"/>
    </row>
    <row r="130" spans="1:34" s="525" customFormat="1" ht="90">
      <c r="A130" s="1215"/>
      <c r="B130" s="1215"/>
      <c r="C130" s="1215"/>
      <c r="D130" s="1215"/>
      <c r="E130" s="1215"/>
      <c r="F130" s="1215">
        <v>1</v>
      </c>
      <c r="G130" s="942"/>
      <c r="H130" s="942"/>
      <c r="I130" s="1215"/>
      <c r="J130" s="1215">
        <v>1</v>
      </c>
      <c r="K130" s="950"/>
      <c r="L130" s="595" t="str">
        <f>mergeValue(A130) &amp;"."&amp; mergeValue(B130)&amp;"."&amp; mergeValue(C130)&amp;"."&amp; mergeValue(D130)&amp;"."&amp;  mergeValue(F130)</f>
        <v>1.1.1.1.1</v>
      </c>
      <c r="M130" s="557" t="s">
        <v>10</v>
      </c>
      <c r="N130" s="583"/>
      <c r="O130" s="1217"/>
      <c r="P130" s="1217"/>
      <c r="Q130" s="1217"/>
      <c r="R130" s="1217"/>
      <c r="S130" s="1217"/>
      <c r="T130" s="1217"/>
      <c r="U130" s="1217"/>
      <c r="V130" s="1217"/>
      <c r="W130" s="632" t="s">
        <v>635</v>
      </c>
      <c r="X130" s="587"/>
      <c r="Y130" s="591" t="str">
        <f>strCheckUnique(Z130:Z133)</f>
        <v/>
      </c>
      <c r="Z130" s="587"/>
      <c r="AA130" s="591"/>
      <c r="AB130" s="587"/>
      <c r="AC130" s="587"/>
      <c r="AD130" s="587"/>
      <c r="AE130" s="587"/>
      <c r="AF130" s="587"/>
      <c r="AG130" s="587"/>
      <c r="AH130" s="587"/>
    </row>
    <row r="131" spans="1:34" s="525" customFormat="1" ht="191.25" customHeight="1">
      <c r="A131" s="1215"/>
      <c r="B131" s="1215"/>
      <c r="C131" s="1215"/>
      <c r="D131" s="1215"/>
      <c r="E131" s="1215"/>
      <c r="F131" s="1215"/>
      <c r="G131" s="942">
        <v>1</v>
      </c>
      <c r="H131" s="942"/>
      <c r="I131" s="1215"/>
      <c r="J131" s="1215"/>
      <c r="K131" s="950">
        <v>1</v>
      </c>
      <c r="L131" s="595" t="str">
        <f>mergeValue(A131) &amp;"."&amp; mergeValue(B131)&amp;"."&amp; mergeValue(C131)&amp;"."&amp; mergeValue(D131)&amp;"."&amp; mergeValue(F131)&amp;"."&amp; mergeValue(G131)</f>
        <v>1.1.1.1.1.1</v>
      </c>
      <c r="M131" s="1071"/>
      <c r="N131" s="588"/>
      <c r="O131" s="564"/>
      <c r="P131" s="564"/>
      <c r="Q131" s="1096"/>
      <c r="R131" s="1250"/>
      <c r="S131" s="1222" t="s">
        <v>84</v>
      </c>
      <c r="T131" s="1250"/>
      <c r="U131" s="1222" t="s">
        <v>85</v>
      </c>
      <c r="V131" s="580"/>
      <c r="W131" s="1214" t="s">
        <v>659</v>
      </c>
      <c r="X131" s="587" t="str">
        <f>strCheckDate(O132:V132)</f>
        <v/>
      </c>
      <c r="Y131" s="591"/>
      <c r="Z131" s="591" t="str">
        <f>IF(M131="","",M131 )</f>
        <v/>
      </c>
      <c r="AA131" s="591"/>
      <c r="AB131" s="591"/>
      <c r="AC131" s="591"/>
      <c r="AD131" s="587"/>
      <c r="AE131" s="587"/>
      <c r="AF131" s="587"/>
      <c r="AG131" s="587"/>
      <c r="AH131" s="587"/>
    </row>
    <row r="132" spans="1:34" s="525" customFormat="1" ht="0.2" customHeight="1">
      <c r="A132" s="1215"/>
      <c r="B132" s="1215"/>
      <c r="C132" s="1215"/>
      <c r="D132" s="1215"/>
      <c r="E132" s="1215"/>
      <c r="F132" s="1215"/>
      <c r="G132" s="942"/>
      <c r="H132" s="942"/>
      <c r="I132" s="1215"/>
      <c r="J132" s="1215"/>
      <c r="K132" s="950"/>
      <c r="L132" s="602"/>
      <c r="M132" s="648"/>
      <c r="N132" s="588"/>
      <c r="O132" s="564"/>
      <c r="P132" s="564"/>
      <c r="Q132" s="586" t="str">
        <f>R131 &amp; "-" &amp; T131</f>
        <v>-</v>
      </c>
      <c r="R132" s="1221"/>
      <c r="S132" s="1222"/>
      <c r="T132" s="1221"/>
      <c r="U132" s="1222"/>
      <c r="V132" s="580"/>
      <c r="W132" s="1214"/>
      <c r="X132" s="587"/>
      <c r="Y132" s="587"/>
      <c r="Z132" s="587"/>
      <c r="AA132" s="587"/>
      <c r="AB132" s="587"/>
      <c r="AC132" s="587"/>
      <c r="AD132" s="587"/>
      <c r="AE132" s="587"/>
      <c r="AF132" s="587"/>
      <c r="AG132" s="587"/>
      <c r="AH132" s="587"/>
    </row>
    <row r="133" spans="1:34" s="524" customFormat="1" ht="15" customHeight="1">
      <c r="A133" s="1215"/>
      <c r="B133" s="1215"/>
      <c r="C133" s="1215"/>
      <c r="D133" s="1215"/>
      <c r="E133" s="1215"/>
      <c r="F133" s="1215"/>
      <c r="G133" s="944"/>
      <c r="H133" s="942"/>
      <c r="I133" s="1215"/>
      <c r="J133" s="1215"/>
      <c r="K133" s="949"/>
      <c r="L133" s="540"/>
      <c r="M133" s="558" t="s">
        <v>25</v>
      </c>
      <c r="N133" s="553"/>
      <c r="O133" s="547"/>
      <c r="P133" s="547"/>
      <c r="Q133" s="547"/>
      <c r="R133" s="575"/>
      <c r="S133" s="566"/>
      <c r="T133" s="565"/>
      <c r="U133" s="553"/>
      <c r="V133" s="562"/>
      <c r="W133" s="1214"/>
      <c r="X133" s="589"/>
      <c r="Y133" s="589"/>
      <c r="Z133" s="589"/>
      <c r="AA133" s="589"/>
      <c r="AB133" s="589"/>
      <c r="AC133" s="589"/>
      <c r="AD133" s="589"/>
      <c r="AE133" s="589"/>
      <c r="AF133" s="589"/>
      <c r="AG133" s="589"/>
      <c r="AH133" s="589"/>
    </row>
    <row r="134" spans="1:34" s="524" customFormat="1" ht="15" customHeight="1">
      <c r="A134" s="1215"/>
      <c r="B134" s="1215"/>
      <c r="C134" s="1215"/>
      <c r="D134" s="1215"/>
      <c r="E134" s="1215"/>
      <c r="F134" s="944"/>
      <c r="G134" s="944"/>
      <c r="H134" s="942"/>
      <c r="I134" s="1215"/>
      <c r="J134" s="944"/>
      <c r="K134" s="949"/>
      <c r="L134" s="540"/>
      <c r="M134" s="553" t="s">
        <v>11</v>
      </c>
      <c r="N134" s="552"/>
      <c r="O134" s="547"/>
      <c r="P134" s="547"/>
      <c r="Q134" s="547"/>
      <c r="R134" s="575"/>
      <c r="S134" s="566"/>
      <c r="T134" s="565"/>
      <c r="U134" s="552"/>
      <c r="V134" s="566"/>
      <c r="W134" s="562"/>
      <c r="X134" s="589"/>
      <c r="Y134" s="589"/>
      <c r="Z134" s="589"/>
      <c r="AA134" s="589"/>
      <c r="AB134" s="589"/>
      <c r="AC134" s="589"/>
      <c r="AD134" s="589"/>
      <c r="AE134" s="589"/>
      <c r="AF134" s="589"/>
      <c r="AG134" s="589"/>
      <c r="AH134" s="589"/>
    </row>
    <row r="135" spans="1:34" s="524" customFormat="1" ht="0.2" customHeight="1">
      <c r="A135" s="1215"/>
      <c r="B135" s="1215"/>
      <c r="C135" s="1215"/>
      <c r="D135" s="1215"/>
      <c r="E135" s="948"/>
      <c r="F135" s="944"/>
      <c r="G135" s="944"/>
      <c r="H135" s="944"/>
      <c r="I135" s="940"/>
      <c r="J135" s="937"/>
      <c r="K135" s="947"/>
      <c r="L135" s="540"/>
      <c r="M135" s="553"/>
      <c r="N135" s="551"/>
      <c r="O135" s="547"/>
      <c r="P135" s="547"/>
      <c r="Q135" s="547"/>
      <c r="R135" s="575"/>
      <c r="S135" s="566"/>
      <c r="T135" s="565"/>
      <c r="U135" s="551"/>
      <c r="V135" s="566"/>
      <c r="W135" s="562"/>
      <c r="X135" s="589"/>
      <c r="Y135" s="589"/>
      <c r="Z135" s="589"/>
      <c r="AA135" s="589"/>
      <c r="AB135" s="589"/>
      <c r="AC135" s="589"/>
      <c r="AD135" s="589"/>
      <c r="AE135" s="589"/>
      <c r="AF135" s="589"/>
      <c r="AG135" s="589"/>
      <c r="AH135" s="589"/>
    </row>
    <row r="136" spans="1:34" s="524" customFormat="1" ht="15" customHeight="1">
      <c r="A136" s="1215"/>
      <c r="B136" s="1215"/>
      <c r="C136" s="1215"/>
      <c r="D136" s="948"/>
      <c r="E136" s="948"/>
      <c r="F136" s="944"/>
      <c r="G136" s="944"/>
      <c r="H136" s="944"/>
      <c r="I136" s="940"/>
      <c r="J136" s="937"/>
      <c r="K136" s="947"/>
      <c r="L136" s="540"/>
      <c r="M136" s="552" t="s">
        <v>17</v>
      </c>
      <c r="N136" s="551"/>
      <c r="O136" s="547"/>
      <c r="P136" s="547"/>
      <c r="Q136" s="547"/>
      <c r="R136" s="575"/>
      <c r="S136" s="566"/>
      <c r="T136" s="565"/>
      <c r="U136" s="551"/>
      <c r="V136" s="566"/>
      <c r="W136" s="562"/>
      <c r="X136" s="589"/>
      <c r="Y136" s="589"/>
      <c r="Z136" s="589"/>
      <c r="AA136" s="589"/>
      <c r="AB136" s="589"/>
      <c r="AC136" s="589"/>
      <c r="AD136" s="589"/>
      <c r="AE136" s="589"/>
      <c r="AF136" s="589"/>
      <c r="AG136" s="589"/>
      <c r="AH136" s="589"/>
    </row>
    <row r="137" spans="1:34" s="524" customFormat="1" ht="15" customHeight="1">
      <c r="A137" s="1215"/>
      <c r="B137" s="1215"/>
      <c r="C137" s="948"/>
      <c r="D137" s="948"/>
      <c r="E137" s="948"/>
      <c r="F137" s="948"/>
      <c r="G137" s="953"/>
      <c r="H137" s="940"/>
      <c r="I137" s="951"/>
      <c r="J137" s="937"/>
      <c r="K137" s="952"/>
      <c r="L137" s="540"/>
      <c r="M137" s="551" t="s">
        <v>18</v>
      </c>
      <c r="N137" s="551"/>
      <c r="O137" s="547"/>
      <c r="P137" s="547"/>
      <c r="Q137" s="547"/>
      <c r="R137" s="575"/>
      <c r="S137" s="566"/>
      <c r="T137" s="565"/>
      <c r="U137" s="551"/>
      <c r="V137" s="566"/>
      <c r="W137" s="562"/>
      <c r="X137" s="589"/>
      <c r="Y137" s="589"/>
      <c r="Z137" s="589"/>
      <c r="AA137" s="589"/>
      <c r="AB137" s="589"/>
      <c r="AC137" s="589"/>
      <c r="AD137" s="589"/>
      <c r="AE137" s="589"/>
      <c r="AF137" s="589"/>
      <c r="AG137" s="589"/>
      <c r="AH137" s="589"/>
    </row>
    <row r="138" spans="1:34" s="524" customFormat="1" ht="15" customHeight="1">
      <c r="A138" s="1215"/>
      <c r="B138" s="948"/>
      <c r="C138" s="948"/>
      <c r="D138" s="948"/>
      <c r="E138" s="948"/>
      <c r="F138" s="948"/>
      <c r="G138" s="953"/>
      <c r="H138" s="940"/>
      <c r="I138" s="940"/>
      <c r="J138" s="937"/>
      <c r="K138" s="947"/>
      <c r="L138" s="540"/>
      <c r="M138" s="560" t="s">
        <v>19</v>
      </c>
      <c r="N138" s="551"/>
      <c r="O138" s="547"/>
      <c r="P138" s="547"/>
      <c r="Q138" s="547"/>
      <c r="R138" s="575"/>
      <c r="S138" s="566"/>
      <c r="T138" s="565"/>
      <c r="U138" s="551"/>
      <c r="V138" s="566"/>
      <c r="W138" s="562"/>
      <c r="X138" s="589"/>
      <c r="Y138" s="589"/>
      <c r="Z138" s="589"/>
      <c r="AA138" s="589"/>
      <c r="AB138" s="589"/>
      <c r="AC138" s="589"/>
      <c r="AD138" s="589"/>
      <c r="AE138" s="589"/>
      <c r="AF138" s="589"/>
      <c r="AG138" s="589"/>
      <c r="AH138" s="589"/>
    </row>
    <row r="139" spans="1:34" s="524" customFormat="1" ht="15" customHeight="1">
      <c r="A139" s="936"/>
      <c r="B139" s="936"/>
      <c r="C139" s="936"/>
      <c r="D139" s="936"/>
      <c r="E139" s="936"/>
      <c r="F139" s="936"/>
      <c r="G139" s="936"/>
      <c r="H139" s="936"/>
      <c r="I139" s="936"/>
      <c r="J139" s="936"/>
      <c r="K139" s="936"/>
      <c r="L139" s="494"/>
      <c r="M139" s="567" t="s">
        <v>309</v>
      </c>
      <c r="N139" s="551"/>
      <c r="O139" s="547"/>
      <c r="P139" s="547"/>
      <c r="Q139" s="547"/>
      <c r="R139" s="575"/>
      <c r="S139" s="566"/>
      <c r="T139" s="565"/>
      <c r="U139" s="551"/>
      <c r="V139" s="566"/>
      <c r="W139" s="562"/>
      <c r="X139" s="589"/>
      <c r="Y139" s="589"/>
      <c r="Z139" s="589"/>
      <c r="AA139" s="589"/>
      <c r="AB139" s="589"/>
      <c r="AC139" s="589"/>
      <c r="AD139" s="589"/>
      <c r="AE139" s="589"/>
      <c r="AF139" s="589"/>
      <c r="AG139" s="589"/>
      <c r="AH139" s="589"/>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5" customFormat="1" ht="22.5">
      <c r="A143" s="1215">
        <v>1</v>
      </c>
      <c r="B143" s="960"/>
      <c r="C143" s="960"/>
      <c r="D143" s="960"/>
      <c r="E143" s="961"/>
      <c r="F143" s="962"/>
      <c r="G143" s="962"/>
      <c r="H143" s="962"/>
      <c r="I143" s="963"/>
      <c r="J143" s="958"/>
      <c r="K143" s="965"/>
      <c r="L143" s="595">
        <f>mergeValue(A143)</f>
        <v>1</v>
      </c>
      <c r="M143" s="643" t="s">
        <v>20</v>
      </c>
      <c r="N143" s="582"/>
      <c r="O143" s="1260"/>
      <c r="P143" s="1260"/>
      <c r="Q143" s="1260"/>
      <c r="R143" s="1260"/>
      <c r="S143" s="1260"/>
      <c r="T143" s="1260"/>
      <c r="U143" s="1260"/>
      <c r="V143" s="1260"/>
      <c r="W143" s="632" t="s">
        <v>658</v>
      </c>
      <c r="X143" s="587"/>
      <c r="Y143" s="587"/>
      <c r="Z143" s="587"/>
      <c r="AA143" s="587"/>
      <c r="AB143" s="587"/>
      <c r="AC143" s="587"/>
      <c r="AD143" s="587"/>
      <c r="AE143" s="587"/>
      <c r="AF143" s="587"/>
      <c r="AG143" s="587"/>
      <c r="AH143" s="587"/>
    </row>
    <row r="144" spans="1:34" s="525" customFormat="1" ht="22.5">
      <c r="A144" s="1215"/>
      <c r="B144" s="1215">
        <v>1</v>
      </c>
      <c r="C144" s="960"/>
      <c r="D144" s="960"/>
      <c r="E144" s="962"/>
      <c r="F144" s="962"/>
      <c r="G144" s="962"/>
      <c r="H144" s="962"/>
      <c r="I144" s="957"/>
      <c r="J144" s="956"/>
      <c r="K144" s="959"/>
      <c r="L144" s="595" t="str">
        <f>mergeValue(A144) &amp;"."&amp; mergeValue(B144)</f>
        <v>1.1</v>
      </c>
      <c r="M144" s="548" t="s">
        <v>16</v>
      </c>
      <c r="N144" s="582"/>
      <c r="O144" s="1260"/>
      <c r="P144" s="1260"/>
      <c r="Q144" s="1260"/>
      <c r="R144" s="1260"/>
      <c r="S144" s="1260"/>
      <c r="T144" s="1260"/>
      <c r="U144" s="1260"/>
      <c r="V144" s="1260"/>
      <c r="W144" s="632" t="s">
        <v>477</v>
      </c>
      <c r="X144" s="587"/>
      <c r="Y144" s="587"/>
      <c r="Z144" s="587"/>
      <c r="AA144" s="587"/>
      <c r="AB144" s="587"/>
      <c r="AC144" s="587"/>
      <c r="AD144" s="587"/>
      <c r="AE144" s="587"/>
      <c r="AF144" s="587"/>
      <c r="AG144" s="587"/>
      <c r="AH144" s="587"/>
    </row>
    <row r="145" spans="1:35" s="525" customFormat="1" ht="22.5">
      <c r="A145" s="1215"/>
      <c r="B145" s="1215"/>
      <c r="C145" s="1215">
        <v>1</v>
      </c>
      <c r="D145" s="960"/>
      <c r="E145" s="962"/>
      <c r="F145" s="962"/>
      <c r="G145" s="962"/>
      <c r="H145" s="962"/>
      <c r="I145" s="964"/>
      <c r="J145" s="956"/>
      <c r="K145" s="959"/>
      <c r="L145" s="595" t="str">
        <f>mergeValue(A145) &amp;"."&amp; mergeValue(B145)&amp;"."&amp; mergeValue(C145)</f>
        <v>1.1.1</v>
      </c>
      <c r="M145" s="549" t="s">
        <v>7</v>
      </c>
      <c r="N145" s="582"/>
      <c r="O145" s="1260"/>
      <c r="P145" s="1260"/>
      <c r="Q145" s="1260"/>
      <c r="R145" s="1260"/>
      <c r="S145" s="1260"/>
      <c r="T145" s="1260"/>
      <c r="U145" s="1260"/>
      <c r="V145" s="1260"/>
      <c r="W145" s="632" t="s">
        <v>633</v>
      </c>
      <c r="X145" s="587"/>
      <c r="Y145" s="587"/>
      <c r="Z145" s="587"/>
      <c r="AA145" s="587"/>
      <c r="AB145" s="587"/>
      <c r="AC145" s="587"/>
      <c r="AD145" s="587"/>
      <c r="AE145" s="587"/>
      <c r="AF145" s="587"/>
      <c r="AG145" s="587"/>
      <c r="AH145" s="587"/>
    </row>
    <row r="146" spans="1:35" s="525" customFormat="1" ht="22.5">
      <c r="A146" s="1215"/>
      <c r="B146" s="1215"/>
      <c r="C146" s="1215"/>
      <c r="D146" s="1215">
        <v>1</v>
      </c>
      <c r="E146" s="962"/>
      <c r="F146" s="962"/>
      <c r="G146" s="962"/>
      <c r="H146" s="962"/>
      <c r="I146" s="964"/>
      <c r="J146" s="956"/>
      <c r="K146" s="959"/>
      <c r="L146" s="595" t="str">
        <f>mergeValue(A146) &amp;"."&amp; mergeValue(B146)&amp;"."&amp; mergeValue(C146)&amp;"."&amp; mergeValue(D146)</f>
        <v>1.1.1.1</v>
      </c>
      <c r="M146" s="550" t="s">
        <v>22</v>
      </c>
      <c r="N146" s="582"/>
      <c r="O146" s="1260"/>
      <c r="P146" s="1260"/>
      <c r="Q146" s="1260"/>
      <c r="R146" s="1260"/>
      <c r="S146" s="1260"/>
      <c r="T146" s="1260"/>
      <c r="U146" s="1260"/>
      <c r="V146" s="1260"/>
      <c r="W146" s="632" t="s">
        <v>634</v>
      </c>
      <c r="X146" s="587"/>
      <c r="Y146" s="587"/>
      <c r="Z146" s="587"/>
      <c r="AA146" s="587"/>
      <c r="AB146" s="587"/>
      <c r="AC146" s="587"/>
      <c r="AD146" s="587"/>
      <c r="AE146" s="587"/>
      <c r="AF146" s="587"/>
      <c r="AG146" s="587"/>
      <c r="AH146" s="587"/>
    </row>
    <row r="147" spans="1:35" s="525" customFormat="1" ht="11.25" hidden="1" customHeight="1">
      <c r="A147" s="1215"/>
      <c r="B147" s="1215"/>
      <c r="C147" s="1215"/>
      <c r="D147" s="1215"/>
      <c r="E147" s="1215">
        <v>1</v>
      </c>
      <c r="F147" s="962"/>
      <c r="G147" s="962"/>
      <c r="H147" s="960">
        <v>1</v>
      </c>
      <c r="I147" s="1215">
        <v>1</v>
      </c>
      <c r="J147" s="962"/>
      <c r="K147" s="967"/>
      <c r="L147" s="595"/>
      <c r="M147" s="556"/>
      <c r="N147" s="583"/>
      <c r="O147" s="633"/>
      <c r="P147" s="633"/>
      <c r="Q147" s="633"/>
      <c r="R147" s="633"/>
      <c r="S147" s="633"/>
      <c r="T147" s="633"/>
      <c r="U147" s="633"/>
      <c r="V147" s="510"/>
      <c r="W147" s="561"/>
      <c r="X147" s="587"/>
      <c r="Y147" s="587"/>
      <c r="Z147" s="587"/>
      <c r="AA147" s="587"/>
      <c r="AB147" s="587"/>
      <c r="AC147" s="587"/>
      <c r="AD147" s="587"/>
      <c r="AE147" s="587"/>
      <c r="AF147" s="587"/>
      <c r="AG147" s="587"/>
      <c r="AH147" s="587"/>
    </row>
    <row r="148" spans="1:35" s="525" customFormat="1" ht="90">
      <c r="A148" s="1215"/>
      <c r="B148" s="1215"/>
      <c r="C148" s="1215"/>
      <c r="D148" s="1215"/>
      <c r="E148" s="1215"/>
      <c r="F148" s="1215">
        <v>1</v>
      </c>
      <c r="G148" s="960"/>
      <c r="H148" s="960"/>
      <c r="I148" s="1215"/>
      <c r="J148" s="1215">
        <v>1</v>
      </c>
      <c r="K148" s="968"/>
      <c r="L148" s="595" t="str">
        <f>mergeValue(A148) &amp;"."&amp; mergeValue(B148)&amp;"."&amp; mergeValue(C148)&amp;"."&amp; mergeValue(D148)&amp;"."&amp;  mergeValue(F148)</f>
        <v>1.1.1.1.1</v>
      </c>
      <c r="M148" s="557" t="s">
        <v>10</v>
      </c>
      <c r="N148" s="583"/>
      <c r="O148" s="1217"/>
      <c r="P148" s="1217"/>
      <c r="Q148" s="1217"/>
      <c r="R148" s="1217"/>
      <c r="S148" s="1217"/>
      <c r="T148" s="1217"/>
      <c r="U148" s="1217"/>
      <c r="V148" s="1217"/>
      <c r="W148" s="632" t="s">
        <v>635</v>
      </c>
      <c r="X148" s="587"/>
      <c r="Y148" s="591" t="str">
        <f>strCheckUnique(Z148:Z151)</f>
        <v/>
      </c>
      <c r="Z148" s="587"/>
      <c r="AA148" s="591"/>
      <c r="AB148" s="587"/>
      <c r="AC148" s="587"/>
      <c r="AD148" s="587"/>
      <c r="AE148" s="587"/>
      <c r="AF148" s="587"/>
      <c r="AG148" s="587"/>
      <c r="AH148" s="587"/>
    </row>
    <row r="149" spans="1:35" s="525" customFormat="1" ht="188.25" customHeight="1">
      <c r="A149" s="1215"/>
      <c r="B149" s="1215"/>
      <c r="C149" s="1215"/>
      <c r="D149" s="1215"/>
      <c r="E149" s="1215"/>
      <c r="F149" s="1215"/>
      <c r="G149" s="960">
        <v>1</v>
      </c>
      <c r="H149" s="960"/>
      <c r="I149" s="1215"/>
      <c r="J149" s="1215"/>
      <c r="K149" s="968">
        <v>1</v>
      </c>
      <c r="L149" s="595" t="str">
        <f>mergeValue(A149) &amp;"."&amp; mergeValue(B149)&amp;"."&amp; mergeValue(C149)&amp;"."&amp; mergeValue(D149)&amp;"."&amp; mergeValue(F149)&amp;"."&amp; mergeValue(G149)</f>
        <v>1.1.1.1.1.1</v>
      </c>
      <c r="M149" s="1071"/>
      <c r="N149" s="588"/>
      <c r="O149" s="564"/>
      <c r="P149" s="564"/>
      <c r="Q149" s="1096"/>
      <c r="R149" s="1250"/>
      <c r="S149" s="1222" t="s">
        <v>84</v>
      </c>
      <c r="T149" s="1250"/>
      <c r="U149" s="1222" t="s">
        <v>85</v>
      </c>
      <c r="V149" s="580"/>
      <c r="W149" s="1214" t="s">
        <v>659</v>
      </c>
      <c r="X149" s="587" t="str">
        <f>strCheckDate(O150:V150)</f>
        <v/>
      </c>
      <c r="Y149" s="591"/>
      <c r="Z149" s="591" t="str">
        <f>IF(M149="","",M149 )</f>
        <v/>
      </c>
      <c r="AA149" s="591"/>
      <c r="AB149" s="591"/>
      <c r="AC149" s="591"/>
      <c r="AD149" s="587"/>
      <c r="AE149" s="587"/>
      <c r="AF149" s="587"/>
      <c r="AG149" s="587"/>
      <c r="AH149" s="587"/>
    </row>
    <row r="150" spans="1:35" s="525" customFormat="1" ht="0.2" customHeight="1">
      <c r="A150" s="1215"/>
      <c r="B150" s="1215"/>
      <c r="C150" s="1215"/>
      <c r="D150" s="1215"/>
      <c r="E150" s="1215"/>
      <c r="F150" s="1215"/>
      <c r="G150" s="960"/>
      <c r="H150" s="960"/>
      <c r="I150" s="1215"/>
      <c r="J150" s="1215"/>
      <c r="K150" s="968"/>
      <c r="L150" s="602"/>
      <c r="M150" s="648"/>
      <c r="N150" s="588"/>
      <c r="O150" s="564"/>
      <c r="P150" s="564"/>
      <c r="Q150" s="586" t="str">
        <f>R149 &amp; "-" &amp; T149</f>
        <v>-</v>
      </c>
      <c r="R150" s="1221"/>
      <c r="S150" s="1222"/>
      <c r="T150" s="1221"/>
      <c r="U150" s="1222"/>
      <c r="V150" s="580"/>
      <c r="W150" s="1214"/>
      <c r="X150" s="587"/>
      <c r="Y150" s="587"/>
      <c r="Z150" s="587"/>
      <c r="AA150" s="587"/>
      <c r="AB150" s="587"/>
      <c r="AC150" s="587"/>
      <c r="AD150" s="587"/>
      <c r="AE150" s="587"/>
      <c r="AF150" s="587"/>
      <c r="AG150" s="587"/>
      <c r="AH150" s="587"/>
    </row>
    <row r="151" spans="1:35" s="524" customFormat="1" ht="15" customHeight="1">
      <c r="A151" s="1215"/>
      <c r="B151" s="1215"/>
      <c r="C151" s="1215"/>
      <c r="D151" s="1215"/>
      <c r="E151" s="1215"/>
      <c r="F151" s="1215"/>
      <c r="G151" s="962"/>
      <c r="H151" s="960"/>
      <c r="I151" s="1215"/>
      <c r="J151" s="1215"/>
      <c r="K151" s="967"/>
      <c r="L151" s="540"/>
      <c r="M151" s="558" t="s">
        <v>25</v>
      </c>
      <c r="N151" s="553"/>
      <c r="O151" s="547"/>
      <c r="P151" s="547"/>
      <c r="Q151" s="547"/>
      <c r="R151" s="575"/>
      <c r="S151" s="566"/>
      <c r="T151" s="565"/>
      <c r="U151" s="553"/>
      <c r="V151" s="562"/>
      <c r="W151" s="1214"/>
      <c r="X151" s="589"/>
      <c r="Y151" s="589"/>
      <c r="Z151" s="589"/>
      <c r="AA151" s="589"/>
      <c r="AB151" s="589"/>
      <c r="AC151" s="589"/>
      <c r="AD151" s="589"/>
      <c r="AE151" s="589"/>
      <c r="AF151" s="589"/>
      <c r="AG151" s="589"/>
      <c r="AH151" s="589"/>
    </row>
    <row r="152" spans="1:35" s="524" customFormat="1" ht="15" customHeight="1">
      <c r="A152" s="1215"/>
      <c r="B152" s="1215"/>
      <c r="C152" s="1215"/>
      <c r="D152" s="1215"/>
      <c r="E152" s="1215"/>
      <c r="F152" s="962"/>
      <c r="G152" s="962"/>
      <c r="H152" s="960"/>
      <c r="I152" s="1215"/>
      <c r="J152" s="962"/>
      <c r="K152" s="967"/>
      <c r="L152" s="540"/>
      <c r="M152" s="553" t="s">
        <v>11</v>
      </c>
      <c r="N152" s="552"/>
      <c r="O152" s="547"/>
      <c r="P152" s="547"/>
      <c r="Q152" s="547"/>
      <c r="R152" s="575"/>
      <c r="S152" s="566"/>
      <c r="T152" s="565"/>
      <c r="U152" s="552"/>
      <c r="V152" s="566"/>
      <c r="W152" s="562"/>
      <c r="X152" s="589"/>
      <c r="Y152" s="589"/>
      <c r="Z152" s="589"/>
      <c r="AA152" s="589"/>
      <c r="AB152" s="589"/>
      <c r="AC152" s="589"/>
      <c r="AD152" s="589"/>
      <c r="AE152" s="589"/>
      <c r="AF152" s="589"/>
      <c r="AG152" s="589"/>
      <c r="AH152" s="589"/>
    </row>
    <row r="153" spans="1:35" s="524" customFormat="1" ht="15" hidden="1" customHeight="1">
      <c r="A153" s="1215"/>
      <c r="B153" s="1215"/>
      <c r="C153" s="1215"/>
      <c r="D153" s="1215"/>
      <c r="E153" s="966"/>
      <c r="F153" s="962"/>
      <c r="G153" s="962"/>
      <c r="H153" s="962"/>
      <c r="I153" s="958"/>
      <c r="J153" s="955"/>
      <c r="K153" s="965"/>
      <c r="L153" s="540"/>
      <c r="M153" s="553"/>
      <c r="N153" s="553"/>
      <c r="O153" s="553"/>
      <c r="P153" s="553"/>
      <c r="Q153" s="553"/>
      <c r="R153" s="553"/>
      <c r="S153" s="553"/>
      <c r="T153" s="553"/>
      <c r="U153" s="553"/>
      <c r="V153" s="566"/>
      <c r="W153" s="562"/>
      <c r="X153" s="589"/>
      <c r="Y153" s="589"/>
      <c r="Z153" s="589"/>
      <c r="AA153" s="589"/>
      <c r="AB153" s="589"/>
      <c r="AC153" s="589"/>
      <c r="AD153" s="589"/>
      <c r="AE153" s="589"/>
      <c r="AF153" s="589"/>
      <c r="AG153" s="589"/>
      <c r="AH153" s="589"/>
      <c r="AI153" s="589"/>
    </row>
    <row r="154" spans="1:35" s="524" customFormat="1" ht="15" customHeight="1">
      <c r="A154" s="1215"/>
      <c r="B154" s="1215"/>
      <c r="C154" s="1215"/>
      <c r="D154" s="966"/>
      <c r="E154" s="966"/>
      <c r="F154" s="962"/>
      <c r="G154" s="962"/>
      <c r="H154" s="962"/>
      <c r="I154" s="958"/>
      <c r="J154" s="955"/>
      <c r="K154" s="965"/>
      <c r="L154" s="540"/>
      <c r="M154" s="552" t="s">
        <v>17</v>
      </c>
      <c r="N154" s="551"/>
      <c r="O154" s="547"/>
      <c r="P154" s="547"/>
      <c r="Q154" s="547"/>
      <c r="R154" s="575"/>
      <c r="S154" s="566"/>
      <c r="T154" s="565"/>
      <c r="U154" s="551"/>
      <c r="V154" s="566"/>
      <c r="W154" s="562"/>
      <c r="X154" s="589"/>
      <c r="Y154" s="589"/>
      <c r="Z154" s="589"/>
      <c r="AA154" s="589"/>
      <c r="AB154" s="589"/>
      <c r="AC154" s="589"/>
      <c r="AD154" s="589"/>
      <c r="AE154" s="589"/>
      <c r="AF154" s="589"/>
      <c r="AG154" s="589"/>
      <c r="AH154" s="589"/>
    </row>
    <row r="155" spans="1:35" s="524" customFormat="1" ht="15" customHeight="1">
      <c r="A155" s="1215"/>
      <c r="B155" s="1215"/>
      <c r="C155" s="966"/>
      <c r="D155" s="966"/>
      <c r="E155" s="966"/>
      <c r="F155" s="966"/>
      <c r="G155" s="971"/>
      <c r="H155" s="958"/>
      <c r="I155" s="969"/>
      <c r="J155" s="955"/>
      <c r="K155" s="970"/>
      <c r="L155" s="540"/>
      <c r="M155" s="551" t="s">
        <v>18</v>
      </c>
      <c r="N155" s="551"/>
      <c r="O155" s="547"/>
      <c r="P155" s="547"/>
      <c r="Q155" s="547"/>
      <c r="R155" s="575"/>
      <c r="S155" s="566"/>
      <c r="T155" s="565"/>
      <c r="U155" s="551"/>
      <c r="V155" s="566"/>
      <c r="W155" s="562"/>
      <c r="X155" s="589"/>
      <c r="Y155" s="589"/>
      <c r="Z155" s="589"/>
      <c r="AA155" s="589"/>
      <c r="AB155" s="589"/>
      <c r="AC155" s="589"/>
      <c r="AD155" s="589"/>
      <c r="AE155" s="589"/>
      <c r="AF155" s="589"/>
      <c r="AG155" s="589"/>
      <c r="AH155" s="589"/>
    </row>
    <row r="156" spans="1:35" s="524" customFormat="1" ht="15" customHeight="1">
      <c r="A156" s="1215"/>
      <c r="B156" s="966"/>
      <c r="C156" s="966"/>
      <c r="D156" s="966"/>
      <c r="E156" s="966"/>
      <c r="F156" s="966"/>
      <c r="G156" s="971"/>
      <c r="H156" s="958"/>
      <c r="I156" s="958"/>
      <c r="J156" s="955"/>
      <c r="K156" s="965"/>
      <c r="L156" s="540"/>
      <c r="M156" s="560" t="s">
        <v>19</v>
      </c>
      <c r="N156" s="551"/>
      <c r="O156" s="547"/>
      <c r="P156" s="547"/>
      <c r="Q156" s="547"/>
      <c r="R156" s="575"/>
      <c r="S156" s="566"/>
      <c r="T156" s="565"/>
      <c r="U156" s="551"/>
      <c r="V156" s="566"/>
      <c r="W156" s="562"/>
      <c r="X156" s="589"/>
      <c r="Y156" s="589"/>
      <c r="Z156" s="589"/>
      <c r="AA156" s="589"/>
      <c r="AB156" s="589"/>
      <c r="AC156" s="589"/>
      <c r="AD156" s="589"/>
      <c r="AE156" s="589"/>
      <c r="AF156" s="589"/>
      <c r="AG156" s="589"/>
      <c r="AH156" s="589"/>
    </row>
    <row r="157" spans="1:35" s="524" customFormat="1" ht="15" customHeight="1">
      <c r="A157" s="954"/>
      <c r="B157" s="954"/>
      <c r="C157" s="954"/>
      <c r="D157" s="954"/>
      <c r="E157" s="954"/>
      <c r="F157" s="954"/>
      <c r="G157" s="954"/>
      <c r="H157" s="954"/>
      <c r="I157" s="954"/>
      <c r="J157" s="954"/>
      <c r="K157" s="954"/>
      <c r="L157" s="540"/>
      <c r="M157" s="567" t="s">
        <v>309</v>
      </c>
      <c r="N157" s="551"/>
      <c r="O157" s="547"/>
      <c r="P157" s="547"/>
      <c r="Q157" s="547"/>
      <c r="R157" s="575"/>
      <c r="S157" s="566"/>
      <c r="T157" s="565"/>
      <c r="U157" s="551"/>
      <c r="V157" s="566"/>
      <c r="W157" s="562"/>
      <c r="X157" s="589"/>
      <c r="Y157" s="589"/>
      <c r="Z157" s="589"/>
      <c r="AA157" s="589"/>
      <c r="AB157" s="589"/>
      <c r="AC157" s="589"/>
      <c r="AD157" s="589"/>
      <c r="AE157" s="589"/>
      <c r="AF157" s="589"/>
      <c r="AG157" s="589"/>
      <c r="AH157" s="589"/>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5" customFormat="1" ht="22.5">
      <c r="A161" s="1215">
        <v>1</v>
      </c>
      <c r="B161" s="903"/>
      <c r="C161" s="903"/>
      <c r="D161" s="903"/>
      <c r="E161" s="904"/>
      <c r="F161" s="905"/>
      <c r="G161" s="905"/>
      <c r="H161" s="905"/>
      <c r="I161" s="906"/>
      <c r="J161" s="901"/>
      <c r="K161" s="908"/>
      <c r="L161" s="595">
        <f>mergeValue(A161)</f>
        <v>1</v>
      </c>
      <c r="M161" s="643" t="s">
        <v>20</v>
      </c>
      <c r="N161" s="582"/>
      <c r="O161" s="1308"/>
      <c r="P161" s="1309"/>
      <c r="Q161" s="1309"/>
      <c r="R161" s="1309"/>
      <c r="S161" s="1309"/>
      <c r="T161" s="1309"/>
      <c r="U161" s="1309"/>
      <c r="V161" s="1310"/>
      <c r="W161" s="632" t="s">
        <v>476</v>
      </c>
      <c r="X161" s="587"/>
      <c r="Y161" s="587"/>
      <c r="Z161" s="587"/>
      <c r="AA161" s="587"/>
      <c r="AB161" s="587"/>
      <c r="AC161" s="587"/>
      <c r="AD161" s="587"/>
      <c r="AE161" s="587"/>
      <c r="AF161" s="587"/>
      <c r="AG161" s="587"/>
    </row>
    <row r="162" spans="1:33" s="525" customFormat="1" ht="22.5">
      <c r="A162" s="1215"/>
      <c r="B162" s="1215">
        <v>1</v>
      </c>
      <c r="C162" s="903"/>
      <c r="D162" s="903"/>
      <c r="E162" s="905"/>
      <c r="F162" s="905"/>
      <c r="G162" s="905"/>
      <c r="H162" s="905"/>
      <c r="I162" s="900"/>
      <c r="J162" s="899"/>
      <c r="K162" s="902"/>
      <c r="L162" s="595" t="str">
        <f>mergeValue(A162) &amp;"."&amp; mergeValue(B162)</f>
        <v>1.1</v>
      </c>
      <c r="M162" s="548" t="s">
        <v>16</v>
      </c>
      <c r="N162" s="582"/>
      <c r="O162" s="1308"/>
      <c r="P162" s="1309"/>
      <c r="Q162" s="1309"/>
      <c r="R162" s="1309"/>
      <c r="S162" s="1309"/>
      <c r="T162" s="1309"/>
      <c r="U162" s="1309"/>
      <c r="V162" s="1310"/>
      <c r="W162" s="632" t="s">
        <v>477</v>
      </c>
      <c r="X162" s="587"/>
      <c r="Y162" s="587"/>
      <c r="Z162" s="587"/>
      <c r="AA162" s="587"/>
      <c r="AB162" s="587"/>
      <c r="AC162" s="587"/>
      <c r="AD162" s="587"/>
      <c r="AE162" s="587"/>
      <c r="AF162" s="587"/>
      <c r="AG162" s="587"/>
    </row>
    <row r="163" spans="1:33" s="525" customFormat="1" ht="22.5">
      <c r="A163" s="1215"/>
      <c r="B163" s="1215"/>
      <c r="C163" s="1215">
        <v>1</v>
      </c>
      <c r="D163" s="903"/>
      <c r="E163" s="905"/>
      <c r="F163" s="905"/>
      <c r="G163" s="905"/>
      <c r="H163" s="905"/>
      <c r="I163" s="907"/>
      <c r="J163" s="899"/>
      <c r="K163" s="902"/>
      <c r="L163" s="595" t="str">
        <f>mergeValue(A163) &amp;"."&amp; mergeValue(B163)&amp;"."&amp; mergeValue(C163)</f>
        <v>1.1.1</v>
      </c>
      <c r="M163" s="549" t="s">
        <v>7</v>
      </c>
      <c r="N163" s="582"/>
      <c r="O163" s="1308"/>
      <c r="P163" s="1309"/>
      <c r="Q163" s="1309"/>
      <c r="R163" s="1309"/>
      <c r="S163" s="1309"/>
      <c r="T163" s="1309"/>
      <c r="U163" s="1309"/>
      <c r="V163" s="1310"/>
      <c r="W163" s="632" t="s">
        <v>633</v>
      </c>
      <c r="X163" s="587"/>
      <c r="Y163" s="587"/>
      <c r="Z163" s="587"/>
      <c r="AA163" s="587"/>
      <c r="AB163" s="587"/>
      <c r="AC163" s="587"/>
      <c r="AD163" s="587"/>
      <c r="AE163" s="587"/>
      <c r="AF163" s="587"/>
      <c r="AG163" s="587"/>
    </row>
    <row r="164" spans="1:33" s="525" customFormat="1" ht="22.5">
      <c r="A164" s="1215"/>
      <c r="B164" s="1215"/>
      <c r="C164" s="1215"/>
      <c r="D164" s="1215">
        <v>1</v>
      </c>
      <c r="E164" s="905"/>
      <c r="F164" s="905"/>
      <c r="G164" s="905"/>
      <c r="H164" s="905"/>
      <c r="I164" s="907"/>
      <c r="J164" s="899"/>
      <c r="K164" s="902"/>
      <c r="L164" s="595" t="str">
        <f>mergeValue(A164) &amp;"."&amp; mergeValue(B164)&amp;"."&amp; mergeValue(C164)&amp;"."&amp; mergeValue(D164)</f>
        <v>1.1.1.1</v>
      </c>
      <c r="M164" s="550" t="s">
        <v>22</v>
      </c>
      <c r="N164" s="582"/>
      <c r="O164" s="1308"/>
      <c r="P164" s="1309"/>
      <c r="Q164" s="1309"/>
      <c r="R164" s="1309"/>
      <c r="S164" s="1309"/>
      <c r="T164" s="1309"/>
      <c r="U164" s="1309"/>
      <c r="V164" s="1310"/>
      <c r="W164" s="632" t="s">
        <v>634</v>
      </c>
      <c r="X164" s="587"/>
      <c r="Y164" s="587"/>
      <c r="Z164" s="587"/>
      <c r="AA164" s="587"/>
      <c r="AB164" s="587"/>
      <c r="AC164" s="587"/>
      <c r="AD164" s="587"/>
      <c r="AE164" s="587"/>
      <c r="AF164" s="587"/>
      <c r="AG164" s="587"/>
    </row>
    <row r="165" spans="1:33" s="525" customFormat="1" ht="101.25">
      <c r="A165" s="1215"/>
      <c r="B165" s="1215"/>
      <c r="C165" s="1215"/>
      <c r="D165" s="1215"/>
      <c r="E165" s="1215">
        <v>1</v>
      </c>
      <c r="F165" s="905"/>
      <c r="G165" s="905"/>
      <c r="H165" s="903">
        <v>1</v>
      </c>
      <c r="I165" s="1215">
        <v>1</v>
      </c>
      <c r="J165" s="905"/>
      <c r="K165" s="910"/>
      <c r="L165" s="595" t="str">
        <f>mergeValue(A165) &amp;"."&amp; mergeValue(B165)&amp;"."&amp; mergeValue(C165)&amp;"."&amp; mergeValue(D165)&amp;"."&amp; mergeValue(E165)</f>
        <v>1.1.1.1.1</v>
      </c>
      <c r="M165" s="556" t="s">
        <v>9</v>
      </c>
      <c r="N165" s="583"/>
      <c r="O165" s="1218"/>
      <c r="P165" s="1219"/>
      <c r="Q165" s="1219"/>
      <c r="R165" s="1219"/>
      <c r="S165" s="1219"/>
      <c r="T165" s="1219"/>
      <c r="U165" s="1219"/>
      <c r="V165" s="1220"/>
      <c r="W165" s="632" t="s">
        <v>638</v>
      </c>
      <c r="X165" s="587"/>
      <c r="Y165" s="587"/>
      <c r="Z165" s="587"/>
      <c r="AA165" s="587"/>
      <c r="AB165" s="587"/>
      <c r="AC165" s="587"/>
      <c r="AD165" s="587"/>
      <c r="AE165" s="587"/>
      <c r="AF165" s="587"/>
      <c r="AG165" s="587"/>
    </row>
    <row r="166" spans="1:33" s="525" customFormat="1" ht="90">
      <c r="A166" s="1215"/>
      <c r="B166" s="1215"/>
      <c r="C166" s="1215"/>
      <c r="D166" s="1215"/>
      <c r="E166" s="1215"/>
      <c r="F166" s="1215">
        <v>1</v>
      </c>
      <c r="G166" s="903"/>
      <c r="H166" s="903"/>
      <c r="I166" s="1215"/>
      <c r="J166" s="1215">
        <v>1</v>
      </c>
      <c r="K166" s="911"/>
      <c r="L166" s="595" t="str">
        <f>mergeValue(A166) &amp;"."&amp; mergeValue(B166)&amp;"."&amp; mergeValue(C166)&amp;"."&amp; mergeValue(D166)&amp;"."&amp; mergeValue(E166)&amp;"."&amp; mergeValue(F166)</f>
        <v>1.1.1.1.1.1</v>
      </c>
      <c r="M166" s="557" t="s">
        <v>10</v>
      </c>
      <c r="N166" s="583"/>
      <c r="O166" s="1218"/>
      <c r="P166" s="1219"/>
      <c r="Q166" s="1219"/>
      <c r="R166" s="1219"/>
      <c r="S166" s="1219"/>
      <c r="T166" s="1219"/>
      <c r="U166" s="1219"/>
      <c r="V166" s="1220"/>
      <c r="W166" s="632" t="s">
        <v>636</v>
      </c>
      <c r="X166" s="587"/>
      <c r="Y166" s="591" t="str">
        <f>strCheckUnique(Z166:Z169)</f>
        <v/>
      </c>
      <c r="Z166" s="587"/>
      <c r="AA166" s="591" t="str">
        <f>IF(O166="","",O166 &amp; ":_")</f>
        <v/>
      </c>
      <c r="AB166" s="587"/>
      <c r="AC166" s="587"/>
      <c r="AD166" s="587"/>
      <c r="AE166" s="587"/>
      <c r="AF166" s="587"/>
      <c r="AG166" s="587"/>
    </row>
    <row r="167" spans="1:33" s="525" customFormat="1" ht="188.25" customHeight="1">
      <c r="A167" s="1215"/>
      <c r="B167" s="1215"/>
      <c r="C167" s="1215"/>
      <c r="D167" s="1215"/>
      <c r="E167" s="1215"/>
      <c r="F167" s="1215"/>
      <c r="G167" s="903">
        <v>1</v>
      </c>
      <c r="H167" s="903"/>
      <c r="I167" s="1215"/>
      <c r="J167" s="1215"/>
      <c r="K167" s="911">
        <v>1</v>
      </c>
      <c r="L167" s="595" t="str">
        <f>mergeValue(A167) &amp;"."&amp; mergeValue(B167)&amp;"."&amp; mergeValue(C167)&amp;"."&amp; mergeValue(D167)&amp;"."&amp; mergeValue(E167)&amp;"."&amp; mergeValue(F167)&amp;"."&amp; mergeValue(G167)</f>
        <v>1.1.1.1.1.1.1</v>
      </c>
      <c r="M167" s="1071"/>
      <c r="N167" s="588"/>
      <c r="O167" s="1080"/>
      <c r="P167" s="564"/>
      <c r="Q167" s="564"/>
      <c r="R167" s="1250"/>
      <c r="S167" s="1222" t="s">
        <v>84</v>
      </c>
      <c r="T167" s="1250"/>
      <c r="U167" s="1222" t="s">
        <v>84</v>
      </c>
      <c r="V167" s="580"/>
      <c r="W167" s="1214" t="s">
        <v>656</v>
      </c>
      <c r="X167" s="587" t="str">
        <f>strCheckDate(O168:V168)</f>
        <v/>
      </c>
      <c r="Y167" s="591"/>
      <c r="Z167" s="591" t="str">
        <f>IF(M167="","",M167 )</f>
        <v/>
      </c>
      <c r="AA167" s="591"/>
      <c r="AB167" s="591"/>
      <c r="AC167" s="591"/>
      <c r="AD167" s="587"/>
      <c r="AE167" s="587"/>
      <c r="AF167" s="587"/>
      <c r="AG167" s="587"/>
    </row>
    <row r="168" spans="1:33" s="525" customFormat="1" ht="11.25" hidden="1" customHeight="1">
      <c r="A168" s="1215"/>
      <c r="B168" s="1215"/>
      <c r="C168" s="1215"/>
      <c r="D168" s="1215"/>
      <c r="E168" s="1215"/>
      <c r="F168" s="1215"/>
      <c r="G168" s="903"/>
      <c r="H168" s="903"/>
      <c r="I168" s="1215"/>
      <c r="J168" s="1215"/>
      <c r="K168" s="911"/>
      <c r="L168" s="602"/>
      <c r="M168" s="648"/>
      <c r="N168" s="588"/>
      <c r="O168" s="586"/>
      <c r="P168" s="564"/>
      <c r="Q168" s="586" t="str">
        <f>R167 &amp; "-" &amp; T167</f>
        <v>-</v>
      </c>
      <c r="R168" s="1221"/>
      <c r="S168" s="1222"/>
      <c r="T168" s="1221"/>
      <c r="U168" s="1222"/>
      <c r="V168" s="580"/>
      <c r="W168" s="1214"/>
      <c r="X168" s="587"/>
      <c r="Y168" s="587"/>
      <c r="Z168" s="587"/>
      <c r="AA168" s="587"/>
      <c r="AB168" s="587"/>
      <c r="AC168" s="587"/>
      <c r="AD168" s="587"/>
      <c r="AE168" s="587"/>
      <c r="AF168" s="587"/>
      <c r="AG168" s="587"/>
    </row>
    <row r="169" spans="1:33" s="524" customFormat="1" ht="15" customHeight="1">
      <c r="A169" s="1215"/>
      <c r="B169" s="1215"/>
      <c r="C169" s="1215"/>
      <c r="D169" s="1215"/>
      <c r="E169" s="1215"/>
      <c r="F169" s="1215"/>
      <c r="G169" s="905"/>
      <c r="H169" s="903"/>
      <c r="I169" s="1215"/>
      <c r="J169" s="1215"/>
      <c r="K169" s="910"/>
      <c r="L169" s="540"/>
      <c r="M169" s="559" t="s">
        <v>25</v>
      </c>
      <c r="N169" s="553"/>
      <c r="O169" s="547"/>
      <c r="P169" s="547"/>
      <c r="Q169" s="547"/>
      <c r="R169" s="575"/>
      <c r="S169" s="566"/>
      <c r="T169" s="565"/>
      <c r="U169" s="553"/>
      <c r="V169" s="562"/>
      <c r="W169" s="1214"/>
      <c r="X169" s="589"/>
      <c r="Y169" s="589"/>
      <c r="Z169" s="589"/>
      <c r="AA169" s="589"/>
      <c r="AB169" s="589"/>
      <c r="AC169" s="589"/>
      <c r="AD169" s="589"/>
      <c r="AE169" s="589"/>
      <c r="AF169" s="589"/>
      <c r="AG169" s="589"/>
    </row>
    <row r="170" spans="1:33" s="524" customFormat="1" ht="15" customHeight="1">
      <c r="A170" s="1215"/>
      <c r="B170" s="1215"/>
      <c r="C170" s="1215"/>
      <c r="D170" s="1215"/>
      <c r="E170" s="1215"/>
      <c r="F170" s="905"/>
      <c r="G170" s="905"/>
      <c r="H170" s="903"/>
      <c r="I170" s="1215"/>
      <c r="J170" s="905"/>
      <c r="K170" s="910"/>
      <c r="L170" s="540"/>
      <c r="M170" s="558" t="s">
        <v>11</v>
      </c>
      <c r="N170" s="552"/>
      <c r="O170" s="547"/>
      <c r="P170" s="547"/>
      <c r="Q170" s="547"/>
      <c r="R170" s="575"/>
      <c r="S170" s="566"/>
      <c r="T170" s="565"/>
      <c r="U170" s="552"/>
      <c r="V170" s="566"/>
      <c r="W170" s="562"/>
      <c r="X170" s="589"/>
      <c r="Y170" s="589"/>
      <c r="Z170" s="589"/>
      <c r="AA170" s="589"/>
      <c r="AB170" s="589"/>
      <c r="AC170" s="589"/>
      <c r="AD170" s="589"/>
      <c r="AE170" s="589"/>
      <c r="AF170" s="589"/>
      <c r="AG170" s="589"/>
    </row>
    <row r="171" spans="1:33" s="524" customFormat="1" ht="15" customHeight="1">
      <c r="A171" s="1215"/>
      <c r="B171" s="1215"/>
      <c r="C171" s="1215"/>
      <c r="D171" s="1215"/>
      <c r="E171" s="909"/>
      <c r="F171" s="905"/>
      <c r="G171" s="905"/>
      <c r="H171" s="905"/>
      <c r="I171" s="901"/>
      <c r="J171" s="898"/>
      <c r="K171" s="908"/>
      <c r="L171" s="540"/>
      <c r="M171" s="553" t="s">
        <v>12</v>
      </c>
      <c r="N171" s="551"/>
      <c r="O171" s="547"/>
      <c r="P171" s="547"/>
      <c r="Q171" s="547"/>
      <c r="R171" s="575"/>
      <c r="S171" s="566"/>
      <c r="T171" s="565"/>
      <c r="U171" s="551"/>
      <c r="V171" s="566"/>
      <c r="W171" s="562"/>
      <c r="X171" s="589"/>
      <c r="Y171" s="589"/>
      <c r="Z171" s="589"/>
      <c r="AA171" s="589"/>
      <c r="AB171" s="589"/>
      <c r="AC171" s="589"/>
      <c r="AD171" s="589"/>
      <c r="AE171" s="589"/>
      <c r="AF171" s="589"/>
      <c r="AG171" s="589"/>
    </row>
    <row r="172" spans="1:33" s="524" customFormat="1" ht="15" customHeight="1">
      <c r="A172" s="1215"/>
      <c r="B172" s="1215"/>
      <c r="C172" s="1215"/>
      <c r="D172" s="909"/>
      <c r="E172" s="909"/>
      <c r="F172" s="905"/>
      <c r="G172" s="905"/>
      <c r="H172" s="905"/>
      <c r="I172" s="901"/>
      <c r="J172" s="898"/>
      <c r="K172" s="908"/>
      <c r="L172" s="540"/>
      <c r="M172" s="552" t="s">
        <v>17</v>
      </c>
      <c r="N172" s="551"/>
      <c r="O172" s="547"/>
      <c r="P172" s="547"/>
      <c r="Q172" s="547"/>
      <c r="R172" s="575"/>
      <c r="S172" s="566"/>
      <c r="T172" s="565"/>
      <c r="U172" s="551"/>
      <c r="V172" s="566"/>
      <c r="W172" s="562"/>
      <c r="X172" s="589"/>
      <c r="Y172" s="589"/>
      <c r="Z172" s="589"/>
      <c r="AA172" s="589"/>
      <c r="AB172" s="589"/>
      <c r="AC172" s="589"/>
      <c r="AD172" s="589"/>
      <c r="AE172" s="589"/>
      <c r="AF172" s="589"/>
      <c r="AG172" s="589"/>
    </row>
    <row r="173" spans="1:33" s="524" customFormat="1" ht="15" customHeight="1">
      <c r="A173" s="1215"/>
      <c r="B173" s="1215"/>
      <c r="C173" s="909"/>
      <c r="D173" s="909"/>
      <c r="E173" s="909"/>
      <c r="F173" s="909"/>
      <c r="G173" s="914"/>
      <c r="H173" s="901"/>
      <c r="I173" s="912"/>
      <c r="J173" s="898"/>
      <c r="K173" s="913"/>
      <c r="L173" s="540"/>
      <c r="M173" s="551" t="s">
        <v>18</v>
      </c>
      <c r="N173" s="551"/>
      <c r="O173" s="547"/>
      <c r="P173" s="547"/>
      <c r="Q173" s="547"/>
      <c r="R173" s="575"/>
      <c r="S173" s="566"/>
      <c r="T173" s="565"/>
      <c r="U173" s="551"/>
      <c r="V173" s="566"/>
      <c r="W173" s="562"/>
      <c r="X173" s="589"/>
      <c r="Y173" s="589"/>
      <c r="Z173" s="589"/>
      <c r="AA173" s="589"/>
      <c r="AB173" s="589"/>
      <c r="AC173" s="589"/>
      <c r="AD173" s="589"/>
      <c r="AE173" s="589"/>
      <c r="AF173" s="589"/>
      <c r="AG173" s="589"/>
    </row>
    <row r="174" spans="1:33" s="524" customFormat="1" ht="15" customHeight="1">
      <c r="A174" s="1215"/>
      <c r="B174" s="909"/>
      <c r="C174" s="909"/>
      <c r="D174" s="909"/>
      <c r="E174" s="909"/>
      <c r="F174" s="909"/>
      <c r="G174" s="914"/>
      <c r="H174" s="901"/>
      <c r="I174" s="901"/>
      <c r="J174" s="898"/>
      <c r="K174" s="908"/>
      <c r="L174" s="540"/>
      <c r="M174" s="560" t="s">
        <v>19</v>
      </c>
      <c r="N174" s="551"/>
      <c r="O174" s="547"/>
      <c r="P174" s="547"/>
      <c r="Q174" s="547"/>
      <c r="R174" s="575"/>
      <c r="S174" s="566"/>
      <c r="T174" s="565"/>
      <c r="U174" s="551"/>
      <c r="V174" s="566"/>
      <c r="W174" s="562"/>
      <c r="X174" s="589"/>
      <c r="Y174" s="589"/>
      <c r="Z174" s="589"/>
      <c r="AA174" s="589"/>
      <c r="AB174" s="589"/>
      <c r="AC174" s="589"/>
      <c r="AD174" s="589"/>
      <c r="AE174" s="589"/>
      <c r="AF174" s="589"/>
      <c r="AG174" s="589"/>
    </row>
    <row r="175" spans="1:33" s="524" customFormat="1" ht="15" customHeight="1">
      <c r="A175" s="897"/>
      <c r="B175" s="897"/>
      <c r="C175" s="897"/>
      <c r="D175" s="897"/>
      <c r="E175" s="897"/>
      <c r="F175" s="897"/>
      <c r="G175" s="897"/>
      <c r="H175" s="897"/>
      <c r="I175" s="897"/>
      <c r="J175" s="897"/>
      <c r="K175" s="897"/>
      <c r="L175" s="540"/>
      <c r="M175" s="567" t="s">
        <v>309</v>
      </c>
      <c r="N175" s="551"/>
      <c r="O175" s="547"/>
      <c r="P175" s="547"/>
      <c r="Q175" s="547"/>
      <c r="R175" s="575"/>
      <c r="S175" s="566"/>
      <c r="T175" s="565"/>
      <c r="U175" s="551"/>
      <c r="V175" s="759"/>
      <c r="W175" s="759"/>
      <c r="X175" s="759"/>
      <c r="Y175" s="768"/>
      <c r="Z175" s="767"/>
      <c r="AA175" s="766"/>
      <c r="AB175" s="760"/>
      <c r="AC175" s="767"/>
      <c r="AD175" s="764"/>
      <c r="AE175" s="589"/>
      <c r="AF175" s="589"/>
      <c r="AG175" s="589"/>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7" customFormat="1" ht="22.5">
      <c r="A179" s="1215">
        <v>1</v>
      </c>
      <c r="B179" s="982"/>
      <c r="C179" s="982"/>
      <c r="D179" s="982"/>
      <c r="E179" s="982"/>
      <c r="F179" s="982"/>
      <c r="G179" s="983"/>
      <c r="H179" s="983"/>
      <c r="I179" s="985"/>
      <c r="J179" s="977"/>
      <c r="K179" s="977"/>
      <c r="L179" s="726">
        <f>mergeValue(A179)</f>
        <v>1</v>
      </c>
      <c r="M179" s="643" t="s">
        <v>20</v>
      </c>
      <c r="N179" s="718"/>
      <c r="O179" s="1308"/>
      <c r="P179" s="1309"/>
      <c r="Q179" s="1309"/>
      <c r="R179" s="1309"/>
      <c r="S179" s="1309"/>
      <c r="T179" s="1309"/>
      <c r="U179" s="1309"/>
      <c r="V179" s="1309"/>
      <c r="W179" s="1310"/>
      <c r="X179" s="719" t="s">
        <v>476</v>
      </c>
      <c r="Y179" s="721"/>
      <c r="Z179" s="721"/>
      <c r="AA179" s="721"/>
      <c r="AB179" s="721"/>
      <c r="AC179" s="721"/>
      <c r="AD179" s="721"/>
      <c r="AE179" s="721"/>
      <c r="AF179" s="721"/>
      <c r="AG179" s="721"/>
    </row>
    <row r="180" spans="1:47" s="687" customFormat="1" ht="22.5">
      <c r="A180" s="1215"/>
      <c r="B180" s="1215">
        <v>1</v>
      </c>
      <c r="C180" s="982"/>
      <c r="D180" s="982"/>
      <c r="E180" s="982"/>
      <c r="F180" s="982"/>
      <c r="G180" s="987"/>
      <c r="H180" s="984"/>
      <c r="I180" s="989"/>
      <c r="J180" s="974"/>
      <c r="K180" s="973"/>
      <c r="L180" s="726" t="str">
        <f>mergeValue(A180) &amp;"."&amp; mergeValue(B180)</f>
        <v>1.1</v>
      </c>
      <c r="M180" s="694" t="s">
        <v>16</v>
      </c>
      <c r="N180" s="718"/>
      <c r="O180" s="1308"/>
      <c r="P180" s="1309"/>
      <c r="Q180" s="1309"/>
      <c r="R180" s="1309"/>
      <c r="S180" s="1309"/>
      <c r="T180" s="1309"/>
      <c r="U180" s="1309"/>
      <c r="V180" s="1309"/>
      <c r="W180" s="1310"/>
      <c r="X180" s="719" t="s">
        <v>477</v>
      </c>
      <c r="Y180" s="721"/>
      <c r="Z180" s="721"/>
      <c r="AA180" s="721"/>
      <c r="AB180" s="721"/>
      <c r="AC180" s="721"/>
      <c r="AD180" s="721"/>
      <c r="AE180" s="721"/>
      <c r="AF180" s="721"/>
      <c r="AG180" s="721"/>
    </row>
    <row r="181" spans="1:47" s="687" customFormat="1" ht="22.5">
      <c r="A181" s="1215"/>
      <c r="B181" s="1215"/>
      <c r="C181" s="1215">
        <v>1</v>
      </c>
      <c r="D181" s="982"/>
      <c r="E181" s="982"/>
      <c r="F181" s="982"/>
      <c r="G181" s="987"/>
      <c r="H181" s="984"/>
      <c r="I181" s="990"/>
      <c r="J181" s="974"/>
      <c r="K181" s="973"/>
      <c r="L181" s="726" t="str">
        <f>mergeValue(A181) &amp;"."&amp; mergeValue(B181)&amp;"."&amp; mergeValue(C181)</f>
        <v>1.1.1</v>
      </c>
      <c r="M181" s="695" t="s">
        <v>7</v>
      </c>
      <c r="N181" s="718"/>
      <c r="O181" s="1308"/>
      <c r="P181" s="1309"/>
      <c r="Q181" s="1309"/>
      <c r="R181" s="1309"/>
      <c r="S181" s="1309"/>
      <c r="T181" s="1309"/>
      <c r="U181" s="1309"/>
      <c r="V181" s="1309"/>
      <c r="W181" s="1310"/>
      <c r="X181" s="719" t="s">
        <v>633</v>
      </c>
      <c r="Y181" s="721"/>
      <c r="Z181" s="721"/>
      <c r="AA181" s="721"/>
      <c r="AB181" s="721"/>
      <c r="AC181" s="721"/>
      <c r="AD181" s="721"/>
      <c r="AE181" s="721"/>
      <c r="AF181" s="721"/>
      <c r="AG181" s="721"/>
    </row>
    <row r="182" spans="1:47" s="687" customFormat="1" ht="22.5">
      <c r="A182" s="1215"/>
      <c r="B182" s="1215"/>
      <c r="C182" s="1215"/>
      <c r="D182" s="1215">
        <v>1</v>
      </c>
      <c r="E182" s="982"/>
      <c r="F182" s="982"/>
      <c r="G182" s="987"/>
      <c r="H182" s="984"/>
      <c r="I182" s="990"/>
      <c r="J182" s="988"/>
      <c r="K182" s="973"/>
      <c r="L182" s="726" t="str">
        <f>mergeValue(A182) &amp;"."&amp; mergeValue(B182)&amp;"."&amp; mergeValue(C182)&amp;"."&amp; mergeValue(D182)</f>
        <v>1.1.1.1</v>
      </c>
      <c r="M182" s="696" t="s">
        <v>22</v>
      </c>
      <c r="N182" s="718"/>
      <c r="O182" s="1308"/>
      <c r="P182" s="1309"/>
      <c r="Q182" s="1309"/>
      <c r="R182" s="1309"/>
      <c r="S182" s="1309"/>
      <c r="T182" s="1309"/>
      <c r="U182" s="1309"/>
      <c r="V182" s="1309"/>
      <c r="W182" s="1310"/>
      <c r="X182" s="719" t="s">
        <v>687</v>
      </c>
      <c r="Y182" s="721"/>
      <c r="Z182" s="721"/>
      <c r="AA182" s="721"/>
      <c r="AB182" s="721"/>
      <c r="AC182" s="721"/>
      <c r="AD182" s="721"/>
      <c r="AE182" s="721"/>
      <c r="AF182" s="721"/>
      <c r="AG182" s="721"/>
    </row>
    <row r="183" spans="1:47" s="687" customFormat="1" ht="56.25" customHeight="1">
      <c r="A183" s="1215"/>
      <c r="B183" s="1215"/>
      <c r="C183" s="1215"/>
      <c r="D183" s="1215"/>
      <c r="E183" s="982">
        <v>1</v>
      </c>
      <c r="F183" s="982"/>
      <c r="G183" s="987"/>
      <c r="H183" s="984"/>
      <c r="I183" s="990"/>
      <c r="J183" s="988"/>
      <c r="K183" s="978"/>
      <c r="L183" s="726" t="str">
        <f>mergeValue(A183) &amp;"."&amp; mergeValue(B183)&amp;"."&amp; mergeValue(C183)&amp;"."&amp; mergeValue(D183)&amp;"."&amp; mergeValue(E183)</f>
        <v>1.1.1.1.1</v>
      </c>
      <c r="M183" s="1074"/>
      <c r="N183" s="692"/>
      <c r="O183" s="1076"/>
      <c r="P183" s="1077"/>
      <c r="Q183" s="673"/>
      <c r="R183" s="673"/>
      <c r="S183" s="1093"/>
      <c r="T183" s="652" t="s">
        <v>84</v>
      </c>
      <c r="U183" s="1093"/>
      <c r="V183" s="652" t="s">
        <v>84</v>
      </c>
      <c r="W183" s="729"/>
      <c r="X183" s="719" t="s">
        <v>688</v>
      </c>
      <c r="Y183" s="721" t="str">
        <f>strCheckDateTwo(N183:W183)</f>
        <v/>
      </c>
      <c r="Z183" s="721"/>
      <c r="AA183" s="721"/>
      <c r="AB183" s="721"/>
      <c r="AC183" s="721"/>
      <c r="AD183" s="721"/>
      <c r="AE183" s="721"/>
      <c r="AF183" s="721"/>
      <c r="AG183" s="721"/>
    </row>
    <row r="184" spans="1:47" s="687" customFormat="1" ht="14.25" hidden="1" customHeight="1">
      <c r="A184" s="1215"/>
      <c r="B184" s="1215"/>
      <c r="C184" s="1215"/>
      <c r="D184" s="1215"/>
      <c r="E184" s="982"/>
      <c r="F184" s="982"/>
      <c r="G184" s="987"/>
      <c r="H184" s="984"/>
      <c r="I184" s="990"/>
      <c r="J184" s="988"/>
      <c r="K184" s="978"/>
      <c r="L184" s="716"/>
      <c r="M184" s="703"/>
      <c r="N184" s="648"/>
      <c r="O184" s="648"/>
      <c r="P184" s="648"/>
      <c r="Q184" s="648"/>
      <c r="R184" s="720" t="str">
        <f>S183 &amp; "-" &amp; U183</f>
        <v>-</v>
      </c>
      <c r="S184" s="730"/>
      <c r="T184" s="722"/>
      <c r="U184" s="730"/>
      <c r="V184" s="648"/>
      <c r="W184" s="648"/>
      <c r="X184" s="702"/>
      <c r="Y184" s="721"/>
      <c r="Z184" s="721"/>
      <c r="AA184" s="721"/>
      <c r="AB184" s="721"/>
      <c r="AC184" s="721"/>
      <c r="AD184" s="721"/>
      <c r="AE184" s="721"/>
      <c r="AF184" s="721"/>
      <c r="AG184" s="721"/>
    </row>
    <row r="185" spans="1:47" s="687" customFormat="1" ht="15" customHeight="1">
      <c r="A185" s="1215"/>
      <c r="B185" s="1215"/>
      <c r="C185" s="1215"/>
      <c r="D185" s="1215"/>
      <c r="E185" s="982"/>
      <c r="F185" s="982"/>
      <c r="G185" s="987"/>
      <c r="H185" s="984"/>
      <c r="I185" s="990"/>
      <c r="J185" s="988"/>
      <c r="K185" s="978"/>
      <c r="L185" s="690"/>
      <c r="M185" s="699" t="s">
        <v>5</v>
      </c>
      <c r="N185" s="697"/>
      <c r="O185" s="693"/>
      <c r="P185" s="693"/>
      <c r="Q185" s="693"/>
      <c r="R185" s="693"/>
      <c r="S185" s="710"/>
      <c r="T185" s="706"/>
      <c r="U185" s="705"/>
      <c r="V185" s="697"/>
      <c r="W185" s="697"/>
      <c r="X185" s="701"/>
      <c r="Y185" s="721"/>
      <c r="Z185" s="721"/>
      <c r="AA185" s="721"/>
      <c r="AB185" s="721"/>
      <c r="AC185" s="721"/>
      <c r="AD185" s="721"/>
      <c r="AE185" s="721"/>
      <c r="AF185" s="721"/>
      <c r="AG185" s="721"/>
    </row>
    <row r="186" spans="1:47" s="686" customFormat="1" ht="15" customHeight="1">
      <c r="A186" s="1215"/>
      <c r="B186" s="1215"/>
      <c r="C186" s="1215"/>
      <c r="D186" s="986"/>
      <c r="E186" s="986"/>
      <c r="F186" s="986"/>
      <c r="G186" s="987"/>
      <c r="H186" s="986"/>
      <c r="I186" s="990"/>
      <c r="J186" s="976"/>
      <c r="K186" s="980"/>
      <c r="L186" s="690"/>
      <c r="M186" s="698" t="s">
        <v>17</v>
      </c>
      <c r="N186" s="697"/>
      <c r="O186" s="693"/>
      <c r="P186" s="693"/>
      <c r="Q186" s="693"/>
      <c r="R186" s="693"/>
      <c r="S186" s="710"/>
      <c r="T186" s="706"/>
      <c r="U186" s="705"/>
      <c r="V186" s="697"/>
      <c r="W186" s="706"/>
      <c r="X186" s="701"/>
      <c r="Y186" s="723"/>
      <c r="Z186" s="723"/>
      <c r="AA186" s="723"/>
      <c r="AB186" s="723"/>
      <c r="AC186" s="723"/>
      <c r="AD186" s="723"/>
      <c r="AE186" s="723"/>
      <c r="AF186" s="723"/>
      <c r="AG186" s="723"/>
    </row>
    <row r="187" spans="1:47" s="686" customFormat="1" ht="15" customHeight="1">
      <c r="A187" s="1215"/>
      <c r="B187" s="1215"/>
      <c r="C187" s="986"/>
      <c r="D187" s="986"/>
      <c r="E187" s="986"/>
      <c r="F187" s="986"/>
      <c r="G187" s="987"/>
      <c r="H187" s="986"/>
      <c r="I187" s="981"/>
      <c r="J187" s="976"/>
      <c r="K187" s="980"/>
      <c r="L187" s="690"/>
      <c r="M187" s="697" t="s">
        <v>18</v>
      </c>
      <c r="N187" s="697"/>
      <c r="O187" s="693"/>
      <c r="P187" s="693"/>
      <c r="Q187" s="693"/>
      <c r="R187" s="693"/>
      <c r="S187" s="710"/>
      <c r="T187" s="706"/>
      <c r="U187" s="705"/>
      <c r="V187" s="697"/>
      <c r="W187" s="706"/>
      <c r="X187" s="701"/>
      <c r="Y187" s="723"/>
      <c r="Z187" s="723"/>
      <c r="AA187" s="723"/>
      <c r="AB187" s="723"/>
      <c r="AC187" s="723"/>
      <c r="AD187" s="723"/>
      <c r="AE187" s="723"/>
      <c r="AF187" s="723"/>
      <c r="AG187" s="723"/>
    </row>
    <row r="188" spans="1:47" s="686" customFormat="1" ht="15" customHeight="1">
      <c r="A188" s="1215"/>
      <c r="B188" s="986"/>
      <c r="C188" s="986"/>
      <c r="D188" s="986"/>
      <c r="E188" s="986"/>
      <c r="F188" s="986"/>
      <c r="G188" s="987"/>
      <c r="H188" s="986"/>
      <c r="I188" s="981"/>
      <c r="J188" s="976"/>
      <c r="K188" s="980"/>
      <c r="L188" s="690"/>
      <c r="M188" s="700" t="s">
        <v>19</v>
      </c>
      <c r="N188" s="697"/>
      <c r="O188" s="693"/>
      <c r="P188" s="693"/>
      <c r="Q188" s="693"/>
      <c r="R188" s="693"/>
      <c r="S188" s="710"/>
      <c r="T188" s="706"/>
      <c r="U188" s="705"/>
      <c r="V188" s="697"/>
      <c r="W188" s="706"/>
      <c r="X188" s="701"/>
      <c r="Y188" s="723"/>
      <c r="Z188" s="723"/>
      <c r="AA188" s="723"/>
      <c r="AB188" s="723"/>
      <c r="AC188" s="723"/>
      <c r="AD188" s="723"/>
      <c r="AE188" s="723"/>
      <c r="AF188" s="723"/>
      <c r="AG188" s="723"/>
    </row>
    <row r="189" spans="1:47" s="686" customFormat="1" ht="15" customHeight="1">
      <c r="A189" s="972"/>
      <c r="B189" s="972"/>
      <c r="C189" s="972"/>
      <c r="D189" s="972"/>
      <c r="E189" s="972"/>
      <c r="F189" s="972"/>
      <c r="G189" s="979"/>
      <c r="H189" s="980"/>
      <c r="I189" s="975"/>
      <c r="J189" s="976"/>
      <c r="K189" s="972"/>
      <c r="L189" s="690"/>
      <c r="M189" s="707" t="s">
        <v>309</v>
      </c>
      <c r="N189" s="697"/>
      <c r="O189" s="693"/>
      <c r="P189" s="693"/>
      <c r="Q189" s="693"/>
      <c r="R189" s="693"/>
      <c r="S189" s="710"/>
      <c r="T189" s="706"/>
      <c r="U189" s="705"/>
      <c r="V189" s="697"/>
      <c r="W189" s="706"/>
      <c r="X189" s="701"/>
      <c r="Y189" s="723"/>
      <c r="Z189" s="723"/>
      <c r="AA189" s="723"/>
      <c r="AB189" s="723"/>
      <c r="AC189" s="723"/>
      <c r="AD189" s="723"/>
      <c r="AE189" s="723"/>
      <c r="AF189" s="723"/>
      <c r="AG189" s="723"/>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7" customFormat="1" ht="22.5">
      <c r="A193" s="1215">
        <v>1</v>
      </c>
      <c r="B193" s="1017"/>
      <c r="C193" s="1017"/>
      <c r="D193" s="1017"/>
      <c r="E193" s="1017"/>
      <c r="F193" s="1010"/>
      <c r="G193" s="1016"/>
      <c r="H193" s="1016"/>
      <c r="I193" s="998"/>
      <c r="J193" s="997"/>
      <c r="K193" s="997"/>
      <c r="L193" s="726">
        <f>mergeValue(A193)</f>
        <v>1</v>
      </c>
      <c r="M193" s="643" t="s">
        <v>20</v>
      </c>
      <c r="N193" s="1305"/>
      <c r="O193" s="1306"/>
      <c r="P193" s="1306"/>
      <c r="Q193" s="1306"/>
      <c r="R193" s="1306"/>
      <c r="S193" s="1306"/>
      <c r="T193" s="1306"/>
      <c r="U193" s="1306"/>
      <c r="V193" s="1306"/>
      <c r="W193" s="1306"/>
      <c r="X193" s="1306"/>
      <c r="Y193" s="1306"/>
      <c r="Z193" s="1306"/>
      <c r="AA193" s="1306"/>
      <c r="AB193" s="1306"/>
      <c r="AC193" s="1306"/>
      <c r="AD193" s="1306"/>
      <c r="AE193" s="1306"/>
      <c r="AF193" s="1307"/>
      <c r="AG193" s="719" t="s">
        <v>476</v>
      </c>
      <c r="AH193" s="721"/>
      <c r="AI193" s="721"/>
      <c r="AJ193" s="721"/>
      <c r="AK193" s="721"/>
      <c r="AL193" s="721"/>
      <c r="AM193" s="721"/>
      <c r="AN193" s="721"/>
      <c r="AO193" s="721"/>
      <c r="AP193" s="721"/>
      <c r="AQ193" s="721"/>
      <c r="AR193" s="721"/>
    </row>
    <row r="194" spans="1:46" s="687" customFormat="1" ht="22.5">
      <c r="A194" s="1215"/>
      <c r="B194" s="1215">
        <v>1</v>
      </c>
      <c r="C194" s="1017"/>
      <c r="D194" s="1017"/>
      <c r="E194" s="1017"/>
      <c r="F194" s="1010"/>
      <c r="G194" s="1019"/>
      <c r="H194" s="1020"/>
      <c r="I194" s="999"/>
      <c r="J194" s="994"/>
      <c r="K194" s="992"/>
      <c r="L194" s="726" t="str">
        <f>mergeValue(A194) &amp;"."&amp; mergeValue(B194)</f>
        <v>1.1</v>
      </c>
      <c r="M194" s="694" t="s">
        <v>16</v>
      </c>
      <c r="N194" s="1302"/>
      <c r="O194" s="1303"/>
      <c r="P194" s="1303"/>
      <c r="Q194" s="1303"/>
      <c r="R194" s="1303"/>
      <c r="S194" s="1303"/>
      <c r="T194" s="1303"/>
      <c r="U194" s="1303"/>
      <c r="V194" s="1303"/>
      <c r="W194" s="1303"/>
      <c r="X194" s="1303"/>
      <c r="Y194" s="1303"/>
      <c r="Z194" s="1303"/>
      <c r="AA194" s="1303"/>
      <c r="AB194" s="1303"/>
      <c r="AC194" s="1303"/>
      <c r="AD194" s="1303"/>
      <c r="AE194" s="1303"/>
      <c r="AF194" s="1304"/>
      <c r="AG194" s="719" t="s">
        <v>477</v>
      </c>
      <c r="AH194" s="721"/>
      <c r="AI194" s="721"/>
      <c r="AJ194" s="721"/>
      <c r="AK194" s="721"/>
      <c r="AL194" s="721"/>
      <c r="AM194" s="721"/>
      <c r="AN194" s="721"/>
      <c r="AO194" s="721"/>
      <c r="AP194" s="721"/>
      <c r="AQ194" s="721"/>
      <c r="AR194" s="721"/>
    </row>
    <row r="195" spans="1:46" s="687" customFormat="1" ht="22.5">
      <c r="A195" s="1215"/>
      <c r="B195" s="1215"/>
      <c r="C195" s="1215">
        <v>1</v>
      </c>
      <c r="D195" s="1017"/>
      <c r="E195" s="1017"/>
      <c r="F195" s="1010"/>
      <c r="G195" s="1019"/>
      <c r="H195" s="1020"/>
      <c r="I195" s="999"/>
      <c r="J195" s="994"/>
      <c r="K195" s="992"/>
      <c r="L195" s="726" t="str">
        <f>mergeValue(A195) &amp;"."&amp; mergeValue(B195)&amp;"."&amp; mergeValue(C195)</f>
        <v>1.1.1</v>
      </c>
      <c r="M195" s="695" t="s">
        <v>7</v>
      </c>
      <c r="N195" s="1302"/>
      <c r="O195" s="1303"/>
      <c r="P195" s="1303"/>
      <c r="Q195" s="1303"/>
      <c r="R195" s="1303"/>
      <c r="S195" s="1303"/>
      <c r="T195" s="1303"/>
      <c r="U195" s="1303"/>
      <c r="V195" s="1303"/>
      <c r="W195" s="1303"/>
      <c r="X195" s="1303"/>
      <c r="Y195" s="1303"/>
      <c r="Z195" s="1303"/>
      <c r="AA195" s="1303"/>
      <c r="AB195" s="1303"/>
      <c r="AC195" s="1303"/>
      <c r="AD195" s="1303"/>
      <c r="AE195" s="1303"/>
      <c r="AF195" s="1304"/>
      <c r="AG195" s="719" t="s">
        <v>633</v>
      </c>
      <c r="AH195" s="721"/>
      <c r="AI195" s="721"/>
      <c r="AJ195" s="721"/>
      <c r="AK195" s="721"/>
      <c r="AL195" s="721"/>
      <c r="AM195" s="721"/>
      <c r="AN195" s="721"/>
      <c r="AO195" s="721"/>
      <c r="AP195" s="721"/>
      <c r="AQ195" s="721"/>
      <c r="AR195" s="721"/>
    </row>
    <row r="196" spans="1:46" s="687" customFormat="1" ht="15" customHeight="1">
      <c r="A196" s="1215"/>
      <c r="B196" s="1215"/>
      <c r="C196" s="1215"/>
      <c r="D196" s="1215">
        <v>1</v>
      </c>
      <c r="E196" s="1017"/>
      <c r="F196" s="1010"/>
      <c r="G196" s="1019"/>
      <c r="H196" s="1020"/>
      <c r="I196" s="999"/>
      <c r="J196" s="994"/>
      <c r="K196" s="992"/>
      <c r="L196" s="726" t="str">
        <f>mergeValue(A196) &amp;"."&amp; mergeValue(B196)&amp;"."&amp; mergeValue(C196)&amp;"."&amp; mergeValue(D196)</f>
        <v>1.1.1.1</v>
      </c>
      <c r="M196" s="696" t="s">
        <v>22</v>
      </c>
      <c r="N196" s="1302"/>
      <c r="O196" s="1303"/>
      <c r="P196" s="1303"/>
      <c r="Q196" s="1303"/>
      <c r="R196" s="1303"/>
      <c r="S196" s="1303"/>
      <c r="T196" s="1303"/>
      <c r="U196" s="1303"/>
      <c r="V196" s="1303"/>
      <c r="W196" s="1303"/>
      <c r="X196" s="1303"/>
      <c r="Y196" s="1303"/>
      <c r="Z196" s="1303"/>
      <c r="AA196" s="1303"/>
      <c r="AB196" s="1303"/>
      <c r="AC196" s="1303"/>
      <c r="AD196" s="1303"/>
      <c r="AE196" s="1303"/>
      <c r="AF196" s="1304"/>
      <c r="AG196" s="719" t="s">
        <v>680</v>
      </c>
      <c r="AH196" s="721"/>
      <c r="AI196" s="721"/>
      <c r="AJ196" s="721"/>
      <c r="AK196" s="721"/>
      <c r="AL196" s="721"/>
      <c r="AM196" s="721"/>
      <c r="AN196" s="721"/>
      <c r="AO196" s="721"/>
      <c r="AP196" s="721"/>
      <c r="AQ196" s="721"/>
      <c r="AR196" s="721"/>
    </row>
    <row r="197" spans="1:46" s="687" customFormat="1" ht="17.100000000000001" customHeight="1">
      <c r="A197" s="1215"/>
      <c r="B197" s="1215"/>
      <c r="C197" s="1215"/>
      <c r="D197" s="1215"/>
      <c r="E197" s="1215">
        <v>1</v>
      </c>
      <c r="F197" s="1010"/>
      <c r="G197" s="1019"/>
      <c r="H197" s="1020"/>
      <c r="I197" s="1021"/>
      <c r="J197" s="1011"/>
      <c r="K197" s="1156"/>
      <c r="L197" s="1279" t="str">
        <f>mergeValue(A197) &amp;"."&amp; mergeValue(B197)&amp;"."&amp; mergeValue(C197)&amp;"."&amp; mergeValue(D197)&amp;"."&amp; mergeValue(E197)</f>
        <v>1.1.1.1.1</v>
      </c>
      <c r="M197" s="1280"/>
      <c r="N197" s="1222" t="s">
        <v>85</v>
      </c>
      <c r="O197" s="1287"/>
      <c r="P197" s="1285">
        <v>1</v>
      </c>
      <c r="Q197" s="1333"/>
      <c r="R197" s="1222" t="s">
        <v>85</v>
      </c>
      <c r="S197" s="1287"/>
      <c r="T197" s="1285">
        <v>1</v>
      </c>
      <c r="U197" s="1333"/>
      <c r="V197" s="1222" t="s">
        <v>85</v>
      </c>
      <c r="W197" s="703"/>
      <c r="X197" s="691">
        <v>1</v>
      </c>
      <c r="Y197" s="1098"/>
      <c r="Z197" s="673"/>
      <c r="AA197" s="673"/>
      <c r="AB197" s="1250"/>
      <c r="AC197" s="1222" t="s">
        <v>84</v>
      </c>
      <c r="AD197" s="1250"/>
      <c r="AE197" s="1222" t="s">
        <v>84</v>
      </c>
      <c r="AF197" s="717"/>
      <c r="AG197" s="1282" t="s">
        <v>681</v>
      </c>
      <c r="AH197" s="721" t="str">
        <f>strCheckDate(Z198:AF198)</f>
        <v/>
      </c>
      <c r="AI197" s="724" t="str">
        <f>IF(AND(COUNTIF(AJ192:AJ192,AJ197)&gt;1,AJ197&lt;&gt;""),"ErrUnique:HasDoubleConn","")</f>
        <v/>
      </c>
      <c r="AJ197" s="724"/>
      <c r="AK197" s="724"/>
      <c r="AL197" s="724"/>
      <c r="AM197" s="724"/>
      <c r="AN197" s="724"/>
      <c r="AO197" s="721"/>
      <c r="AP197" s="721"/>
      <c r="AQ197" s="721"/>
      <c r="AR197" s="721"/>
    </row>
    <row r="198" spans="1:46" s="687" customFormat="1" ht="17.100000000000001" customHeight="1">
      <c r="A198" s="1215"/>
      <c r="B198" s="1215"/>
      <c r="C198" s="1215"/>
      <c r="D198" s="1215"/>
      <c r="E198" s="1215"/>
      <c r="F198" s="1010"/>
      <c r="G198" s="1019"/>
      <c r="H198" s="1020"/>
      <c r="I198" s="1021"/>
      <c r="J198" s="1011"/>
      <c r="K198" s="1156"/>
      <c r="L198" s="1279"/>
      <c r="M198" s="1280"/>
      <c r="N198" s="1222"/>
      <c r="O198" s="1287"/>
      <c r="P198" s="1285"/>
      <c r="Q198" s="1333"/>
      <c r="R198" s="1222"/>
      <c r="S198" s="1287"/>
      <c r="T198" s="1285"/>
      <c r="U198" s="1333"/>
      <c r="V198" s="1222"/>
      <c r="W198" s="728"/>
      <c r="X198" s="707"/>
      <c r="Y198" s="707"/>
      <c r="Z198" s="709"/>
      <c r="AA198" s="605" t="str">
        <f>AB197 &amp; "-" &amp; AD197</f>
        <v>-</v>
      </c>
      <c r="AB198" s="1221"/>
      <c r="AC198" s="1222"/>
      <c r="AD198" s="1221"/>
      <c r="AE198" s="1222"/>
      <c r="AF198" s="675"/>
      <c r="AG198" s="1283"/>
      <c r="AH198" s="721"/>
      <c r="AI198" s="724"/>
      <c r="AJ198" s="724"/>
      <c r="AK198" s="724"/>
      <c r="AL198" s="724"/>
      <c r="AM198" s="724"/>
      <c r="AN198" s="724"/>
      <c r="AO198" s="721"/>
      <c r="AP198" s="721"/>
      <c r="AQ198" s="721"/>
      <c r="AR198" s="721"/>
    </row>
    <row r="199" spans="1:46" s="687" customFormat="1" ht="17.100000000000001" customHeight="1">
      <c r="A199" s="1215"/>
      <c r="B199" s="1215"/>
      <c r="C199" s="1215"/>
      <c r="D199" s="1215"/>
      <c r="E199" s="1215"/>
      <c r="F199" s="1010"/>
      <c r="G199" s="1019"/>
      <c r="H199" s="1020"/>
      <c r="I199" s="1021"/>
      <c r="J199" s="1011"/>
      <c r="K199" s="1156"/>
      <c r="L199" s="1279"/>
      <c r="M199" s="1280"/>
      <c r="N199" s="1222"/>
      <c r="O199" s="1287"/>
      <c r="P199" s="1285"/>
      <c r="Q199" s="1333"/>
      <c r="R199" s="1222"/>
      <c r="S199" s="604"/>
      <c r="T199" s="700"/>
      <c r="U199" s="707"/>
      <c r="V199" s="708"/>
      <c r="W199" s="708"/>
      <c r="X199" s="708"/>
      <c r="Y199" s="708"/>
      <c r="Z199" s="709"/>
      <c r="AA199" s="709"/>
      <c r="AB199" s="710"/>
      <c r="AC199" s="706"/>
      <c r="AD199" s="706"/>
      <c r="AE199" s="710"/>
      <c r="AF199" s="706"/>
      <c r="AG199" s="1283"/>
      <c r="AH199" s="721"/>
      <c r="AI199" s="724"/>
      <c r="AJ199" s="724"/>
      <c r="AK199" s="724"/>
      <c r="AL199" s="724"/>
      <c r="AM199" s="724"/>
      <c r="AN199" s="724"/>
      <c r="AO199" s="721"/>
      <c r="AP199" s="721"/>
      <c r="AQ199" s="721"/>
      <c r="AR199" s="721"/>
    </row>
    <row r="200" spans="1:46" s="687" customFormat="1" ht="17.100000000000001" customHeight="1">
      <c r="A200" s="1215"/>
      <c r="B200" s="1215"/>
      <c r="C200" s="1215"/>
      <c r="D200" s="1215"/>
      <c r="E200" s="1215"/>
      <c r="F200" s="1010"/>
      <c r="G200" s="1019"/>
      <c r="H200" s="1020"/>
      <c r="I200" s="1021"/>
      <c r="J200" s="1011"/>
      <c r="K200" s="1156"/>
      <c r="L200" s="1279"/>
      <c r="M200" s="1280"/>
      <c r="N200" s="1222"/>
      <c r="O200" s="711"/>
      <c r="P200" s="713"/>
      <c r="Q200" s="712"/>
      <c r="R200" s="708"/>
      <c r="S200" s="708"/>
      <c r="T200" s="708"/>
      <c r="U200" s="708"/>
      <c r="V200" s="708"/>
      <c r="W200" s="708"/>
      <c r="X200" s="708"/>
      <c r="Y200" s="708"/>
      <c r="Z200" s="709"/>
      <c r="AA200" s="709"/>
      <c r="AB200" s="710"/>
      <c r="AC200" s="706"/>
      <c r="AD200" s="706"/>
      <c r="AE200" s="710"/>
      <c r="AF200" s="706"/>
      <c r="AG200" s="1283"/>
      <c r="AH200" s="721"/>
      <c r="AI200" s="724"/>
      <c r="AJ200" s="724"/>
      <c r="AK200" s="724"/>
      <c r="AL200" s="724"/>
      <c r="AM200" s="724"/>
      <c r="AN200" s="724"/>
      <c r="AO200" s="721"/>
      <c r="AP200" s="721"/>
      <c r="AQ200" s="721"/>
      <c r="AR200" s="721"/>
    </row>
    <row r="201" spans="1:46" s="686" customFormat="1" ht="15" customHeight="1">
      <c r="A201" s="1215"/>
      <c r="B201" s="1215"/>
      <c r="C201" s="1215"/>
      <c r="D201" s="1215"/>
      <c r="E201" s="1018"/>
      <c r="F201" s="1012"/>
      <c r="G201" s="1014"/>
      <c r="H201" s="1012"/>
      <c r="I201" s="1021"/>
      <c r="J201" s="1011"/>
      <c r="K201" s="1005"/>
      <c r="L201" s="690"/>
      <c r="M201" s="699" t="s">
        <v>5</v>
      </c>
      <c r="N201" s="699"/>
      <c r="O201" s="699"/>
      <c r="P201" s="699"/>
      <c r="Q201" s="699"/>
      <c r="R201" s="699"/>
      <c r="S201" s="699"/>
      <c r="T201" s="699"/>
      <c r="U201" s="699"/>
      <c r="V201" s="699"/>
      <c r="W201" s="699"/>
      <c r="X201" s="699"/>
      <c r="Y201" s="699"/>
      <c r="Z201" s="699"/>
      <c r="AA201" s="699"/>
      <c r="AB201" s="699"/>
      <c r="AC201" s="699"/>
      <c r="AD201" s="699"/>
      <c r="AE201" s="699"/>
      <c r="AF201" s="699"/>
      <c r="AG201" s="1284"/>
      <c r="AH201" s="723"/>
      <c r="AI201" s="723"/>
      <c r="AJ201" s="725"/>
      <c r="AK201" s="725"/>
      <c r="AL201" s="725"/>
      <c r="AM201" s="725"/>
      <c r="AN201" s="725"/>
      <c r="AO201" s="723"/>
      <c r="AP201" s="723"/>
      <c r="AQ201" s="723"/>
      <c r="AR201" s="723"/>
    </row>
    <row r="202" spans="1:46" s="686" customFormat="1" ht="15" customHeight="1">
      <c r="A202" s="1215"/>
      <c r="B202" s="1215"/>
      <c r="C202" s="1215"/>
      <c r="D202" s="1018"/>
      <c r="E202" s="1018"/>
      <c r="F202" s="1012"/>
      <c r="G202" s="1019"/>
      <c r="H202" s="1012"/>
      <c r="I202" s="1005"/>
      <c r="J202" s="996"/>
      <c r="K202" s="1005"/>
      <c r="L202" s="690"/>
      <c r="M202" s="698" t="s">
        <v>17</v>
      </c>
      <c r="N202" s="698"/>
      <c r="O202" s="698"/>
      <c r="P202" s="698"/>
      <c r="Q202" s="698"/>
      <c r="R202" s="698"/>
      <c r="S202" s="698"/>
      <c r="T202" s="698"/>
      <c r="U202" s="698"/>
      <c r="V202" s="698"/>
      <c r="W202" s="698"/>
      <c r="X202" s="698"/>
      <c r="Y202" s="698"/>
      <c r="Z202" s="698"/>
      <c r="AA202" s="698"/>
      <c r="AB202" s="698"/>
      <c r="AC202" s="698"/>
      <c r="AD202" s="698"/>
      <c r="AE202" s="698"/>
      <c r="AF202" s="706"/>
      <c r="AG202" s="701"/>
      <c r="AH202" s="723"/>
      <c r="AI202" s="723"/>
      <c r="AJ202" s="725"/>
      <c r="AK202" s="725"/>
      <c r="AL202" s="725"/>
      <c r="AM202" s="725"/>
      <c r="AN202" s="725"/>
      <c r="AO202" s="723"/>
      <c r="AP202" s="723"/>
      <c r="AQ202" s="723"/>
      <c r="AR202" s="723"/>
    </row>
    <row r="203" spans="1:46" s="686" customFormat="1" ht="15" customHeight="1">
      <c r="A203" s="1215"/>
      <c r="B203" s="1215"/>
      <c r="C203" s="1018"/>
      <c r="D203" s="1018"/>
      <c r="E203" s="1018"/>
      <c r="F203" s="1012"/>
      <c r="G203" s="1019"/>
      <c r="H203" s="1012"/>
      <c r="I203" s="1005"/>
      <c r="J203" s="996"/>
      <c r="K203" s="1005"/>
      <c r="L203" s="690"/>
      <c r="M203" s="697" t="s">
        <v>18</v>
      </c>
      <c r="N203" s="697"/>
      <c r="O203" s="697"/>
      <c r="P203" s="697"/>
      <c r="Q203" s="697"/>
      <c r="R203" s="697"/>
      <c r="S203" s="697"/>
      <c r="T203" s="697"/>
      <c r="U203" s="697"/>
      <c r="V203" s="697"/>
      <c r="W203" s="697"/>
      <c r="X203" s="697"/>
      <c r="Y203" s="697"/>
      <c r="Z203" s="693"/>
      <c r="AA203" s="693"/>
      <c r="AB203" s="710"/>
      <c r="AC203" s="706"/>
      <c r="AD203" s="705"/>
      <c r="AE203" s="697"/>
      <c r="AF203" s="706"/>
      <c r="AG203" s="701"/>
      <c r="AH203" s="723"/>
      <c r="AI203" s="723"/>
      <c r="AJ203" s="723"/>
      <c r="AK203" s="723"/>
      <c r="AL203" s="723"/>
      <c r="AM203" s="723"/>
      <c r="AN203" s="723"/>
      <c r="AO203" s="723"/>
      <c r="AP203" s="723"/>
      <c r="AQ203" s="723"/>
      <c r="AR203" s="723"/>
    </row>
    <row r="204" spans="1:46" s="686" customFormat="1" ht="15" customHeight="1">
      <c r="A204" s="1215"/>
      <c r="B204" s="1018"/>
      <c r="C204" s="1018"/>
      <c r="D204" s="1018"/>
      <c r="E204" s="1018"/>
      <c r="F204" s="1012"/>
      <c r="G204" s="1019"/>
      <c r="H204" s="1012"/>
      <c r="I204" s="1005"/>
      <c r="J204" s="996"/>
      <c r="K204" s="1005"/>
      <c r="L204" s="690"/>
      <c r="M204" s="700" t="s">
        <v>19</v>
      </c>
      <c r="N204" s="700"/>
      <c r="O204" s="700"/>
      <c r="P204" s="700"/>
      <c r="Q204" s="700"/>
      <c r="R204" s="700"/>
      <c r="S204" s="700"/>
      <c r="T204" s="700"/>
      <c r="U204" s="700"/>
      <c r="V204" s="700"/>
      <c r="W204" s="700"/>
      <c r="X204" s="700"/>
      <c r="Y204" s="700"/>
      <c r="Z204" s="693"/>
      <c r="AA204" s="693"/>
      <c r="AB204" s="710"/>
      <c r="AC204" s="706"/>
      <c r="AD204" s="705"/>
      <c r="AE204" s="697"/>
      <c r="AF204" s="706"/>
      <c r="AG204" s="701"/>
      <c r="AH204" s="723"/>
      <c r="AI204" s="723"/>
      <c r="AJ204" s="723"/>
      <c r="AK204" s="723"/>
      <c r="AL204" s="723"/>
      <c r="AM204" s="723"/>
      <c r="AN204" s="723"/>
      <c r="AO204" s="723"/>
      <c r="AP204" s="723"/>
      <c r="AQ204" s="723"/>
      <c r="AR204" s="723"/>
    </row>
    <row r="205" spans="1:46" s="686" customFormat="1" ht="15" customHeight="1">
      <c r="A205" s="991"/>
      <c r="B205" s="991"/>
      <c r="C205" s="991"/>
      <c r="D205" s="991"/>
      <c r="E205" s="991"/>
      <c r="F205" s="991"/>
      <c r="G205" s="1004"/>
      <c r="H205" s="1005"/>
      <c r="I205" s="995"/>
      <c r="J205" s="996"/>
      <c r="K205" s="991"/>
      <c r="L205" s="690"/>
      <c r="M205" s="707" t="s">
        <v>309</v>
      </c>
      <c r="N205" s="707"/>
      <c r="O205" s="707"/>
      <c r="P205" s="707"/>
      <c r="Q205" s="707"/>
      <c r="R205" s="707"/>
      <c r="S205" s="707"/>
      <c r="T205" s="707"/>
      <c r="U205" s="707"/>
      <c r="V205" s="707"/>
      <c r="W205" s="707"/>
      <c r="X205" s="707"/>
      <c r="Y205" s="707"/>
      <c r="Z205" s="693"/>
      <c r="AA205" s="693"/>
      <c r="AB205" s="710"/>
      <c r="AC205" s="706"/>
      <c r="AD205" s="705"/>
      <c r="AE205" s="697"/>
      <c r="AF205" s="706"/>
      <c r="AG205" s="701"/>
      <c r="AH205" s="723"/>
      <c r="AI205" s="723"/>
      <c r="AJ205" s="723"/>
      <c r="AK205" s="723"/>
      <c r="AL205" s="723"/>
      <c r="AM205" s="723"/>
      <c r="AN205" s="723"/>
      <c r="AO205" s="723"/>
      <c r="AP205" s="723"/>
      <c r="AQ205" s="723"/>
      <c r="AR205" s="723"/>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17"/>
      <c r="R207" s="157"/>
      <c r="S207" s="157"/>
      <c r="T207" s="157"/>
      <c r="U207" s="1217"/>
      <c r="V207" s="157"/>
      <c r="W207" s="157"/>
      <c r="X207" s="157"/>
      <c r="Y207" s="1095"/>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17"/>
      <c r="R208" s="157"/>
      <c r="S208" s="157"/>
      <c r="T208" s="157"/>
      <c r="U208" s="1217"/>
      <c r="V208" s="157"/>
      <c r="W208" s="157"/>
      <c r="X208" s="157"/>
      <c r="Y208" s="157"/>
      <c r="Z208" s="157"/>
      <c r="AA208" s="157"/>
      <c r="AB208" s="157"/>
      <c r="AC208" s="157"/>
    </row>
    <row r="209" spans="1:83" ht="15" customHeight="1">
      <c r="G209" s="156"/>
      <c r="H209" s="157"/>
      <c r="I209" s="157"/>
      <c r="J209" s="85"/>
      <c r="K209" s="157"/>
      <c r="L209" s="157"/>
      <c r="M209" s="157"/>
      <c r="N209" s="157"/>
      <c r="O209" s="157"/>
      <c r="Q209" s="1217"/>
      <c r="V209" s="157"/>
      <c r="W209" s="157"/>
      <c r="X209" s="157"/>
      <c r="Z209" s="157"/>
      <c r="AA209" s="157"/>
      <c r="AB209" s="157"/>
      <c r="AC209" s="732"/>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3"/>
      <c r="B211" s="733"/>
      <c r="C211" s="733"/>
      <c r="D211" s="733"/>
      <c r="E211" s="733"/>
      <c r="F211" s="733"/>
      <c r="G211" s="736"/>
      <c r="H211" s="737"/>
      <c r="I211" s="737"/>
      <c r="J211" s="734"/>
      <c r="K211" s="737"/>
      <c r="L211" s="737"/>
      <c r="M211" s="737"/>
      <c r="N211" s="1311" t="s">
        <v>85</v>
      </c>
      <c r="O211" s="1287"/>
      <c r="P211" s="1285">
        <v>1</v>
      </c>
      <c r="Q211" s="1312"/>
      <c r="R211" s="1222" t="s">
        <v>84</v>
      </c>
      <c r="S211" s="1313"/>
      <c r="T211" s="1300">
        <v>1</v>
      </c>
      <c r="U211" s="1218"/>
      <c r="V211" s="1222" t="s">
        <v>84</v>
      </c>
      <c r="W211" s="839"/>
      <c r="X211" s="740">
        <v>1</v>
      </c>
      <c r="Y211" s="1095"/>
      <c r="Z211" s="737"/>
      <c r="AA211" s="737"/>
      <c r="AB211" s="737"/>
      <c r="AC211" s="737"/>
      <c r="AD211" s="737"/>
      <c r="AE211" s="733"/>
      <c r="AF211" s="731"/>
      <c r="AG211" s="731"/>
      <c r="AH211" s="731"/>
      <c r="AI211" s="731"/>
      <c r="AJ211" s="731"/>
      <c r="AK211" s="731"/>
      <c r="AL211" s="731"/>
      <c r="AM211" s="731"/>
      <c r="AN211" s="731"/>
      <c r="AO211" s="731"/>
      <c r="AP211" s="731"/>
      <c r="AQ211" s="731"/>
      <c r="AR211" s="731"/>
      <c r="AS211" s="731"/>
      <c r="AT211" s="731"/>
      <c r="AU211" s="731"/>
      <c r="AV211" s="731"/>
      <c r="AW211" s="731"/>
      <c r="AX211" s="731"/>
      <c r="AY211" s="731"/>
      <c r="AZ211" s="731"/>
      <c r="BA211" s="731"/>
      <c r="BB211" s="731"/>
      <c r="BC211" s="731"/>
      <c r="BD211" s="731"/>
      <c r="BE211" s="731"/>
      <c r="BF211" s="731"/>
      <c r="BG211" s="731"/>
      <c r="BH211" s="731"/>
      <c r="BI211" s="731"/>
      <c r="BJ211" s="731"/>
      <c r="BK211" s="731"/>
      <c r="BL211" s="731"/>
      <c r="BM211" s="731"/>
      <c r="BN211" s="731"/>
      <c r="BO211" s="731"/>
      <c r="BP211" s="731"/>
      <c r="BQ211" s="731"/>
      <c r="BR211" s="731"/>
      <c r="BS211" s="731"/>
      <c r="BT211" s="731"/>
      <c r="BU211" s="731"/>
      <c r="BV211" s="731"/>
      <c r="BW211" s="731"/>
      <c r="BX211" s="731"/>
      <c r="BY211" s="731"/>
      <c r="BZ211" s="731"/>
      <c r="CA211" s="731"/>
      <c r="CB211" s="731"/>
      <c r="CC211" s="731"/>
      <c r="CD211" s="731"/>
      <c r="CE211" s="731"/>
    </row>
    <row r="212" spans="1:83" ht="15" customHeight="1">
      <c r="A212" s="733"/>
      <c r="B212" s="733"/>
      <c r="C212" s="733"/>
      <c r="D212" s="733"/>
      <c r="E212" s="733"/>
      <c r="F212" s="733"/>
      <c r="G212" s="736"/>
      <c r="H212" s="737"/>
      <c r="I212" s="737"/>
      <c r="J212" s="734"/>
      <c r="K212" s="737"/>
      <c r="L212" s="737"/>
      <c r="M212" s="737"/>
      <c r="N212" s="1311"/>
      <c r="O212" s="1287"/>
      <c r="P212" s="1285"/>
      <c r="Q212" s="1312"/>
      <c r="R212" s="1222"/>
      <c r="S212" s="1314"/>
      <c r="T212" s="1301"/>
      <c r="U212" s="1218"/>
      <c r="V212" s="1222"/>
      <c r="W212" s="738"/>
      <c r="X212" s="738"/>
      <c r="Y212" s="738" t="s">
        <v>713</v>
      </c>
      <c r="Z212" s="737"/>
      <c r="AA212" s="737"/>
      <c r="AB212" s="737"/>
      <c r="AC212" s="737"/>
      <c r="AD212" s="737"/>
      <c r="AE212" s="737"/>
      <c r="AF212" s="731"/>
      <c r="AG212" s="731"/>
      <c r="AH212" s="731"/>
      <c r="AI212" s="731"/>
      <c r="AJ212" s="731"/>
      <c r="AK212" s="731"/>
      <c r="AL212" s="731"/>
      <c r="AM212" s="731"/>
      <c r="AN212" s="731"/>
      <c r="AO212" s="731"/>
      <c r="AP212" s="731"/>
      <c r="AQ212" s="731"/>
      <c r="AR212" s="731"/>
      <c r="AS212" s="731"/>
      <c r="AT212" s="731"/>
      <c r="AU212" s="731"/>
      <c r="AV212" s="731"/>
      <c r="AW212" s="731"/>
      <c r="AX212" s="731"/>
      <c r="AY212" s="731"/>
      <c r="AZ212" s="731"/>
      <c r="BA212" s="731"/>
      <c r="BB212" s="731"/>
      <c r="BC212" s="731"/>
      <c r="BD212" s="731"/>
      <c r="BE212" s="731"/>
      <c r="BF212" s="731"/>
      <c r="BG212" s="731"/>
      <c r="BH212" s="731"/>
      <c r="BI212" s="731"/>
      <c r="BJ212" s="731"/>
      <c r="BK212" s="731"/>
      <c r="BL212" s="731"/>
      <c r="BM212" s="731"/>
      <c r="BN212" s="731"/>
      <c r="BO212" s="731"/>
      <c r="BP212" s="731"/>
      <c r="BQ212" s="731"/>
      <c r="BR212" s="731"/>
      <c r="BS212" s="731"/>
      <c r="BT212" s="731"/>
      <c r="BU212" s="731"/>
      <c r="BV212" s="731"/>
      <c r="BW212" s="731"/>
      <c r="BX212" s="731"/>
      <c r="BY212" s="731"/>
      <c r="BZ212" s="731"/>
      <c r="CA212" s="731"/>
      <c r="CB212" s="731"/>
      <c r="CC212" s="731"/>
      <c r="CD212" s="731"/>
      <c r="CE212" s="731"/>
    </row>
    <row r="213" spans="1:83" ht="15" customHeight="1">
      <c r="A213" s="733"/>
      <c r="B213" s="733"/>
      <c r="C213" s="733"/>
      <c r="D213" s="733"/>
      <c r="E213" s="733"/>
      <c r="F213" s="733"/>
      <c r="G213" s="736"/>
      <c r="H213" s="737"/>
      <c r="I213" s="737"/>
      <c r="J213" s="734"/>
      <c r="K213" s="737"/>
      <c r="L213" s="737"/>
      <c r="M213" s="737"/>
      <c r="N213" s="1311"/>
      <c r="O213" s="1287"/>
      <c r="P213" s="1285"/>
      <c r="Q213" s="1312"/>
      <c r="R213" s="1222"/>
      <c r="S213" s="735"/>
      <c r="T213" s="735"/>
      <c r="U213" s="738" t="s">
        <v>714</v>
      </c>
      <c r="V213" s="838"/>
      <c r="W213" s="739"/>
      <c r="X213" s="739"/>
      <c r="Y213" s="739"/>
      <c r="Z213" s="737"/>
      <c r="AA213" s="737"/>
      <c r="AB213" s="737"/>
      <c r="AC213" s="737"/>
      <c r="AD213" s="737"/>
      <c r="AE213" s="737"/>
      <c r="AF213" s="731"/>
      <c r="AG213" s="731"/>
      <c r="AH213" s="731"/>
      <c r="AI213" s="731"/>
      <c r="AJ213" s="731"/>
      <c r="AK213" s="731"/>
      <c r="AL213" s="731"/>
      <c r="AM213" s="731"/>
      <c r="AN213" s="731"/>
      <c r="AO213" s="731"/>
      <c r="AP213" s="731"/>
      <c r="AQ213" s="731"/>
      <c r="AR213" s="731"/>
      <c r="AS213" s="731"/>
      <c r="AT213" s="731"/>
      <c r="AU213" s="731"/>
      <c r="AV213" s="731"/>
      <c r="AW213" s="731"/>
      <c r="AX213" s="731"/>
      <c r="AY213" s="731"/>
      <c r="AZ213" s="731"/>
      <c r="BA213" s="731"/>
      <c r="BB213" s="731"/>
      <c r="BC213" s="731"/>
      <c r="BD213" s="731"/>
      <c r="BE213" s="731"/>
      <c r="BF213" s="731"/>
      <c r="BG213" s="731"/>
      <c r="BH213" s="731"/>
      <c r="BI213" s="731"/>
      <c r="BJ213" s="731"/>
      <c r="BK213" s="731"/>
      <c r="BL213" s="731"/>
      <c r="BM213" s="731"/>
      <c r="BN213" s="731"/>
      <c r="BO213" s="731"/>
      <c r="BP213" s="731"/>
      <c r="BQ213" s="731"/>
      <c r="BR213" s="731"/>
      <c r="BS213" s="731"/>
      <c r="BT213" s="731"/>
      <c r="BU213" s="731"/>
      <c r="BV213" s="731"/>
      <c r="BW213" s="731"/>
      <c r="BX213" s="731"/>
      <c r="BY213" s="731"/>
      <c r="BZ213" s="731"/>
      <c r="CA213" s="731"/>
      <c r="CB213" s="731"/>
      <c r="CC213" s="731"/>
      <c r="CD213" s="731"/>
      <c r="CE213" s="731"/>
    </row>
    <row r="214" spans="1:83" ht="15" customHeight="1">
      <c r="A214" s="733"/>
      <c r="B214" s="733"/>
      <c r="C214" s="733"/>
      <c r="D214" s="733"/>
      <c r="E214" s="733"/>
      <c r="F214" s="733"/>
      <c r="G214" s="736"/>
      <c r="H214" s="737"/>
      <c r="I214" s="737"/>
      <c r="J214" s="734"/>
      <c r="K214" s="737"/>
      <c r="L214" s="737"/>
      <c r="M214" s="737"/>
      <c r="N214" s="1222"/>
      <c r="O214" s="836"/>
      <c r="P214" s="836"/>
      <c r="Q214" s="837"/>
      <c r="R214" s="838"/>
      <c r="S214" s="739"/>
      <c r="T214" s="739"/>
      <c r="U214" s="739"/>
      <c r="V214" s="739"/>
      <c r="W214" s="739"/>
      <c r="X214" s="739"/>
      <c r="Y214" s="739"/>
      <c r="Z214" s="737"/>
      <c r="AA214" s="737"/>
      <c r="AB214" s="737"/>
      <c r="AC214" s="737"/>
      <c r="AD214" s="737"/>
      <c r="AE214" s="737"/>
      <c r="AF214" s="731"/>
      <c r="AG214" s="731"/>
      <c r="AH214" s="731"/>
      <c r="AI214" s="731"/>
      <c r="AJ214" s="731"/>
      <c r="AK214" s="731"/>
      <c r="AL214" s="731"/>
      <c r="AM214" s="731"/>
      <c r="AN214" s="731"/>
      <c r="AO214" s="731"/>
      <c r="AP214" s="731"/>
      <c r="AQ214" s="731"/>
      <c r="AR214" s="731"/>
      <c r="AS214" s="731"/>
      <c r="AT214" s="731"/>
      <c r="AU214" s="731"/>
      <c r="AV214" s="731"/>
      <c r="AW214" s="731"/>
      <c r="AX214" s="731"/>
      <c r="AY214" s="731"/>
      <c r="AZ214" s="731"/>
      <c r="BA214" s="731"/>
      <c r="BB214" s="731"/>
      <c r="BC214" s="731"/>
      <c r="BD214" s="731"/>
      <c r="BE214" s="731"/>
      <c r="BF214" s="731"/>
      <c r="BG214" s="731"/>
      <c r="BH214" s="731"/>
      <c r="BI214" s="731"/>
      <c r="BJ214" s="731"/>
      <c r="BK214" s="731"/>
      <c r="BL214" s="731"/>
      <c r="BM214" s="731"/>
      <c r="BN214" s="731"/>
      <c r="BO214" s="731"/>
      <c r="BP214" s="731"/>
      <c r="BQ214" s="731"/>
      <c r="BR214" s="731"/>
      <c r="BS214" s="731"/>
      <c r="BT214" s="731"/>
      <c r="BU214" s="731"/>
      <c r="BV214" s="731"/>
      <c r="BW214" s="731"/>
      <c r="BX214" s="731"/>
      <c r="BY214" s="731"/>
      <c r="BZ214" s="731"/>
      <c r="CA214" s="731"/>
      <c r="CB214" s="731"/>
      <c r="CC214" s="731"/>
      <c r="CD214" s="731"/>
      <c r="CE214" s="731"/>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4" customFormat="1" ht="18.75" customHeight="1">
      <c r="X217" s="723"/>
      <c r="Y217" s="723"/>
      <c r="Z217" s="723"/>
      <c r="AA217" s="723"/>
      <c r="AB217" s="723"/>
      <c r="AC217" s="723"/>
      <c r="AD217" s="723"/>
      <c r="AE217" s="723"/>
      <c r="AF217" s="723"/>
      <c r="AG217" s="723"/>
      <c r="AH217" s="723"/>
      <c r="AI217" s="723"/>
      <c r="AJ217" s="723"/>
    </row>
    <row r="218" spans="1:83" s="35" customFormat="1" ht="17.100000000000001" customHeight="1">
      <c r="G218" s="35" t="s">
        <v>13</v>
      </c>
      <c r="I218" s="35" t="s">
        <v>746</v>
      </c>
      <c r="V218" s="158"/>
      <c r="X218" s="217"/>
      <c r="Y218" s="217"/>
      <c r="Z218" s="217"/>
      <c r="AA218" s="217"/>
      <c r="AB218" s="217"/>
      <c r="AC218" s="217"/>
      <c r="AD218" s="217"/>
      <c r="AE218" s="217"/>
      <c r="AF218" s="217"/>
      <c r="AG218" s="217"/>
      <c r="AH218" s="217"/>
      <c r="AI218" s="217"/>
      <c r="AJ218" s="217"/>
    </row>
    <row r="219" spans="1:83" s="744" customFormat="1" ht="17.100000000000001" customHeight="1">
      <c r="L219" s="122"/>
      <c r="M219" s="122"/>
      <c r="N219" s="122"/>
      <c r="O219" s="122"/>
      <c r="P219" s="122"/>
      <c r="Q219" s="122"/>
      <c r="R219" s="122"/>
      <c r="S219" s="122"/>
      <c r="T219" s="122"/>
      <c r="U219" s="122"/>
      <c r="V219" s="122"/>
      <c r="W219" s="122"/>
      <c r="X219" s="723"/>
      <c r="Y219" s="723"/>
      <c r="Z219" s="723"/>
      <c r="AA219" s="723"/>
      <c r="AB219" s="723"/>
      <c r="AC219" s="723"/>
      <c r="AD219" s="723"/>
      <c r="AE219" s="723"/>
      <c r="AF219" s="723"/>
      <c r="AG219" s="723"/>
      <c r="AH219" s="723"/>
      <c r="AI219" s="723"/>
      <c r="AJ219" s="723"/>
    </row>
    <row r="220" spans="1:83" s="801" customFormat="1" ht="22.5">
      <c r="A220" s="1215">
        <v>1</v>
      </c>
      <c r="B220" s="885"/>
      <c r="C220" s="885"/>
      <c r="D220" s="885"/>
      <c r="E220" s="886"/>
      <c r="F220" s="887"/>
      <c r="G220" s="887"/>
      <c r="H220" s="887"/>
      <c r="I220" s="888"/>
      <c r="J220" s="883"/>
      <c r="K220" s="890"/>
      <c r="L220" s="783">
        <f>mergeValue(A220)</f>
        <v>1</v>
      </c>
      <c r="M220" s="643" t="s">
        <v>20</v>
      </c>
      <c r="N220" s="648"/>
      <c r="O220" s="1251"/>
      <c r="P220" s="1252"/>
      <c r="Q220" s="1252"/>
      <c r="R220" s="1252"/>
      <c r="S220" s="1252"/>
      <c r="T220" s="1252"/>
      <c r="U220" s="1252"/>
      <c r="V220" s="1253"/>
      <c r="W220" s="632" t="s">
        <v>476</v>
      </c>
      <c r="X220" s="810"/>
      <c r="Y220" s="831"/>
      <c r="Z220" s="831" t="str">
        <f t="shared" ref="Z220:Z233" si="3">IF(M220="","",M220 )</f>
        <v>Наименование тарифа</v>
      </c>
      <c r="AA220" s="831"/>
      <c r="AB220" s="831"/>
      <c r="AC220" s="831"/>
      <c r="AD220" s="810"/>
      <c r="AE220" s="810"/>
      <c r="AF220" s="810"/>
      <c r="AG220" s="810"/>
      <c r="AH220" s="810"/>
      <c r="AI220" s="810"/>
      <c r="AJ220" s="810"/>
    </row>
    <row r="221" spans="1:83" s="801" customFormat="1" ht="22.5">
      <c r="A221" s="1215"/>
      <c r="B221" s="1215">
        <v>1</v>
      </c>
      <c r="C221" s="885"/>
      <c r="D221" s="885"/>
      <c r="E221" s="887"/>
      <c r="F221" s="887"/>
      <c r="G221" s="887"/>
      <c r="H221" s="887"/>
      <c r="I221" s="882"/>
      <c r="J221" s="881"/>
      <c r="K221" s="884"/>
      <c r="L221" s="783" t="str">
        <f>mergeValue(A221) &amp;"."&amp; mergeValue(B221)</f>
        <v>1.1</v>
      </c>
      <c r="M221" s="694" t="s">
        <v>16</v>
      </c>
      <c r="N221" s="648"/>
      <c r="O221" s="1251"/>
      <c r="P221" s="1252"/>
      <c r="Q221" s="1252"/>
      <c r="R221" s="1252"/>
      <c r="S221" s="1252"/>
      <c r="T221" s="1252"/>
      <c r="U221" s="1252"/>
      <c r="V221" s="1253"/>
      <c r="W221" s="632" t="s">
        <v>477</v>
      </c>
      <c r="X221" s="810"/>
      <c r="Y221" s="831"/>
      <c r="Z221" s="831" t="str">
        <f t="shared" si="3"/>
        <v>Территория действия тарифа</v>
      </c>
      <c r="AA221" s="831"/>
      <c r="AB221" s="831"/>
      <c r="AC221" s="831"/>
      <c r="AD221" s="810"/>
      <c r="AE221" s="810"/>
      <c r="AF221" s="810"/>
      <c r="AG221" s="810"/>
      <c r="AH221" s="810"/>
      <c r="AI221" s="810"/>
      <c r="AJ221" s="810"/>
    </row>
    <row r="222" spans="1:83" s="801" customFormat="1" ht="22.5">
      <c r="A222" s="1215"/>
      <c r="B222" s="1215"/>
      <c r="C222" s="1215">
        <v>1</v>
      </c>
      <c r="D222" s="885"/>
      <c r="E222" s="887"/>
      <c r="F222" s="887"/>
      <c r="G222" s="887"/>
      <c r="H222" s="887"/>
      <c r="I222" s="889"/>
      <c r="J222" s="881"/>
      <c r="K222" s="884"/>
      <c r="L222" s="783" t="str">
        <f>mergeValue(A222) &amp;"."&amp; mergeValue(B222)&amp;"."&amp; mergeValue(C222)</f>
        <v>1.1.1</v>
      </c>
      <c r="M222" s="695" t="s">
        <v>7</v>
      </c>
      <c r="N222" s="648"/>
      <c r="O222" s="1251"/>
      <c r="P222" s="1252"/>
      <c r="Q222" s="1252"/>
      <c r="R222" s="1252"/>
      <c r="S222" s="1252"/>
      <c r="T222" s="1252"/>
      <c r="U222" s="1252"/>
      <c r="V222" s="1253"/>
      <c r="W222" s="632" t="s">
        <v>633</v>
      </c>
      <c r="X222" s="810"/>
      <c r="Y222" s="831"/>
      <c r="Z222" s="831" t="str">
        <f t="shared" si="3"/>
        <v xml:space="preserve">Наименование системы теплоснабжения </v>
      </c>
      <c r="AA222" s="831"/>
      <c r="AB222" s="831"/>
      <c r="AC222" s="831"/>
      <c r="AD222" s="810"/>
      <c r="AE222" s="810"/>
      <c r="AF222" s="810"/>
      <c r="AG222" s="810"/>
      <c r="AH222" s="810"/>
      <c r="AI222" s="810"/>
      <c r="AJ222" s="810"/>
    </row>
    <row r="223" spans="1:83" s="801" customFormat="1" ht="22.5">
      <c r="A223" s="1215"/>
      <c r="B223" s="1215"/>
      <c r="C223" s="1215"/>
      <c r="D223" s="1215">
        <v>1</v>
      </c>
      <c r="E223" s="887"/>
      <c r="F223" s="887"/>
      <c r="G223" s="887"/>
      <c r="H223" s="887"/>
      <c r="I223" s="889"/>
      <c r="J223" s="881"/>
      <c r="K223" s="884"/>
      <c r="L223" s="783" t="str">
        <f>mergeValue(A223) &amp;"."&amp; mergeValue(B223)&amp;"."&amp; mergeValue(C223)&amp;"."&amp; mergeValue(D223)</f>
        <v>1.1.1.1</v>
      </c>
      <c r="M223" s="696" t="s">
        <v>22</v>
      </c>
      <c r="N223" s="648"/>
      <c r="O223" s="1251"/>
      <c r="P223" s="1252"/>
      <c r="Q223" s="1252"/>
      <c r="R223" s="1252"/>
      <c r="S223" s="1252"/>
      <c r="T223" s="1252"/>
      <c r="U223" s="1252"/>
      <c r="V223" s="1253"/>
      <c r="W223" s="632" t="s">
        <v>634</v>
      </c>
      <c r="X223" s="810"/>
      <c r="Y223" s="831"/>
      <c r="Z223" s="831" t="str">
        <f t="shared" si="3"/>
        <v xml:space="preserve">Источник тепловой энергии  </v>
      </c>
      <c r="AA223" s="831"/>
      <c r="AB223" s="831"/>
      <c r="AC223" s="831"/>
      <c r="AD223" s="810"/>
      <c r="AE223" s="810"/>
      <c r="AF223" s="810"/>
      <c r="AG223" s="810"/>
      <c r="AH223" s="810"/>
      <c r="AI223" s="810"/>
      <c r="AJ223" s="810"/>
    </row>
    <row r="224" spans="1:83" s="801" customFormat="1" ht="101.25">
      <c r="A224" s="1215"/>
      <c r="B224" s="1215"/>
      <c r="C224" s="1215"/>
      <c r="D224" s="1215"/>
      <c r="E224" s="1215">
        <v>1</v>
      </c>
      <c r="F224" s="887"/>
      <c r="G224" s="887"/>
      <c r="H224" s="885">
        <v>1</v>
      </c>
      <c r="I224" s="1215">
        <v>1</v>
      </c>
      <c r="J224" s="887"/>
      <c r="K224" s="892"/>
      <c r="L224" s="783" t="str">
        <f>mergeValue(A224) &amp;"."&amp; mergeValue(B224)&amp;"."&amp; mergeValue(C224)&amp;"."&amp; mergeValue(D224)&amp;"."&amp; mergeValue(E224)</f>
        <v>1.1.1.1.1</v>
      </c>
      <c r="M224" s="556" t="s">
        <v>9</v>
      </c>
      <c r="N224" s="648"/>
      <c r="O224" s="1218"/>
      <c r="P224" s="1219"/>
      <c r="Q224" s="1219"/>
      <c r="R224" s="1219"/>
      <c r="S224" s="1219"/>
      <c r="T224" s="1219"/>
      <c r="U224" s="1219"/>
      <c r="V224" s="1220"/>
      <c r="W224" s="632" t="s">
        <v>638</v>
      </c>
      <c r="X224" s="810"/>
      <c r="Y224" s="831"/>
      <c r="Z224" s="831" t="str">
        <f t="shared" si="3"/>
        <v>Схема подключения теплопотребляющей установки к коллектору источника тепловой энергии</v>
      </c>
      <c r="AA224" s="831"/>
      <c r="AB224" s="831"/>
      <c r="AC224" s="831"/>
      <c r="AD224" s="810"/>
      <c r="AE224" s="810"/>
      <c r="AF224" s="810"/>
      <c r="AG224" s="810"/>
      <c r="AH224" s="810"/>
      <c r="AI224" s="810"/>
      <c r="AJ224" s="810"/>
    </row>
    <row r="225" spans="1:43" s="801" customFormat="1" ht="90">
      <c r="A225" s="1215"/>
      <c r="B225" s="1215"/>
      <c r="C225" s="1215"/>
      <c r="D225" s="1215"/>
      <c r="E225" s="1215"/>
      <c r="F225" s="1215">
        <v>1</v>
      </c>
      <c r="G225" s="885"/>
      <c r="H225" s="885"/>
      <c r="I225" s="1215"/>
      <c r="J225" s="1215">
        <v>1</v>
      </c>
      <c r="K225" s="893"/>
      <c r="L225" s="783" t="str">
        <f>mergeValue(A225) &amp;"."&amp; mergeValue(B225)&amp;"."&amp; mergeValue(C225)&amp;"."&amp; mergeValue(D225)&amp;"."&amp; mergeValue(E225)&amp;"."&amp; mergeValue(F225)</f>
        <v>1.1.1.1.1.1</v>
      </c>
      <c r="M225" s="557" t="s">
        <v>10</v>
      </c>
      <c r="N225" s="648"/>
      <c r="O225" s="1218"/>
      <c r="P225" s="1219"/>
      <c r="Q225" s="1219"/>
      <c r="R225" s="1219"/>
      <c r="S225" s="1219"/>
      <c r="T225" s="1219"/>
      <c r="U225" s="1219"/>
      <c r="V225" s="1220"/>
      <c r="W225" s="632" t="s">
        <v>636</v>
      </c>
      <c r="X225" s="810"/>
      <c r="Y225" s="831"/>
      <c r="Z225" s="831" t="str">
        <f t="shared" si="3"/>
        <v>Группа потребителей</v>
      </c>
      <c r="AA225" s="831"/>
      <c r="AB225" s="831"/>
      <c r="AC225" s="831"/>
      <c r="AD225" s="810"/>
      <c r="AE225" s="810"/>
      <c r="AF225" s="810"/>
      <c r="AG225" s="810"/>
      <c r="AH225" s="810"/>
      <c r="AI225" s="810"/>
      <c r="AJ225" s="810"/>
    </row>
    <row r="226" spans="1:43" s="801" customFormat="1" ht="195.75" customHeight="1">
      <c r="A226" s="1215"/>
      <c r="B226" s="1215"/>
      <c r="C226" s="1215"/>
      <c r="D226" s="1215"/>
      <c r="E226" s="1215"/>
      <c r="F226" s="1215"/>
      <c r="G226" s="885">
        <v>1</v>
      </c>
      <c r="H226" s="885"/>
      <c r="I226" s="1215"/>
      <c r="J226" s="1215"/>
      <c r="K226" s="893">
        <v>1</v>
      </c>
      <c r="L226" s="783" t="str">
        <f>mergeValue(A226) &amp;"."&amp; mergeValue(B226)&amp;"."&amp; mergeValue(C226)&amp;"."&amp; mergeValue(D226)&amp;"."&amp; mergeValue(E226)&amp;"."&amp; mergeValue(F226)&amp;"."&amp; mergeValue(G226)</f>
        <v>1.1.1.1.1.1.1</v>
      </c>
      <c r="M226" s="1071"/>
      <c r="N226" s="648"/>
      <c r="O226" s="765"/>
      <c r="P226" s="765"/>
      <c r="Q226" s="765"/>
      <c r="R226" s="1221"/>
      <c r="S226" s="1222" t="s">
        <v>84</v>
      </c>
      <c r="T226" s="1221"/>
      <c r="U226" s="1222" t="s">
        <v>84</v>
      </c>
      <c r="V226" s="765"/>
      <c r="W226" s="1214" t="s">
        <v>655</v>
      </c>
      <c r="X226" s="810" t="str">
        <f>strCheckDate(O227:V227)</f>
        <v/>
      </c>
      <c r="Y226" s="831"/>
      <c r="Z226" s="831" t="str">
        <f t="shared" si="3"/>
        <v/>
      </c>
      <c r="AA226" s="831"/>
      <c r="AB226" s="831"/>
      <c r="AC226" s="831"/>
      <c r="AD226" s="810"/>
      <c r="AE226" s="810"/>
      <c r="AF226" s="810"/>
      <c r="AG226" s="810"/>
      <c r="AH226" s="810"/>
      <c r="AI226" s="810"/>
      <c r="AJ226" s="810"/>
    </row>
    <row r="227" spans="1:43" s="801" customFormat="1" ht="14.25" hidden="1" customHeight="1">
      <c r="A227" s="1215"/>
      <c r="B227" s="1215"/>
      <c r="C227" s="1215"/>
      <c r="D227" s="1215"/>
      <c r="E227" s="1215"/>
      <c r="F227" s="1215"/>
      <c r="G227" s="885"/>
      <c r="H227" s="885"/>
      <c r="I227" s="1215"/>
      <c r="J227" s="1215"/>
      <c r="K227" s="893"/>
      <c r="L227" s="802"/>
      <c r="M227" s="648"/>
      <c r="N227" s="648"/>
      <c r="O227" s="765"/>
      <c r="P227" s="765"/>
      <c r="Q227" s="771" t="str">
        <f>R226 &amp; "-" &amp; T226</f>
        <v>-</v>
      </c>
      <c r="R227" s="1221"/>
      <c r="S227" s="1222"/>
      <c r="T227" s="1221"/>
      <c r="U227" s="1222"/>
      <c r="V227" s="765"/>
      <c r="W227" s="1214"/>
      <c r="X227" s="810"/>
      <c r="Y227" s="831"/>
      <c r="Z227" s="831" t="str">
        <f t="shared" si="3"/>
        <v/>
      </c>
      <c r="AA227" s="831"/>
      <c r="AB227" s="831"/>
      <c r="AC227" s="831"/>
      <c r="AD227" s="810"/>
      <c r="AE227" s="810"/>
      <c r="AF227" s="810"/>
      <c r="AG227" s="810"/>
      <c r="AH227" s="810"/>
      <c r="AI227" s="810"/>
      <c r="AJ227" s="810"/>
    </row>
    <row r="228" spans="1:43" s="801" customFormat="1" ht="15" customHeight="1">
      <c r="A228" s="1215"/>
      <c r="B228" s="1215"/>
      <c r="C228" s="1215"/>
      <c r="D228" s="1215"/>
      <c r="E228" s="1215"/>
      <c r="F228" s="1215"/>
      <c r="G228" s="887"/>
      <c r="H228" s="885"/>
      <c r="I228" s="1215"/>
      <c r="J228" s="1215"/>
      <c r="K228" s="892"/>
      <c r="L228" s="690"/>
      <c r="M228" s="559" t="s">
        <v>25</v>
      </c>
      <c r="N228" s="767"/>
      <c r="O228" s="767"/>
      <c r="P228" s="767"/>
      <c r="Q228" s="767"/>
      <c r="R228" s="767"/>
      <c r="S228" s="767"/>
      <c r="T228" s="767"/>
      <c r="U228" s="767"/>
      <c r="V228" s="764"/>
      <c r="W228" s="1214"/>
      <c r="X228" s="810"/>
      <c r="Y228" s="831"/>
      <c r="Z228" s="831" t="str">
        <f t="shared" si="3"/>
        <v>Добавить вид теплоносителя (параметры теплоносителя)</v>
      </c>
      <c r="AA228" s="831"/>
      <c r="AB228" s="831"/>
      <c r="AC228" s="831"/>
      <c r="AD228" s="810"/>
      <c r="AE228" s="810"/>
      <c r="AF228" s="810"/>
      <c r="AG228" s="810"/>
      <c r="AH228" s="810"/>
      <c r="AI228" s="810"/>
      <c r="AJ228" s="810"/>
    </row>
    <row r="229" spans="1:43" s="801" customFormat="1" ht="15" customHeight="1">
      <c r="A229" s="1215"/>
      <c r="B229" s="1215"/>
      <c r="C229" s="1215"/>
      <c r="D229" s="1215"/>
      <c r="E229" s="1215"/>
      <c r="F229" s="887"/>
      <c r="G229" s="887"/>
      <c r="H229" s="885"/>
      <c r="I229" s="1215"/>
      <c r="J229" s="887"/>
      <c r="K229" s="892"/>
      <c r="L229" s="690"/>
      <c r="M229" s="558" t="s">
        <v>11</v>
      </c>
      <c r="N229" s="767"/>
      <c r="O229" s="767"/>
      <c r="P229" s="767"/>
      <c r="Q229" s="767"/>
      <c r="R229" s="767"/>
      <c r="S229" s="767"/>
      <c r="T229" s="767"/>
      <c r="U229" s="766"/>
      <c r="V229" s="767"/>
      <c r="W229" s="667"/>
      <c r="X229" s="810"/>
      <c r="Y229" s="831"/>
      <c r="Z229" s="831" t="str">
        <f t="shared" si="3"/>
        <v>Добавить группу потребителей</v>
      </c>
      <c r="AA229" s="831"/>
      <c r="AB229" s="831"/>
      <c r="AC229" s="831"/>
      <c r="AD229" s="810"/>
      <c r="AE229" s="810"/>
      <c r="AF229" s="810"/>
      <c r="AG229" s="810"/>
      <c r="AH229" s="810"/>
      <c r="AI229" s="810"/>
      <c r="AJ229" s="810"/>
    </row>
    <row r="230" spans="1:43" s="801" customFormat="1" ht="15" customHeight="1">
      <c r="A230" s="1215"/>
      <c r="B230" s="1215"/>
      <c r="C230" s="1215"/>
      <c r="D230" s="1215"/>
      <c r="E230" s="891"/>
      <c r="F230" s="887"/>
      <c r="G230" s="887"/>
      <c r="H230" s="887"/>
      <c r="I230" s="883"/>
      <c r="J230" s="880"/>
      <c r="K230" s="890"/>
      <c r="L230" s="690"/>
      <c r="M230" s="762" t="s">
        <v>12</v>
      </c>
      <c r="N230" s="767"/>
      <c r="O230" s="767"/>
      <c r="P230" s="767"/>
      <c r="Q230" s="767"/>
      <c r="R230" s="767"/>
      <c r="S230" s="767"/>
      <c r="T230" s="767"/>
      <c r="U230" s="766"/>
      <c r="V230" s="767"/>
      <c r="W230" s="667"/>
      <c r="X230" s="810"/>
      <c r="Y230" s="831"/>
      <c r="Z230" s="831" t="str">
        <f t="shared" si="3"/>
        <v>Добавить схему подключения</v>
      </c>
      <c r="AA230" s="831"/>
      <c r="AB230" s="831"/>
      <c r="AC230" s="831"/>
      <c r="AD230" s="810"/>
      <c r="AE230" s="810"/>
      <c r="AF230" s="810"/>
      <c r="AG230" s="810"/>
      <c r="AH230" s="810"/>
      <c r="AI230" s="810"/>
      <c r="AJ230" s="810"/>
    </row>
    <row r="231" spans="1:43" s="801" customFormat="1" ht="15" customHeight="1">
      <c r="A231" s="1215"/>
      <c r="B231" s="1215"/>
      <c r="C231" s="1215"/>
      <c r="D231" s="891"/>
      <c r="E231" s="891"/>
      <c r="F231" s="887"/>
      <c r="G231" s="887"/>
      <c r="H231" s="887"/>
      <c r="I231" s="883"/>
      <c r="J231" s="880"/>
      <c r="K231" s="890"/>
      <c r="L231" s="690"/>
      <c r="M231" s="761" t="s">
        <v>17</v>
      </c>
      <c r="N231" s="767"/>
      <c r="O231" s="767"/>
      <c r="P231" s="767"/>
      <c r="Q231" s="767"/>
      <c r="R231" s="767"/>
      <c r="S231" s="767"/>
      <c r="T231" s="767"/>
      <c r="U231" s="766"/>
      <c r="V231" s="767"/>
      <c r="W231" s="667"/>
      <c r="X231" s="810"/>
      <c r="Y231" s="831"/>
      <c r="Z231" s="831" t="str">
        <f t="shared" si="3"/>
        <v>Добавить источник тепловой энергии</v>
      </c>
      <c r="AA231" s="831"/>
      <c r="AB231" s="831"/>
      <c r="AC231" s="831"/>
      <c r="AD231" s="810"/>
      <c r="AE231" s="810"/>
      <c r="AF231" s="810"/>
      <c r="AG231" s="810"/>
      <c r="AH231" s="810"/>
      <c r="AI231" s="810"/>
      <c r="AJ231" s="810"/>
    </row>
    <row r="232" spans="1:43" s="801" customFormat="1" ht="15" customHeight="1">
      <c r="A232" s="1215"/>
      <c r="B232" s="1215"/>
      <c r="C232" s="891"/>
      <c r="D232" s="891"/>
      <c r="E232" s="891"/>
      <c r="F232" s="891"/>
      <c r="G232" s="896"/>
      <c r="H232" s="883"/>
      <c r="I232" s="894"/>
      <c r="J232" s="880"/>
      <c r="K232" s="895"/>
      <c r="L232" s="690"/>
      <c r="M232" s="760" t="s">
        <v>18</v>
      </c>
      <c r="N232" s="767"/>
      <c r="O232" s="767"/>
      <c r="P232" s="767"/>
      <c r="Q232" s="767"/>
      <c r="R232" s="767"/>
      <c r="S232" s="767"/>
      <c r="T232" s="767"/>
      <c r="U232" s="766"/>
      <c r="V232" s="767"/>
      <c r="W232" s="667"/>
      <c r="X232" s="810"/>
      <c r="Y232" s="831"/>
      <c r="Z232" s="831" t="str">
        <f t="shared" si="3"/>
        <v>Добавить наименование системы теплоснабжения</v>
      </c>
      <c r="AA232" s="831"/>
      <c r="AB232" s="831"/>
      <c r="AC232" s="831"/>
      <c r="AD232" s="810"/>
      <c r="AE232" s="810"/>
      <c r="AF232" s="810"/>
      <c r="AG232" s="810"/>
      <c r="AH232" s="810"/>
      <c r="AI232" s="810"/>
      <c r="AJ232" s="810"/>
    </row>
    <row r="233" spans="1:43" s="801" customFormat="1" ht="15" customHeight="1">
      <c r="A233" s="1215"/>
      <c r="B233" s="891"/>
      <c r="C233" s="891"/>
      <c r="D233" s="891"/>
      <c r="E233" s="891"/>
      <c r="F233" s="891"/>
      <c r="G233" s="896"/>
      <c r="H233" s="883"/>
      <c r="I233" s="883"/>
      <c r="J233" s="880"/>
      <c r="K233" s="890"/>
      <c r="L233" s="690"/>
      <c r="M233" s="735" t="s">
        <v>19</v>
      </c>
      <c r="N233" s="767"/>
      <c r="O233" s="767"/>
      <c r="P233" s="767"/>
      <c r="Q233" s="767"/>
      <c r="R233" s="767"/>
      <c r="S233" s="767"/>
      <c r="T233" s="767"/>
      <c r="U233" s="766"/>
      <c r="V233" s="767"/>
      <c r="W233" s="667"/>
      <c r="X233" s="810"/>
      <c r="Y233" s="831"/>
      <c r="Z233" s="831" t="str">
        <f t="shared" si="3"/>
        <v>Добавить территорию действия тарифа</v>
      </c>
      <c r="AA233" s="831"/>
      <c r="AB233" s="831"/>
      <c r="AC233" s="831"/>
      <c r="AD233" s="810"/>
      <c r="AE233" s="810"/>
      <c r="AF233" s="810"/>
      <c r="AG233" s="810"/>
      <c r="AH233" s="810"/>
      <c r="AI233" s="810"/>
      <c r="AJ233" s="810"/>
    </row>
    <row r="234" spans="1:43" s="744" customFormat="1" ht="15" customHeight="1">
      <c r="A234" s="879"/>
      <c r="B234" s="879"/>
      <c r="C234" s="879"/>
      <c r="D234" s="879"/>
      <c r="E234" s="879"/>
      <c r="F234" s="879"/>
      <c r="G234" s="879"/>
      <c r="H234" s="879"/>
      <c r="I234" s="879"/>
      <c r="J234" s="879"/>
      <c r="K234" s="879"/>
      <c r="L234" s="494"/>
      <c r="M234" s="738" t="s">
        <v>309</v>
      </c>
      <c r="N234" s="767"/>
      <c r="O234" s="767"/>
      <c r="P234" s="767"/>
      <c r="Q234" s="767"/>
      <c r="R234" s="767"/>
      <c r="S234" s="767"/>
      <c r="T234" s="767"/>
      <c r="U234" s="766"/>
      <c r="V234" s="767"/>
      <c r="W234" s="767"/>
      <c r="X234" s="767"/>
      <c r="Y234" s="767"/>
      <c r="Z234" s="767"/>
      <c r="AA234" s="767"/>
      <c r="AB234" s="766"/>
      <c r="AC234" s="767"/>
      <c r="AD234" s="667"/>
      <c r="AE234" s="723"/>
      <c r="AF234" s="723"/>
      <c r="AG234" s="723"/>
      <c r="AH234" s="723"/>
    </row>
    <row r="235" spans="1:43" s="991" customFormat="1" ht="18.75" customHeight="1">
      <c r="X235" s="1012"/>
      <c r="Y235" s="1012"/>
      <c r="Z235" s="1012"/>
      <c r="AA235" s="1012"/>
      <c r="AB235" s="1012"/>
      <c r="AC235" s="1012"/>
      <c r="AD235" s="1012"/>
      <c r="AE235" s="1012"/>
      <c r="AF235" s="1012"/>
      <c r="AG235" s="1012"/>
      <c r="AH235" s="1012"/>
      <c r="AI235" s="1012"/>
      <c r="AJ235" s="1012"/>
    </row>
    <row r="236" spans="1:43"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43" s="991" customFormat="1" ht="17.100000000000001" customHeight="1">
      <c r="L237" s="122"/>
      <c r="M237" s="122"/>
      <c r="N237" s="122"/>
      <c r="O237" s="122"/>
      <c r="P237" s="122"/>
      <c r="Q237" s="122"/>
      <c r="R237" s="122"/>
      <c r="S237" s="122"/>
      <c r="T237" s="122"/>
      <c r="U237" s="122"/>
      <c r="V237" s="122"/>
      <c r="W237" s="122"/>
      <c r="X237" s="1012"/>
      <c r="Y237" s="1012"/>
      <c r="Z237" s="1012"/>
      <c r="AA237" s="1012"/>
      <c r="AB237" s="1012"/>
      <c r="AC237" s="1012"/>
      <c r="AD237" s="1012"/>
      <c r="AE237" s="1012"/>
      <c r="AF237" s="1012"/>
      <c r="AG237" s="1012"/>
      <c r="AH237" s="1012"/>
      <c r="AI237" s="1012"/>
      <c r="AJ237" s="1012"/>
    </row>
    <row r="238" spans="1:43" s="992" customFormat="1" ht="22.5">
      <c r="A238" s="1215">
        <v>1</v>
      </c>
      <c r="B238" s="1017"/>
      <c r="C238" s="1017"/>
      <c r="D238" s="1017"/>
      <c r="E238" s="983"/>
      <c r="F238" s="1028"/>
      <c r="G238" s="1028"/>
      <c r="H238" s="1028"/>
      <c r="I238" s="985"/>
      <c r="J238" s="981"/>
      <c r="K238" s="965"/>
      <c r="L238" s="1032">
        <f>mergeValue(A238)</f>
        <v>1</v>
      </c>
      <c r="M238" s="643" t="s">
        <v>20</v>
      </c>
      <c r="N238" s="648"/>
      <c r="O238" s="1251"/>
      <c r="P238" s="1252"/>
      <c r="Q238" s="1252"/>
      <c r="R238" s="1252"/>
      <c r="S238" s="1252"/>
      <c r="T238" s="1252"/>
      <c r="U238" s="1252"/>
      <c r="V238" s="1252"/>
      <c r="W238" s="1252"/>
      <c r="X238" s="1252"/>
      <c r="Y238" s="1252"/>
      <c r="Z238" s="1252"/>
      <c r="AA238" s="1252"/>
      <c r="AB238" s="1252"/>
      <c r="AC238" s="1253"/>
      <c r="AD238" s="632" t="s">
        <v>476</v>
      </c>
      <c r="AE238" s="1010"/>
      <c r="AF238" s="831"/>
      <c r="AG238" s="831" t="str">
        <f t="shared" ref="AG238:AG251" si="4">IF(M238="","",M238 )</f>
        <v>Наименование тарифа</v>
      </c>
      <c r="AH238" s="831"/>
      <c r="AI238" s="831"/>
      <c r="AJ238" s="831"/>
      <c r="AK238" s="1010"/>
      <c r="AL238" s="1010"/>
      <c r="AM238" s="1010"/>
      <c r="AN238" s="1010"/>
      <c r="AO238" s="1010"/>
      <c r="AP238" s="1010"/>
      <c r="AQ238" s="1010"/>
    </row>
    <row r="239" spans="1:43" s="992" customFormat="1" ht="22.5">
      <c r="A239" s="1215"/>
      <c r="B239" s="1215">
        <v>1</v>
      </c>
      <c r="C239" s="1017"/>
      <c r="D239" s="1017"/>
      <c r="E239" s="1028"/>
      <c r="F239" s="1028"/>
      <c r="G239" s="1028"/>
      <c r="H239" s="1028"/>
      <c r="I239" s="1023"/>
      <c r="J239" s="956"/>
      <c r="K239" s="959"/>
      <c r="L239" s="1032" t="str">
        <f>mergeValue(A239) &amp;"."&amp; mergeValue(B239)</f>
        <v>1.1</v>
      </c>
      <c r="M239" s="694" t="s">
        <v>16</v>
      </c>
      <c r="N239" s="648"/>
      <c r="O239" s="1251"/>
      <c r="P239" s="1252"/>
      <c r="Q239" s="1252"/>
      <c r="R239" s="1252"/>
      <c r="S239" s="1252"/>
      <c r="T239" s="1252"/>
      <c r="U239" s="1252"/>
      <c r="V239" s="1252"/>
      <c r="W239" s="1252"/>
      <c r="X239" s="1252"/>
      <c r="Y239" s="1252"/>
      <c r="Z239" s="1252"/>
      <c r="AA239" s="1252"/>
      <c r="AB239" s="1252"/>
      <c r="AC239" s="1253"/>
      <c r="AD239" s="632" t="s">
        <v>477</v>
      </c>
      <c r="AE239" s="1010"/>
      <c r="AF239" s="831"/>
      <c r="AG239" s="831" t="str">
        <f t="shared" si="4"/>
        <v>Территория действия тарифа</v>
      </c>
      <c r="AH239" s="831"/>
      <c r="AI239" s="831"/>
      <c r="AJ239" s="831"/>
      <c r="AK239" s="1010"/>
      <c r="AL239" s="1010"/>
      <c r="AM239" s="1010"/>
      <c r="AN239" s="1010"/>
      <c r="AO239" s="1010"/>
      <c r="AP239" s="1010"/>
      <c r="AQ239" s="1010"/>
    </row>
    <row r="240" spans="1:43" s="992" customFormat="1" ht="22.5">
      <c r="A240" s="1215"/>
      <c r="B240" s="1215"/>
      <c r="C240" s="1215">
        <v>1</v>
      </c>
      <c r="D240" s="1017"/>
      <c r="E240" s="1028"/>
      <c r="F240" s="1028"/>
      <c r="G240" s="1028"/>
      <c r="H240" s="1028"/>
      <c r="I240" s="964"/>
      <c r="J240" s="956"/>
      <c r="K240" s="959"/>
      <c r="L240" s="1032" t="str">
        <f>mergeValue(A240) &amp;"."&amp; mergeValue(B240)&amp;"."&amp; mergeValue(C240)</f>
        <v>1.1.1</v>
      </c>
      <c r="M240" s="695" t="s">
        <v>7</v>
      </c>
      <c r="N240" s="648"/>
      <c r="O240" s="1251"/>
      <c r="P240" s="1252"/>
      <c r="Q240" s="1252"/>
      <c r="R240" s="1252"/>
      <c r="S240" s="1252"/>
      <c r="T240" s="1252"/>
      <c r="U240" s="1252"/>
      <c r="V240" s="1252"/>
      <c r="W240" s="1252"/>
      <c r="X240" s="1252"/>
      <c r="Y240" s="1252"/>
      <c r="Z240" s="1252"/>
      <c r="AA240" s="1252"/>
      <c r="AB240" s="1252"/>
      <c r="AC240" s="1253"/>
      <c r="AD240" s="632" t="s">
        <v>633</v>
      </c>
      <c r="AE240" s="1010"/>
      <c r="AF240" s="831"/>
      <c r="AG240" s="831" t="str">
        <f t="shared" si="4"/>
        <v xml:space="preserve">Наименование системы теплоснабжения </v>
      </c>
      <c r="AH240" s="831"/>
      <c r="AI240" s="831"/>
      <c r="AJ240" s="831"/>
      <c r="AK240" s="1010"/>
      <c r="AL240" s="1010"/>
      <c r="AM240" s="1010"/>
      <c r="AN240" s="1010"/>
      <c r="AO240" s="1010"/>
      <c r="AP240" s="1010"/>
      <c r="AQ240" s="1010"/>
    </row>
    <row r="241" spans="1:43" s="992" customFormat="1" ht="22.5">
      <c r="A241" s="1215"/>
      <c r="B241" s="1215"/>
      <c r="C241" s="1215"/>
      <c r="D241" s="1215">
        <v>1</v>
      </c>
      <c r="E241" s="1028"/>
      <c r="F241" s="1028"/>
      <c r="G241" s="1028"/>
      <c r="H241" s="1028"/>
      <c r="I241" s="964"/>
      <c r="J241" s="956"/>
      <c r="K241" s="959"/>
      <c r="L241" s="1032" t="str">
        <f>mergeValue(A241) &amp;"."&amp; mergeValue(B241)&amp;"."&amp; mergeValue(C241)&amp;"."&amp; mergeValue(D241)</f>
        <v>1.1.1.1</v>
      </c>
      <c r="M241" s="696" t="s">
        <v>22</v>
      </c>
      <c r="N241" s="648"/>
      <c r="O241" s="1251"/>
      <c r="P241" s="1252"/>
      <c r="Q241" s="1252"/>
      <c r="R241" s="1252"/>
      <c r="S241" s="1252"/>
      <c r="T241" s="1252"/>
      <c r="U241" s="1252"/>
      <c r="V241" s="1252"/>
      <c r="W241" s="1252"/>
      <c r="X241" s="1252"/>
      <c r="Y241" s="1252"/>
      <c r="Z241" s="1252"/>
      <c r="AA241" s="1252"/>
      <c r="AB241" s="1252"/>
      <c r="AC241" s="1253"/>
      <c r="AD241" s="632" t="s">
        <v>634</v>
      </c>
      <c r="AE241" s="1010"/>
      <c r="AF241" s="831"/>
      <c r="AG241" s="831" t="str">
        <f t="shared" si="4"/>
        <v xml:space="preserve">Источник тепловой энергии  </v>
      </c>
      <c r="AH241" s="831"/>
      <c r="AI241" s="831"/>
      <c r="AJ241" s="831"/>
      <c r="AK241" s="1010"/>
      <c r="AL241" s="1010"/>
      <c r="AM241" s="1010"/>
      <c r="AN241" s="1010"/>
      <c r="AO241" s="1010"/>
      <c r="AP241" s="1010"/>
      <c r="AQ241" s="1010"/>
    </row>
    <row r="242" spans="1:43" s="992" customFormat="1" ht="101.25">
      <c r="A242" s="1215"/>
      <c r="B242" s="1215"/>
      <c r="C242" s="1215"/>
      <c r="D242" s="1215"/>
      <c r="E242" s="1215">
        <v>1</v>
      </c>
      <c r="F242" s="1028"/>
      <c r="G242" s="1028"/>
      <c r="H242" s="1017">
        <v>1</v>
      </c>
      <c r="I242" s="1215">
        <v>1</v>
      </c>
      <c r="J242" s="1028"/>
      <c r="K242" s="967"/>
      <c r="L242" s="1032" t="str">
        <f>mergeValue(A242) &amp;"."&amp; mergeValue(B242)&amp;"."&amp; mergeValue(C242)&amp;"."&amp; mergeValue(D242)&amp;"."&amp; mergeValue(E242)</f>
        <v>1.1.1.1.1</v>
      </c>
      <c r="M242" s="556" t="s">
        <v>9</v>
      </c>
      <c r="N242" s="648"/>
      <c r="O242" s="1218"/>
      <c r="P242" s="1219"/>
      <c r="Q242" s="1219"/>
      <c r="R242" s="1219"/>
      <c r="S242" s="1219"/>
      <c r="T242" s="1219"/>
      <c r="U242" s="1219"/>
      <c r="V242" s="1219"/>
      <c r="W242" s="1219"/>
      <c r="X242" s="1219"/>
      <c r="Y242" s="1219"/>
      <c r="Z242" s="1219"/>
      <c r="AA242" s="1219"/>
      <c r="AB242" s="1219"/>
      <c r="AC242" s="1220"/>
      <c r="AD242" s="632" t="s">
        <v>638</v>
      </c>
      <c r="AE242" s="1010"/>
      <c r="AF242" s="831"/>
      <c r="AG242" s="831" t="str">
        <f t="shared" si="4"/>
        <v>Схема подключения теплопотребляющей установки к коллектору источника тепловой энергии</v>
      </c>
      <c r="AH242" s="831"/>
      <c r="AI242" s="831"/>
      <c r="AJ242" s="831"/>
      <c r="AK242" s="1010"/>
      <c r="AL242" s="1010"/>
      <c r="AM242" s="1010"/>
      <c r="AN242" s="1010"/>
      <c r="AO242" s="1010"/>
      <c r="AP242" s="1010"/>
      <c r="AQ242" s="1010"/>
    </row>
    <row r="243" spans="1:43" s="992" customFormat="1" ht="90">
      <c r="A243" s="1215"/>
      <c r="B243" s="1215"/>
      <c r="C243" s="1215"/>
      <c r="D243" s="1215"/>
      <c r="E243" s="1215"/>
      <c r="F243" s="1215">
        <v>1</v>
      </c>
      <c r="G243" s="1017"/>
      <c r="H243" s="1017"/>
      <c r="I243" s="1215"/>
      <c r="J243" s="1215">
        <v>1</v>
      </c>
      <c r="K243" s="968"/>
      <c r="L243" s="1032" t="str">
        <f>mergeValue(A243) &amp;"."&amp; mergeValue(B243)&amp;"."&amp; mergeValue(C243)&amp;"."&amp; mergeValue(D243)&amp;"."&amp; mergeValue(E243)&amp;"."&amp; mergeValue(F243)</f>
        <v>1.1.1.1.1.1</v>
      </c>
      <c r="M243" s="557" t="s">
        <v>10</v>
      </c>
      <c r="N243" s="648"/>
      <c r="O243" s="1218"/>
      <c r="P243" s="1219"/>
      <c r="Q243" s="1219"/>
      <c r="R243" s="1219"/>
      <c r="S243" s="1219"/>
      <c r="T243" s="1219"/>
      <c r="U243" s="1219"/>
      <c r="V243" s="1219"/>
      <c r="W243" s="1219"/>
      <c r="X243" s="1219"/>
      <c r="Y243" s="1219"/>
      <c r="Z243" s="1219"/>
      <c r="AA243" s="1219"/>
      <c r="AB243" s="1219"/>
      <c r="AC243" s="1220"/>
      <c r="AD243" s="632" t="s">
        <v>636</v>
      </c>
      <c r="AE243" s="1010"/>
      <c r="AF243" s="831"/>
      <c r="AG243" s="831" t="str">
        <f t="shared" si="4"/>
        <v>Группа потребителей</v>
      </c>
      <c r="AH243" s="831"/>
      <c r="AI243" s="831"/>
      <c r="AJ243" s="831"/>
      <c r="AK243" s="1010"/>
      <c r="AL243" s="1010"/>
      <c r="AM243" s="1010"/>
      <c r="AN243" s="1010"/>
      <c r="AO243" s="1010"/>
      <c r="AP243" s="1010"/>
      <c r="AQ243" s="1010"/>
    </row>
    <row r="244" spans="1:43" s="992" customFormat="1" ht="189" customHeight="1">
      <c r="A244" s="1215"/>
      <c r="B244" s="1215"/>
      <c r="C244" s="1215"/>
      <c r="D244" s="1215"/>
      <c r="E244" s="1215"/>
      <c r="F244" s="1215"/>
      <c r="G244" s="1017">
        <v>1</v>
      </c>
      <c r="H244" s="1017"/>
      <c r="I244" s="1215"/>
      <c r="J244" s="1215"/>
      <c r="K244" s="968">
        <v>1</v>
      </c>
      <c r="L244" s="1032" t="str">
        <f>mergeValue(A244) &amp;"."&amp; mergeValue(B244)&amp;"."&amp; mergeValue(C244)&amp;"."&amp; mergeValue(D244)&amp;"."&amp; mergeValue(E244)&amp;"."&amp; mergeValue(F244)&amp;"."&amp; mergeValue(G244)</f>
        <v>1.1.1.1.1.1.1</v>
      </c>
      <c r="M244" s="1071"/>
      <c r="N244" s="648"/>
      <c r="O244" s="685"/>
      <c r="P244" s="765"/>
      <c r="Q244" s="1096"/>
      <c r="R244" s="1221"/>
      <c r="S244" s="1222" t="s">
        <v>84</v>
      </c>
      <c r="T244" s="1221"/>
      <c r="U244" s="1222" t="s">
        <v>84</v>
      </c>
      <c r="V244" s="685"/>
      <c r="W244" s="765"/>
      <c r="X244" s="1096"/>
      <c r="Y244" s="1221"/>
      <c r="Z244" s="1222" t="s">
        <v>84</v>
      </c>
      <c r="AA244" s="1221"/>
      <c r="AB244" s="1222" t="s">
        <v>85</v>
      </c>
      <c r="AC244" s="765"/>
      <c r="AD244" s="1232" t="s">
        <v>655</v>
      </c>
      <c r="AE244" s="1010" t="str">
        <f>strCheckDate(O245:AC245)</f>
        <v/>
      </c>
      <c r="AF244" s="831"/>
      <c r="AG244" s="831" t="str">
        <f t="shared" si="4"/>
        <v/>
      </c>
      <c r="AH244" s="831"/>
      <c r="AI244" s="831"/>
      <c r="AJ244" s="831"/>
      <c r="AK244" s="1010"/>
      <c r="AL244" s="1010"/>
      <c r="AM244" s="1010"/>
      <c r="AN244" s="1010"/>
      <c r="AO244" s="1010"/>
      <c r="AP244" s="1010"/>
      <c r="AQ244" s="1010"/>
    </row>
    <row r="245" spans="1:43" s="992" customFormat="1" ht="11.25" hidden="1" customHeight="1">
      <c r="A245" s="1215"/>
      <c r="B245" s="1215"/>
      <c r="C245" s="1215"/>
      <c r="D245" s="1215"/>
      <c r="E245" s="1215"/>
      <c r="F245" s="1215"/>
      <c r="G245" s="1017"/>
      <c r="H245" s="1017"/>
      <c r="I245" s="1215"/>
      <c r="J245" s="1215"/>
      <c r="K245" s="968"/>
      <c r="L245" s="802"/>
      <c r="M245" s="648"/>
      <c r="N245" s="648"/>
      <c r="O245" s="765"/>
      <c r="P245" s="765"/>
      <c r="Q245" s="771" t="str">
        <f>R244 &amp; "-" &amp; T244</f>
        <v>-</v>
      </c>
      <c r="R245" s="1221"/>
      <c r="S245" s="1222"/>
      <c r="T245" s="1221"/>
      <c r="U245" s="1222"/>
      <c r="V245" s="765"/>
      <c r="W245" s="765"/>
      <c r="X245" s="771" t="str">
        <f>Y244 &amp; "-" &amp; AA244</f>
        <v>-</v>
      </c>
      <c r="Y245" s="1221"/>
      <c r="Z245" s="1222"/>
      <c r="AA245" s="1221"/>
      <c r="AB245" s="1222"/>
      <c r="AC245" s="765"/>
      <c r="AD245" s="1233"/>
      <c r="AE245" s="1010"/>
      <c r="AF245" s="831"/>
      <c r="AG245" s="831" t="str">
        <f t="shared" si="4"/>
        <v/>
      </c>
      <c r="AH245" s="831"/>
      <c r="AI245" s="831"/>
      <c r="AJ245" s="831"/>
      <c r="AK245" s="1010"/>
      <c r="AL245" s="1010"/>
      <c r="AM245" s="1010"/>
      <c r="AN245" s="1010"/>
      <c r="AO245" s="1010"/>
      <c r="AP245" s="1010"/>
      <c r="AQ245" s="1010"/>
    </row>
    <row r="246" spans="1:43" s="992" customFormat="1" ht="15" customHeight="1">
      <c r="A246" s="1215"/>
      <c r="B246" s="1215"/>
      <c r="C246" s="1215"/>
      <c r="D246" s="1215"/>
      <c r="E246" s="1215"/>
      <c r="F246" s="1215"/>
      <c r="G246" s="1028"/>
      <c r="H246" s="1017"/>
      <c r="I246" s="1215"/>
      <c r="J246" s="1215"/>
      <c r="K246" s="967"/>
      <c r="L246" s="690"/>
      <c r="M246" s="559" t="s">
        <v>25</v>
      </c>
      <c r="N246" s="1008"/>
      <c r="O246" s="1008"/>
      <c r="P246" s="1008"/>
      <c r="Q246" s="1008"/>
      <c r="R246" s="1008"/>
      <c r="S246" s="1008"/>
      <c r="T246" s="1008"/>
      <c r="U246" s="1008"/>
      <c r="V246" s="1008"/>
      <c r="W246" s="1008"/>
      <c r="X246" s="1008"/>
      <c r="Y246" s="1008"/>
      <c r="Z246" s="1008"/>
      <c r="AA246" s="1008"/>
      <c r="AB246" s="1008"/>
      <c r="AC246" s="764"/>
      <c r="AD246" s="1234"/>
      <c r="AE246" s="1010"/>
      <c r="AF246" s="831"/>
      <c r="AG246" s="831" t="str">
        <f t="shared" si="4"/>
        <v>Добавить вид теплоносителя (параметры теплоносителя)</v>
      </c>
      <c r="AH246" s="831"/>
      <c r="AI246" s="831"/>
      <c r="AJ246" s="831"/>
      <c r="AK246" s="1010"/>
      <c r="AL246" s="1010"/>
      <c r="AM246" s="1010"/>
      <c r="AN246" s="1010"/>
      <c r="AO246" s="1010"/>
      <c r="AP246" s="1010"/>
      <c r="AQ246" s="1010"/>
    </row>
    <row r="247" spans="1:43" s="992" customFormat="1" ht="15" customHeight="1">
      <c r="A247" s="1215"/>
      <c r="B247" s="1215"/>
      <c r="C247" s="1215"/>
      <c r="D247" s="1215"/>
      <c r="E247" s="1215"/>
      <c r="F247" s="1028"/>
      <c r="G247" s="1028"/>
      <c r="H247" s="1017"/>
      <c r="I247" s="1215"/>
      <c r="J247" s="1028"/>
      <c r="K247" s="967"/>
      <c r="L247" s="690"/>
      <c r="M247" s="558" t="s">
        <v>11</v>
      </c>
      <c r="N247" s="1008"/>
      <c r="O247" s="1008"/>
      <c r="P247" s="1008"/>
      <c r="Q247" s="1008"/>
      <c r="R247" s="1008"/>
      <c r="S247" s="1008"/>
      <c r="T247" s="1008"/>
      <c r="U247" s="1007"/>
      <c r="V247" s="1008"/>
      <c r="W247" s="1008"/>
      <c r="X247" s="1008"/>
      <c r="Y247" s="1008"/>
      <c r="Z247" s="1008"/>
      <c r="AA247" s="1008"/>
      <c r="AB247" s="1007"/>
      <c r="AC247" s="1008"/>
      <c r="AD247" s="667"/>
      <c r="AE247" s="1010"/>
      <c r="AF247" s="831"/>
      <c r="AG247" s="831" t="str">
        <f t="shared" si="4"/>
        <v>Добавить группу потребителей</v>
      </c>
      <c r="AH247" s="831"/>
      <c r="AI247" s="831"/>
      <c r="AJ247" s="831"/>
      <c r="AK247" s="1010"/>
      <c r="AL247" s="1010"/>
      <c r="AM247" s="1010"/>
      <c r="AN247" s="1010"/>
      <c r="AO247" s="1010"/>
      <c r="AP247" s="1010"/>
      <c r="AQ247" s="1010"/>
    </row>
    <row r="248" spans="1:43" s="992" customFormat="1" ht="15" customHeight="1">
      <c r="A248" s="1215"/>
      <c r="B248" s="1215"/>
      <c r="C248" s="1215"/>
      <c r="D248" s="1215"/>
      <c r="E248" s="966"/>
      <c r="F248" s="1028"/>
      <c r="G248" s="1028"/>
      <c r="H248" s="1028"/>
      <c r="I248" s="981"/>
      <c r="J248" s="996"/>
      <c r="K248" s="965"/>
      <c r="L248" s="690"/>
      <c r="M248" s="1003" t="s">
        <v>12</v>
      </c>
      <c r="N248" s="1008"/>
      <c r="O248" s="1008"/>
      <c r="P248" s="1008"/>
      <c r="Q248" s="1008"/>
      <c r="R248" s="1008"/>
      <c r="S248" s="1008"/>
      <c r="T248" s="1008"/>
      <c r="U248" s="1007"/>
      <c r="V248" s="1008"/>
      <c r="W248" s="1008"/>
      <c r="X248" s="1008"/>
      <c r="Y248" s="1008"/>
      <c r="Z248" s="1008"/>
      <c r="AA248" s="1008"/>
      <c r="AB248" s="1007"/>
      <c r="AC248" s="1008"/>
      <c r="AD248" s="667"/>
      <c r="AE248" s="1010"/>
      <c r="AF248" s="831"/>
      <c r="AG248" s="831" t="str">
        <f t="shared" si="4"/>
        <v>Добавить схему подключения</v>
      </c>
      <c r="AH248" s="831"/>
      <c r="AI248" s="831"/>
      <c r="AJ248" s="831"/>
      <c r="AK248" s="1010"/>
      <c r="AL248" s="1010"/>
      <c r="AM248" s="1010"/>
      <c r="AN248" s="1010"/>
      <c r="AO248" s="1010"/>
      <c r="AP248" s="1010"/>
      <c r="AQ248" s="1010"/>
    </row>
    <row r="249" spans="1:43" s="992" customFormat="1" ht="15" customHeight="1">
      <c r="A249" s="1215"/>
      <c r="B249" s="1215"/>
      <c r="C249" s="1215"/>
      <c r="D249" s="966"/>
      <c r="E249" s="966"/>
      <c r="F249" s="1028"/>
      <c r="G249" s="1028"/>
      <c r="H249" s="1028"/>
      <c r="I249" s="981"/>
      <c r="J249" s="996"/>
      <c r="K249" s="965"/>
      <c r="L249" s="690"/>
      <c r="M249" s="1002" t="s">
        <v>17</v>
      </c>
      <c r="N249" s="1008"/>
      <c r="O249" s="1008"/>
      <c r="P249" s="1008"/>
      <c r="Q249" s="1008"/>
      <c r="R249" s="1008"/>
      <c r="S249" s="1008"/>
      <c r="T249" s="1008"/>
      <c r="U249" s="1007"/>
      <c r="V249" s="1008"/>
      <c r="W249" s="1008"/>
      <c r="X249" s="1008"/>
      <c r="Y249" s="1008"/>
      <c r="Z249" s="1008"/>
      <c r="AA249" s="1008"/>
      <c r="AB249" s="1007"/>
      <c r="AC249" s="1008"/>
      <c r="AD249" s="667"/>
      <c r="AE249" s="1010"/>
      <c r="AF249" s="831"/>
      <c r="AG249" s="831" t="str">
        <f t="shared" si="4"/>
        <v>Добавить источник тепловой энергии</v>
      </c>
      <c r="AH249" s="831"/>
      <c r="AI249" s="831"/>
      <c r="AJ249" s="831"/>
      <c r="AK249" s="1010"/>
      <c r="AL249" s="1010"/>
      <c r="AM249" s="1010"/>
      <c r="AN249" s="1010"/>
      <c r="AO249" s="1010"/>
      <c r="AP249" s="1010"/>
      <c r="AQ249" s="1010"/>
    </row>
    <row r="250" spans="1:43" s="992" customFormat="1" ht="15" customHeight="1">
      <c r="A250" s="1215"/>
      <c r="B250" s="1215"/>
      <c r="C250" s="966"/>
      <c r="D250" s="966"/>
      <c r="E250" s="966"/>
      <c r="F250" s="966"/>
      <c r="G250" s="971"/>
      <c r="H250" s="981"/>
      <c r="I250" s="969"/>
      <c r="J250" s="996"/>
      <c r="K250" s="970"/>
      <c r="L250" s="690"/>
      <c r="M250" s="1001" t="s">
        <v>18</v>
      </c>
      <c r="N250" s="1008"/>
      <c r="O250" s="1008"/>
      <c r="P250" s="1008"/>
      <c r="Q250" s="1008"/>
      <c r="R250" s="1008"/>
      <c r="S250" s="1008"/>
      <c r="T250" s="1008"/>
      <c r="U250" s="1007"/>
      <c r="V250" s="1008"/>
      <c r="W250" s="1008"/>
      <c r="X250" s="1008"/>
      <c r="Y250" s="1008"/>
      <c r="Z250" s="1008"/>
      <c r="AA250" s="1008"/>
      <c r="AB250" s="1007"/>
      <c r="AC250" s="1008"/>
      <c r="AD250" s="667"/>
      <c r="AE250" s="1010"/>
      <c r="AF250" s="831"/>
      <c r="AG250" s="831" t="str">
        <f t="shared" si="4"/>
        <v>Добавить наименование системы теплоснабжения</v>
      </c>
      <c r="AH250" s="831"/>
      <c r="AI250" s="831"/>
      <c r="AJ250" s="831"/>
      <c r="AK250" s="1010"/>
      <c r="AL250" s="1010"/>
      <c r="AM250" s="1010"/>
      <c r="AN250" s="1010"/>
      <c r="AO250" s="1010"/>
      <c r="AP250" s="1010"/>
      <c r="AQ250" s="1010"/>
    </row>
    <row r="251" spans="1:43" s="992" customFormat="1" ht="15" customHeight="1">
      <c r="A251" s="1215"/>
      <c r="B251" s="966"/>
      <c r="C251" s="966"/>
      <c r="D251" s="966"/>
      <c r="E251" s="966"/>
      <c r="F251" s="966"/>
      <c r="G251" s="971"/>
      <c r="H251" s="981"/>
      <c r="I251" s="981"/>
      <c r="J251" s="996"/>
      <c r="K251" s="965"/>
      <c r="L251" s="690"/>
      <c r="M251" s="735" t="s">
        <v>19</v>
      </c>
      <c r="N251" s="1008"/>
      <c r="O251" s="1008"/>
      <c r="P251" s="1008"/>
      <c r="Q251" s="1008"/>
      <c r="R251" s="1008"/>
      <c r="S251" s="1008"/>
      <c r="T251" s="1008"/>
      <c r="U251" s="1007"/>
      <c r="V251" s="1008"/>
      <c r="W251" s="1008"/>
      <c r="X251" s="1008"/>
      <c r="Y251" s="1008"/>
      <c r="Z251" s="1008"/>
      <c r="AA251" s="1008"/>
      <c r="AB251" s="1007"/>
      <c r="AC251" s="1008"/>
      <c r="AD251" s="667"/>
      <c r="AE251" s="1010"/>
      <c r="AF251" s="831"/>
      <c r="AG251" s="831" t="str">
        <f t="shared" si="4"/>
        <v>Добавить территорию действия тарифа</v>
      </c>
      <c r="AH251" s="831"/>
      <c r="AI251" s="831"/>
      <c r="AJ251" s="831"/>
      <c r="AK251" s="1010"/>
      <c r="AL251" s="1010"/>
      <c r="AM251" s="1010"/>
      <c r="AN251" s="1010"/>
      <c r="AO251" s="1010"/>
      <c r="AP251" s="1010"/>
      <c r="AQ251" s="1010"/>
    </row>
    <row r="252" spans="1:43" s="991" customFormat="1" ht="15" customHeight="1">
      <c r="L252" s="494"/>
      <c r="M252" s="738" t="s">
        <v>309</v>
      </c>
      <c r="N252" s="1008"/>
      <c r="O252" s="1008"/>
      <c r="P252" s="1008"/>
      <c r="Q252" s="1008"/>
      <c r="R252" s="1008"/>
      <c r="S252" s="1008"/>
      <c r="T252" s="1008"/>
      <c r="U252" s="1007"/>
      <c r="V252" s="1008"/>
      <c r="W252" s="667"/>
      <c r="X252" s="1012"/>
      <c r="Y252" s="1012"/>
      <c r="Z252" s="1012"/>
      <c r="AA252" s="1012"/>
      <c r="AB252" s="1012"/>
      <c r="AC252" s="1012"/>
      <c r="AD252" s="1012"/>
      <c r="AE252" s="1012"/>
      <c r="AF252" s="1012"/>
      <c r="AG252" s="1012"/>
      <c r="AH252" s="1012"/>
    </row>
    <row r="253" spans="1:43" s="599" customFormat="1" ht="15" customHeight="1">
      <c r="A253" s="598"/>
      <c r="B253" s="598"/>
      <c r="C253" s="598"/>
      <c r="D253" s="598"/>
      <c r="E253" s="598"/>
      <c r="F253" s="598"/>
      <c r="G253" s="597"/>
      <c r="H253" s="598"/>
      <c r="I253" s="408"/>
      <c r="J253" s="684"/>
      <c r="K253" s="408"/>
      <c r="L253" s="600"/>
      <c r="M253" s="678"/>
      <c r="N253" s="777"/>
      <c r="O253" s="777"/>
      <c r="P253" s="777"/>
      <c r="Q253" s="777"/>
      <c r="R253" s="777"/>
      <c r="S253" s="777"/>
      <c r="T253" s="777"/>
      <c r="U253" s="682"/>
      <c r="V253" s="777"/>
      <c r="W253" s="777"/>
      <c r="X253" s="777"/>
      <c r="Y253" s="777"/>
      <c r="Z253" s="777"/>
      <c r="AA253" s="777"/>
      <c r="AB253" s="682"/>
      <c r="AC253" s="777"/>
      <c r="AD253" s="682"/>
      <c r="AE253" s="598"/>
      <c r="AF253" s="598"/>
      <c r="AG253" s="598"/>
      <c r="AH253" s="598"/>
    </row>
    <row r="254" spans="1:43" s="35" customFormat="1" ht="11.25">
      <c r="A254" s="35" t="s">
        <v>277</v>
      </c>
    </row>
    <row r="255" spans="1:43" ht="11.25"/>
    <row r="256" spans="1:43" s="13" customFormat="1" ht="15" customHeight="1">
      <c r="C256" s="167"/>
      <c r="D256" s="123"/>
      <c r="E256" s="1075"/>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8"/>
      <c r="F292" s="1088"/>
      <c r="G292" s="1088"/>
      <c r="H292" s="1088"/>
      <c r="I292" s="1093"/>
      <c r="J292" s="314"/>
      <c r="K292" s="315"/>
      <c r="M292" s="454"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9"/>
      <c r="E296" s="359"/>
      <c r="F296" s="359"/>
      <c r="G296" s="359"/>
      <c r="H296" s="359"/>
      <c r="I296" s="359"/>
      <c r="J296" s="359"/>
      <c r="K296" s="359"/>
      <c r="L296" s="359"/>
      <c r="U296" s="262"/>
    </row>
    <row r="297" spans="1:83" s="265" customFormat="1" ht="15" customHeight="1">
      <c r="A297" s="89"/>
      <c r="B297" s="186" t="s">
        <v>405</v>
      </c>
      <c r="C297" s="1297"/>
      <c r="D297" s="1157">
        <v>1</v>
      </c>
      <c r="E297" s="1217"/>
      <c r="F297" s="353"/>
      <c r="G297" s="188">
        <v>0</v>
      </c>
      <c r="H297" s="358"/>
      <c r="I297" s="250"/>
      <c r="J297" s="395" t="s">
        <v>519</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297"/>
      <c r="D298" s="1157"/>
      <c r="E298" s="1217"/>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9"/>
      <c r="G301" s="359"/>
      <c r="H301" s="359"/>
      <c r="I301" s="359"/>
      <c r="J301" s="359"/>
      <c r="K301" s="359"/>
      <c r="L301" s="359"/>
      <c r="Q301" s="268"/>
      <c r="U301" s="262"/>
    </row>
    <row r="302" spans="1:83" s="265" customFormat="1" ht="15" customHeight="1">
      <c r="A302" s="89"/>
      <c r="B302" s="186" t="s">
        <v>405</v>
      </c>
      <c r="C302" s="1298"/>
      <c r="D302" s="249"/>
      <c r="E302" s="456"/>
      <c r="F302" s="1299"/>
      <c r="G302" s="1157">
        <v>0</v>
      </c>
      <c r="H302" s="1155"/>
      <c r="I302" s="250"/>
      <c r="J302" s="395" t="s">
        <v>519</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298"/>
      <c r="D303" s="249"/>
      <c r="E303" s="456"/>
      <c r="F303" s="1299"/>
      <c r="G303" s="1157"/>
      <c r="H303" s="1155"/>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9"/>
      <c r="D307" s="261"/>
      <c r="E307" s="457"/>
      <c r="F307" s="261"/>
      <c r="G307" s="261"/>
      <c r="H307" s="261"/>
      <c r="I307" s="221"/>
      <c r="J307" s="188">
        <v>0</v>
      </c>
      <c r="K307" s="398"/>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2"/>
      <c r="F312" s="288"/>
      <c r="G312" s="293"/>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6"/>
      <c r="F317" s="295" t="s">
        <v>458</v>
      </c>
      <c r="G317" s="295" t="s">
        <v>458</v>
      </c>
      <c r="H317" s="314"/>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6"/>
      <c r="F322" s="295" t="s">
        <v>458</v>
      </c>
      <c r="G322" s="414"/>
      <c r="H322" s="295"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3">
        <f>E326</f>
        <v>0</v>
      </c>
      <c r="F327" s="295" t="s">
        <v>458</v>
      </c>
      <c r="G327" s="414"/>
      <c r="H327" s="295" t="s">
        <v>458</v>
      </c>
      <c r="I327" s="212"/>
      <c r="K327" s="212"/>
      <c r="L327" s="212"/>
    </row>
    <row r="328" spans="1:12" s="36" customFormat="1" ht="14.25">
      <c r="A328" s="285"/>
      <c r="B328" s="186"/>
      <c r="C328" s="86"/>
      <c r="D328" s="101"/>
      <c r="E328" s="304"/>
      <c r="F328" s="305"/>
      <c r="G328"/>
      <c r="H328" s="305"/>
      <c r="I328" s="212"/>
      <c r="K328" s="212"/>
      <c r="L328" s="212"/>
    </row>
    <row r="330" spans="1:12" s="35" customFormat="1" ht="11.25">
      <c r="A330" s="35" t="s">
        <v>471</v>
      </c>
    </row>
    <row r="331" spans="1:12" ht="11.25"/>
    <row r="332" spans="1:12" s="36" customFormat="1" ht="20.100000000000001" customHeight="1">
      <c r="A332" s="285"/>
      <c r="B332" s="186"/>
      <c r="C332" s="86"/>
      <c r="D332" s="187"/>
      <c r="E332" s="303">
        <f>E331</f>
        <v>0</v>
      </c>
      <c r="F332" s="295" t="s">
        <v>458</v>
      </c>
      <c r="G332" s="306"/>
      <c r="H332" s="295" t="s">
        <v>458</v>
      </c>
      <c r="I332" s="212"/>
      <c r="K332" s="212"/>
      <c r="L332" s="212"/>
    </row>
    <row r="335" spans="1:12" s="35" customFormat="1" ht="17.100000000000001" customHeight="1">
      <c r="A335" s="35" t="s">
        <v>507</v>
      </c>
    </row>
    <row r="337" spans="1:20" s="190" customFormat="1" ht="409.5">
      <c r="A337" s="1213">
        <v>1</v>
      </c>
      <c r="B337" s="214"/>
      <c r="C337" s="214"/>
      <c r="D337" s="214"/>
      <c r="F337" s="335" t="str">
        <f>"2." &amp;mergeValue(A337)</f>
        <v>2.1</v>
      </c>
      <c r="G337" s="417" t="s">
        <v>494</v>
      </c>
      <c r="H337" s="317"/>
      <c r="I337" s="196" t="s">
        <v>590</v>
      </c>
      <c r="J337" s="334"/>
      <c r="K337" s="214"/>
      <c r="L337" s="214"/>
      <c r="M337" s="214"/>
      <c r="N337" s="214"/>
      <c r="O337" s="214"/>
      <c r="P337" s="214"/>
      <c r="Q337" s="214"/>
      <c r="R337" s="214"/>
      <c r="S337" s="214"/>
      <c r="T337" s="214"/>
    </row>
    <row r="338" spans="1:20" s="190" customFormat="1" ht="90">
      <c r="A338" s="1213"/>
      <c r="B338" s="214"/>
      <c r="C338" s="214"/>
      <c r="D338" s="214"/>
      <c r="F338" s="335" t="str">
        <f>"3." &amp;mergeValue(A338)</f>
        <v>3.1</v>
      </c>
      <c r="G338" s="417" t="s">
        <v>495</v>
      </c>
      <c r="H338" s="317"/>
      <c r="I338" s="196" t="s">
        <v>588</v>
      </c>
      <c r="J338" s="334"/>
      <c r="K338" s="214"/>
      <c r="L338" s="214"/>
      <c r="M338" s="214"/>
      <c r="N338" s="214"/>
      <c r="O338" s="214"/>
      <c r="P338" s="214"/>
      <c r="Q338" s="214"/>
      <c r="R338" s="214"/>
      <c r="S338" s="214"/>
      <c r="T338" s="214"/>
    </row>
    <row r="339" spans="1:20" s="190" customFormat="1" ht="45">
      <c r="A339" s="1213"/>
      <c r="B339" s="214"/>
      <c r="C339" s="214"/>
      <c r="D339" s="214"/>
      <c r="F339" s="335" t="str">
        <f>"4."&amp;mergeValue(A339)</f>
        <v>4.1</v>
      </c>
      <c r="G339" s="417" t="s">
        <v>496</v>
      </c>
      <c r="H339" s="318" t="s">
        <v>458</v>
      </c>
      <c r="I339" s="196"/>
      <c r="J339" s="334"/>
      <c r="K339" s="214"/>
      <c r="L339" s="214"/>
      <c r="M339" s="214"/>
      <c r="N339" s="214"/>
      <c r="O339" s="214"/>
      <c r="P339" s="214"/>
      <c r="Q339" s="214"/>
      <c r="R339" s="214"/>
      <c r="S339" s="214"/>
      <c r="T339" s="214"/>
    </row>
    <row r="340" spans="1:20" s="190" customFormat="1" ht="101.25">
      <c r="A340" s="1213"/>
      <c r="B340" s="1213">
        <v>1</v>
      </c>
      <c r="C340" s="342"/>
      <c r="D340" s="342"/>
      <c r="F340" s="335" t="str">
        <f>"4."&amp;mergeValue(A340) &amp;"."&amp;mergeValue(B340)</f>
        <v>4.1.1</v>
      </c>
      <c r="G340" s="324" t="s">
        <v>592</v>
      </c>
      <c r="H340" s="317" t="str">
        <f>IF(region_name="","",region_name)</f>
        <v>Челябинская область</v>
      </c>
      <c r="I340" s="196" t="s">
        <v>499</v>
      </c>
      <c r="J340" s="334"/>
      <c r="K340" s="214"/>
      <c r="L340" s="214"/>
      <c r="M340" s="214"/>
      <c r="N340" s="214"/>
      <c r="O340" s="214"/>
      <c r="P340" s="214"/>
      <c r="Q340" s="214"/>
      <c r="R340" s="214"/>
      <c r="S340" s="214"/>
      <c r="T340" s="214"/>
    </row>
    <row r="341" spans="1:20" s="190" customFormat="1" ht="191.25">
      <c r="A341" s="1213"/>
      <c r="B341" s="1213"/>
      <c r="C341" s="1213">
        <v>1</v>
      </c>
      <c r="D341" s="342"/>
      <c r="F341" s="335" t="str">
        <f>"4."&amp;mergeValue(A341) &amp;"."&amp;mergeValue(B341)&amp;"."&amp;mergeValue(C341)</f>
        <v>4.1.1.1</v>
      </c>
      <c r="G341" s="341" t="s">
        <v>497</v>
      </c>
      <c r="H341" s="317"/>
      <c r="I341" s="196" t="s">
        <v>500</v>
      </c>
      <c r="J341" s="334"/>
      <c r="K341" s="214"/>
      <c r="L341" s="214"/>
      <c r="M341" s="214"/>
      <c r="N341" s="214"/>
      <c r="O341" s="214"/>
      <c r="P341" s="214"/>
      <c r="Q341" s="214"/>
      <c r="R341" s="214"/>
      <c r="S341" s="214"/>
      <c r="T341" s="214"/>
    </row>
    <row r="342" spans="1:20" s="190" customFormat="1" ht="33.75" customHeight="1">
      <c r="A342" s="1213"/>
      <c r="B342" s="1213"/>
      <c r="C342" s="1213"/>
      <c r="D342" s="342">
        <v>1</v>
      </c>
      <c r="F342" s="335" t="str">
        <f>"4."&amp;mergeValue(A342) &amp;"."&amp;mergeValue(B342)&amp;"."&amp;mergeValue(C342)&amp;"."&amp;mergeValue(D342)</f>
        <v>4.1.1.1.1</v>
      </c>
      <c r="G342" s="420" t="s">
        <v>498</v>
      </c>
      <c r="H342" s="317"/>
      <c r="I342" s="1214" t="s">
        <v>591</v>
      </c>
      <c r="J342" s="334"/>
      <c r="K342" s="214"/>
      <c r="L342" s="214"/>
      <c r="M342" s="214"/>
      <c r="N342" s="214"/>
      <c r="O342" s="214"/>
      <c r="P342" s="214"/>
      <c r="Q342" s="214"/>
      <c r="R342" s="214"/>
      <c r="S342" s="214"/>
      <c r="T342" s="214"/>
    </row>
    <row r="343" spans="1:20" s="190" customFormat="1" ht="18.75">
      <c r="A343" s="1213"/>
      <c r="B343" s="1213"/>
      <c r="C343" s="1213"/>
      <c r="D343" s="342"/>
      <c r="F343" s="424"/>
      <c r="G343" s="425" t="s">
        <v>4</v>
      </c>
      <c r="H343" s="426"/>
      <c r="I343" s="1214"/>
      <c r="J343" s="334"/>
      <c r="K343" s="214"/>
      <c r="L343" s="214"/>
      <c r="M343" s="214"/>
      <c r="N343" s="214"/>
      <c r="O343" s="214"/>
      <c r="P343" s="214"/>
      <c r="Q343" s="214"/>
      <c r="R343" s="214"/>
      <c r="S343" s="214"/>
      <c r="T343" s="214"/>
    </row>
    <row r="344" spans="1:20" s="190" customFormat="1" ht="18.75">
      <c r="A344" s="1213"/>
      <c r="B344" s="1213"/>
      <c r="C344" s="342"/>
      <c r="D344" s="342"/>
      <c r="F344" s="338"/>
      <c r="G344" s="149" t="s">
        <v>403</v>
      </c>
      <c r="H344" s="339"/>
      <c r="I344" s="340"/>
      <c r="J344" s="334"/>
      <c r="K344" s="214"/>
      <c r="L344" s="214"/>
      <c r="M344" s="214"/>
      <c r="N344" s="214"/>
      <c r="O344" s="214"/>
      <c r="P344" s="214"/>
      <c r="Q344" s="214"/>
      <c r="R344" s="214"/>
      <c r="S344" s="214"/>
      <c r="T344" s="214"/>
    </row>
    <row r="345" spans="1:20" s="190" customFormat="1" ht="18.75">
      <c r="A345" s="1213"/>
      <c r="B345" s="214"/>
      <c r="C345" s="214"/>
      <c r="D345" s="214"/>
      <c r="F345" s="338"/>
      <c r="G345" s="155" t="s">
        <v>506</v>
      </c>
      <c r="H345" s="339"/>
      <c r="I345" s="340"/>
      <c r="J345" s="334"/>
      <c r="K345" s="214"/>
      <c r="L345" s="214"/>
      <c r="M345" s="214"/>
      <c r="N345" s="214"/>
      <c r="O345" s="214"/>
      <c r="P345" s="214"/>
      <c r="Q345" s="214"/>
      <c r="R345" s="214"/>
      <c r="S345" s="214"/>
      <c r="T345" s="214"/>
    </row>
    <row r="346" spans="1:20" s="190" customFormat="1" ht="18.75">
      <c r="A346" s="214"/>
      <c r="B346" s="214"/>
      <c r="C346" s="214"/>
      <c r="D346" s="214"/>
      <c r="F346" s="338"/>
      <c r="G346" s="165" t="s">
        <v>505</v>
      </c>
      <c r="H346" s="339"/>
      <c r="I346" s="340"/>
      <c r="J346" s="334"/>
      <c r="K346" s="214"/>
      <c r="L346" s="214"/>
      <c r="M346" s="214"/>
      <c r="N346" s="214"/>
      <c r="O346" s="214"/>
      <c r="P346" s="214"/>
      <c r="Q346" s="214"/>
      <c r="R346" s="214"/>
      <c r="S346" s="214"/>
      <c r="T346" s="214"/>
    </row>
  </sheetData>
  <sheetProtection formatColumns="0" formatRows="0"/>
  <dataConsolidate/>
  <mergeCells count="289">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W149:W151"/>
    <mergeCell ref="A193:A204"/>
    <mergeCell ref="B194:B203"/>
    <mergeCell ref="C195:C202"/>
    <mergeCell ref="J243:J246"/>
    <mergeCell ref="J225:J228"/>
    <mergeCell ref="I224:I229"/>
    <mergeCell ref="AD244:AD246"/>
    <mergeCell ref="R244:R245"/>
    <mergeCell ref="S244:S245"/>
    <mergeCell ref="T244:T245"/>
    <mergeCell ref="U244:U245"/>
    <mergeCell ref="T226:T227"/>
    <mergeCell ref="W226:W228"/>
    <mergeCell ref="U226:U227"/>
    <mergeCell ref="Y244:Y245"/>
    <mergeCell ref="Z244:Z245"/>
    <mergeCell ref="AA244:AA245"/>
    <mergeCell ref="AB244:AB245"/>
    <mergeCell ref="O238:AC238"/>
    <mergeCell ref="O239:AC239"/>
    <mergeCell ref="O240:AC240"/>
    <mergeCell ref="E107:E114"/>
    <mergeCell ref="A103:A118"/>
    <mergeCell ref="B104:B117"/>
    <mergeCell ref="C105:C116"/>
    <mergeCell ref="D106:D114"/>
    <mergeCell ref="A143:A156"/>
    <mergeCell ref="A179:A188"/>
    <mergeCell ref="B180:B187"/>
    <mergeCell ref="C181:C186"/>
    <mergeCell ref="D182:D185"/>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Y109:Y111"/>
    <mergeCell ref="O125:V125"/>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A49:A62"/>
    <mergeCell ref="B50:B61"/>
    <mergeCell ref="C51:C60"/>
    <mergeCell ref="D52:D59"/>
    <mergeCell ref="A337:A345"/>
    <mergeCell ref="C341:C343"/>
    <mergeCell ref="I342:I343"/>
    <mergeCell ref="H302:H303"/>
    <mergeCell ref="B340:B344"/>
    <mergeCell ref="C297:C298"/>
    <mergeCell ref="C302:C303"/>
    <mergeCell ref="F302:F303"/>
    <mergeCell ref="G302:G303"/>
    <mergeCell ref="I88:I95"/>
    <mergeCell ref="G109:G112"/>
    <mergeCell ref="F108:F113"/>
    <mergeCell ref="I108:I113"/>
    <mergeCell ref="A238:A251"/>
    <mergeCell ref="B239:B250"/>
    <mergeCell ref="C240:C249"/>
    <mergeCell ref="D241:D248"/>
    <mergeCell ref="E242:E247"/>
    <mergeCell ref="I242:I247"/>
    <mergeCell ref="F243:F246"/>
    <mergeCell ref="R73:R74"/>
    <mergeCell ref="S73:S74"/>
    <mergeCell ref="T73:T74"/>
    <mergeCell ref="D70:D77"/>
    <mergeCell ref="E71:E76"/>
    <mergeCell ref="A85:A98"/>
    <mergeCell ref="B86:B97"/>
    <mergeCell ref="C87:C96"/>
    <mergeCell ref="D88:D95"/>
    <mergeCell ref="E89:E94"/>
    <mergeCell ref="O241:AC241"/>
    <mergeCell ref="O242:AC242"/>
    <mergeCell ref="O243:AC243"/>
    <mergeCell ref="D196:D201"/>
    <mergeCell ref="E197:E20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1:R132"/>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L238:WWL245 WMP238:WMP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Z238:JZ245 TV238:TV245 ADR238:ADR245 ANN238:ANN245 AXJ238:AXJ245 BHF238:BHF245 BRB238:BRB245 CAX238:CAX245 CKT238:CKT245 CUP238:CUP245 DEL238:DEL245 DOH238:DOH245 DYD238:DYD245 EHZ238:EHZ245 ERV238:ERV245 FBR238:FBR245 FLN238:FLN245 FVJ238:FVJ245 GFF238:GFF245 GPB238:GPB245 GYX238:GYX245 HIT238:HIT245 HSP238:HSP245 ICL238:ICL245 IMH238:IMH245 IWD238:IWD245 JFZ238:JFZ245 JPV238:JPV245 JZR238:JZR245 KJN238:KJN245 KTJ238:KTJ245 LDF238:LDF245 LNB238:LNB245 LWX238:LWX245 MGT238:MGT245 MQP238:MQP245 NAL238:NAL245 NKH238:NKH245 NUD238:NUD245 ODZ238:ODZ245 ONV238:ONV245 OXR238:OXR245 PHN238:PHN245 PRJ238:PRJ245 QBF238:QBF245 QLB238:QLB245 QUX238:QUX245 RET238:RET245 ROP238:ROP245 RYL238:RYL245 SIH238:SIH245 SSD238:SSD245 TBZ238:TBZ245 TLV238:TLV245 TVR238:TVR245 UFN238:UFN245 UPJ238:UPJ245 UZF238:UZF245 VJB238:VJB245 VSX238:VSX245 WCT238:WCT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O244 V244">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V244 S244 WWJ244 WMN244 WCR244 VSV244 VIZ244 UZD244 UPH244 UFL244 TVP244 TLT244 TBX244 SSB244 SIF244 RYJ244 RON244 RER244 QUV244 QKZ244 QBD244 PRH244 PHL244 OXP244 ONT244 ODX244 NUB244 NKF244 NAJ244 MQN244 MGR244 LWV244 LMZ244 LDD244 KTH244 KJL244 JZP244 JPT244 JFX244 IWB244 IMF244 ICJ244 HSN244 HIR244 GYV244 GOZ244 GFD244 FVH244 FLL244 FBP244 ERT244 EHX244 DYB244 DOF244 DEJ244 CUN244 CKR244 CAV244 BQZ244 BHD244 AXH244 ANL244 ADP244 TT244 TR244 JX244 WWH244 WML244 WCP244 VST244 VIX244 UZB244 UPF244 UFJ244 TVN244 TLR244 TBV244 SRZ244 SID244 RYH244 ROL244 REP244 QUT244 QKX244 QBB244 PRF244 PHJ244 OXN244 ONR244 ODV244 NTZ244 NKD244 NAH244 MQL244 MGP244 LWT244 LMX244 LDB244 KTF244 KJJ244 JZN244 JPR244 JFV244 IVZ244 IMD244 ICH244 HSL244 HIP244 GYT244 GOX244 GFB244 FVF244 FLJ244 FBN244 ERR244 EHV244 DXZ244 DOD244 DEH244 CUL244 CKP244 CAT244 BQX244 BHB244 AXF244 ANJ244 ADN244 S9:S10 S15:S16 U55 Z120 Z109:Z110 U167 V183 U91:U92 U244 Z244 AB24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I244 WMM244 WCQ244 VSU244 VIY244 UZC244 UPG244 UFK244 TVO244 TLS244 TBW244 SSA244 SIE244 RYI244 ROM244 REQ244 QUU244 QKY244 QBC244 PRG244 PHK244 OXO244 ONS244 ODW244 NUA244 NKE244 NAI244 MQM244 MGQ244 LWU244 LMY244 LDC244 KTG244 KJK244 JZO244 JPS244 JFW244 IWA244 IME244 ICI244 HSM244 HIQ244 GYU244 GOY244 GFC244 FVG244 FLK244 FBO244 ERS244 EHW244 DYA244 DOE244 DEI244 CUM244 CKQ244 CAU244 BQY244 BHC244 AXG244 ANK244 ADO244 TS244 JW244 T244 WWG244 WMK244 WCO244 VSS244 VIW244 UZA244 UPE244 UFI244 TVM244 TLQ244 TBU244 SRY244 SIC244 RYG244 ROK244 REO244 QUS244 QKW244 QBA244 PRE244 PHI244 OXM244 ONQ244 ODU244 NTY244 NKC244 NAG244 MQK244 MGO244 LWS244 LMW244 LDA244 KTE244 KJI244 JZM244 JPQ244 JFU244 IVY244 IMC244 ICG244 HSK244 HIO244 GYS244 GOW244 GFA244 FVE244 FLI244 FBM244 ERQ244 EHU244 DXY244 DOC244 DEG244 CUK244 CKO244 CAS244 BQW244 BHA244 AXE244 ANI244 ADM244 TQ244 JU244 Y244 AA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T245 TP245 ADL245 ANH245 AXD245 BGZ245 BQV245 CAR245 CKN245 CUJ245 DEF245 DOB245 DXX245 EHT245 ERP245 FBL245 FLH245 FVD245 GEZ245 GOV245 GYR245 HIN245 HSJ245 ICF245 IMB245 IVX245 JFT245 JPP245 JZL245 KJH245 KTD245 LCZ245 LMV245 LWR245 MGN245 MQJ245 NAF245 NKB245 NTX245 ODT245 ONP245 OXL245 PHH245 PRD245 QAZ245 QKV245 QUR245 REN245 ROJ245 RYF245 SIB245 SRX245 TBT245 TLP245 TVL245 UFH245 UPD245 UYZ245 VIV245 VSR245 WCN245 WMJ245 WWF245 X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L243:WCS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P243:VSW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X243:UZE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T243:VJA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FF243:UFM243 WWD243:WWK243 WMH243:WMO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PB243:UPI243 JR243:JY243 TN243:TU243 ADJ243:ADQ243 ANF243:ANM243 AXB243:AXI243 BGX243:BHE243 BQT243:BRA243 CAP243:CAW243 CKL243:CKS243 CUH243:CUO243 DED243:DEK243 DNZ243:DOG243 DXV243:DYC243 EHR243:EHY243 ERN243:ERU243 FBJ243:FBQ243 FLF243:FLM243 FVB243:FVI243 GEX243:GFE243 GOT243:GPA243 GYP243:GYW243 HIL243:HIS243 HSH243:HSO243 ICD243:ICK243 ILZ243:IMG243 IVV243:IWC243 JFR243:JFY243 JPN243:JPU243 JZJ243:JZQ243 KJF243:KJM243 KTB243:KTI243 LCX243:LDE243 LMT243:LNA243 LWP243:LWW243 MGL243:MGS243 MQH243:MQO243 NAD243:NAK243 NJZ243:NKG243 NTV243:NUC243 ODR243:ODY243 ONN243:ONU243 OXJ243:OXQ243 PHF243:PHM243 PRB243:PRI243 QAX243:QBE243 QKT243:QLA243 QUP243:QUW243 REL243:RES243 ROH243:ROO243 RYD243:RYK243 SHZ243:SIG243 SRV243:SSC243 TBR243:TBY243 TLN243:TLU243 TVJ243:TVQ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R242 TN242 ADJ242 ANF242 AXB242 BGX242 BQT242 CAP242 CKL242 CUH242 DED242 DNZ242 DXV242 EHR242 ERN242 FBJ242 FLF242 FVB242 GEX242 GOT242 GYP242 HIL242 HSH242 ICD242 ILZ242 IVV242 JFR242 JPN242 JZJ242 KJF242 KTB242 LCX242 LMT242 LWP242 MGL242 MQH242 NAD242 NJZ242 NTV242 ODR242 ONN242 OXJ242 PHF242 PRB242 QAX242 QKT242 QUP242 REL242 ROH242 RYD242 SHZ242 SRV242 TBR242 TLN242 TVJ242 UFF242 UPB242 UYX242 VIT242 VSP242 WCL242 WMH242 WWD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P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L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H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ND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Z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L252:W252 AMV252:ANG253 MGI246:MGT251 MGB252:MGM253 ADG246:ADR251 ACZ252:ADK253 GEU246:GFF251 GEN252:GEY253 JO246:JZ251 JH252:JS253 LWM246:LWX251 LWF252:LWQ253 TK246:TV251 TD252:TO253 DEA246:DEL251 DDT252:DEE253 WWA246:WWL251 WVT252:WWE253 LMQ246:LNB251 LMJ252:LMU253 WME246:WMP251 WLX252:WMI253 FUY246:FVJ251 FUR252:FVC253 WCI246:WCT251 WCB252:WCM253 LCU246:LDF251 LCN252:LCY253 VSM246:VSX251 VSF252:VSQ253 BQQ246:BRB251 BQJ252:BQU253 VIQ246:VJB251 VIJ252:VIU253 KSY246:KTJ251 KSR252:KTC253 UYU246:UZF251 UYN252:UYY253 FLC246:FLN251 FKV252:FLG253 UOY246:UPJ251 UOR252:UPC253 KJC246:KJN251 KIV252:KJG253 UFC246:UFN251 UEV252:UFG253 CUE246:CUP251 CTX252:CUI253 TVG246:TVR251 TUZ252:TVK253 JZG246:JZR251 JYZ252:JZK253 TLK246:TLV251 TLD252:TLO253 FBG246:FBR251 FAZ252:FBK253 TBO246:TBZ251 TBH252:TBS253 JPK246:JPV251 JPD252:JPO253 SRS246:SSD251 SRL252:SRW253 AWY246:AXJ251 AWR252:AXC253 SHW246:SIH251 SHP252:SIA253 JFO246:JFZ251 JFH252:JFS253 RYA246:RYL251 RXT252:RYE253 ERK246:ERV251 ERD252:ERO253 ROE246:ROP251 RNX252:ROI253 IVS246:IWD251 IVL252:IVW253 REI246:RET251 REB252:REM253 CKI246:CKT251 CKB252:CKM253 QUM246:QUX251 QUF252:QUQ253 ILW246:IMH251 ILP252:IMA253 QKQ246:QLB251 QKJ252:QKU253 EHO246:EHZ251 EHH252:EHS253 QAU246:QBF251 QAN252:QAY253 ICA246:ICL251 IBT252:ICE253 PQY246:PRJ251 PQR252:PRC253 BGU246:BHF251 BGN252:BGY253 PHC246:PHN251 PGV252:PHG253 HSE246:HSP251 HRX252:HSI253 OXG246:OXR251 OWZ252:OXK253 DXS246:DYD251 DXL252:DXW253 ONK246:ONV251 OND252:ONO253 HII246:HIT251 HIB252:HIM253 ODO246:ODZ251 ODH252:ODS253 CAM246:CAX251 CAF252:CAQ253 NTS246:NUD251 NTL252:NTW253 GYM246:GYX251 GYF252:GYQ253 NJW246:NKH251 NJP252:NKA253 DNW246:DOH251 DNP252:DOA253 NAA246:NAL251 MZT252:NAE253 GOQ246:GPB251 GOJ252:GOU253 MQE246:MQP251 MPX252:MQI253 ANC246:ANN251 L246:AC246 L247:AD251"/>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166 O90 O243">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8"/>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8"/>
      <c r="W1" s="459" t="s">
        <v>325</v>
      </c>
      <c r="X1" s="407" t="s">
        <v>294</v>
      </c>
      <c r="Y1" s="407" t="s">
        <v>308</v>
      </c>
      <c r="Z1" s="148"/>
      <c r="AA1" s="207" t="s">
        <v>363</v>
      </c>
      <c r="AB1" s="207"/>
      <c r="AC1" s="207" t="s">
        <v>364</v>
      </c>
      <c r="AD1" s="207"/>
      <c r="AF1" s="161" t="s">
        <v>337</v>
      </c>
      <c r="AH1" s="148" t="s">
        <v>338</v>
      </c>
      <c r="AI1" s="148" t="s">
        <v>339</v>
      </c>
      <c r="AK1" s="148" t="s">
        <v>354</v>
      </c>
      <c r="AM1" s="148" t="s">
        <v>355</v>
      </c>
      <c r="AP1" s="148" t="s">
        <v>371</v>
      </c>
      <c r="AQ1" s="148" t="s">
        <v>370</v>
      </c>
      <c r="AS1" s="407" t="s">
        <v>376</v>
      </c>
      <c r="AU1" s="161" t="s">
        <v>384</v>
      </c>
      <c r="AW1" s="409" t="s">
        <v>548</v>
      </c>
      <c r="AX1" s="409" t="s">
        <v>549</v>
      </c>
      <c r="AZ1" s="1334" t="s">
        <v>581</v>
      </c>
      <c r="BA1" s="1334"/>
      <c r="BC1" s="827" t="s">
        <v>724</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8" t="s">
        <v>285</v>
      </c>
      <c r="O2" s="528" t="s">
        <v>642</v>
      </c>
      <c r="P2" s="662" t="s">
        <v>42</v>
      </c>
      <c r="Q2" s="180" t="s">
        <v>3</v>
      </c>
      <c r="R2" s="183" t="s">
        <v>24</v>
      </c>
      <c r="S2" s="181" t="s">
        <v>26</v>
      </c>
      <c r="T2" s="182" t="s">
        <v>30</v>
      </c>
      <c r="U2" s="178" t="s">
        <v>36</v>
      </c>
      <c r="V2" s="1039">
        <v>1</v>
      </c>
      <c r="W2" s="460"/>
      <c r="X2" s="461" t="s">
        <v>612</v>
      </c>
      <c r="Y2" s="44" t="s">
        <v>637</v>
      </c>
      <c r="Z2" s="160"/>
      <c r="AA2" s="753" t="s">
        <v>717</v>
      </c>
      <c r="AB2" s="755" t="s">
        <v>717</v>
      </c>
      <c r="AC2" s="44" t="s">
        <v>310</v>
      </c>
      <c r="AD2" s="209" t="s">
        <v>310</v>
      </c>
      <c r="AF2" s="45" t="s">
        <v>36</v>
      </c>
      <c r="AH2" s="143" t="s">
        <v>342</v>
      </c>
      <c r="AI2" s="143" t="s">
        <v>342</v>
      </c>
      <c r="AK2" s="143" t="s">
        <v>346</v>
      </c>
      <c r="AM2" s="143" t="s">
        <v>356</v>
      </c>
      <c r="AP2" s="1120" t="s">
        <v>612</v>
      </c>
      <c r="AQ2" s="1035" t="s">
        <v>770</v>
      </c>
      <c r="AS2" s="44" t="s">
        <v>374</v>
      </c>
      <c r="AU2" s="45" t="s">
        <v>377</v>
      </c>
      <c r="AW2" s="410" t="s">
        <v>550</v>
      </c>
      <c r="AX2" s="411" t="s">
        <v>550</v>
      </c>
      <c r="AZ2" s="446" t="s">
        <v>582</v>
      </c>
      <c r="BA2" s="447" t="s">
        <v>583</v>
      </c>
      <c r="BC2" s="804" t="s">
        <v>725</v>
      </c>
    </row>
    <row r="3" spans="1:55" ht="10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8" t="s">
        <v>259</v>
      </c>
      <c r="O3" s="528" t="s">
        <v>643</v>
      </c>
      <c r="P3" s="662" t="s">
        <v>43</v>
      </c>
      <c r="Q3" s="180" t="s">
        <v>301</v>
      </c>
      <c r="R3" s="179" t="s">
        <v>303</v>
      </c>
      <c r="S3" s="181" t="s">
        <v>27</v>
      </c>
      <c r="T3" s="182" t="s">
        <v>31</v>
      </c>
      <c r="U3" s="178" t="s">
        <v>37</v>
      </c>
      <c r="V3" s="1039">
        <v>2</v>
      </c>
      <c r="W3" s="460"/>
      <c r="X3" s="461" t="s">
        <v>770</v>
      </c>
      <c r="Y3" s="44" t="s">
        <v>637</v>
      </c>
      <c r="Z3" s="160"/>
      <c r="AA3" s="753" t="s">
        <v>718</v>
      </c>
      <c r="AB3" s="755" t="s">
        <v>718</v>
      </c>
      <c r="AC3" s="44" t="s">
        <v>311</v>
      </c>
      <c r="AD3" s="209" t="s">
        <v>311</v>
      </c>
      <c r="AF3" s="45" t="s">
        <v>37</v>
      </c>
      <c r="AH3" s="143" t="s">
        <v>365</v>
      </c>
      <c r="AI3" s="143" t="s">
        <v>344</v>
      </c>
      <c r="AK3" s="143" t="s">
        <v>347</v>
      </c>
      <c r="AM3" s="143" t="s">
        <v>357</v>
      </c>
      <c r="AP3" s="1120" t="s">
        <v>771</v>
      </c>
      <c r="AQ3" s="1035" t="s">
        <v>613</v>
      </c>
      <c r="AS3" s="44" t="s">
        <v>375</v>
      </c>
      <c r="AU3" s="45" t="s">
        <v>378</v>
      </c>
      <c r="AW3" s="410" t="s">
        <v>551</v>
      </c>
      <c r="AX3" s="411" t="s">
        <v>551</v>
      </c>
      <c r="AZ3" s="146" t="s">
        <v>653</v>
      </c>
      <c r="BA3" s="179" t="s">
        <v>652</v>
      </c>
      <c r="BC3" s="804" t="s">
        <v>726</v>
      </c>
    </row>
    <row r="4" spans="1:55" ht="101.25">
      <c r="A4" s="6" t="s">
        <v>103</v>
      </c>
      <c r="B4" s="44">
        <v>2002</v>
      </c>
      <c r="C4" s="44">
        <v>2015</v>
      </c>
      <c r="E4" s="143" t="s">
        <v>188</v>
      </c>
      <c r="F4" s="143" t="s">
        <v>228</v>
      </c>
      <c r="H4" s="143" t="s">
        <v>2</v>
      </c>
      <c r="I4" s="143" t="s">
        <v>50</v>
      </c>
      <c r="J4" s="143" t="s">
        <v>283</v>
      </c>
      <c r="K4" s="144" t="s">
        <v>249</v>
      </c>
      <c r="L4" s="144" t="s">
        <v>249</v>
      </c>
      <c r="M4" s="144">
        <v>3</v>
      </c>
      <c r="N4" s="658" t="s">
        <v>286</v>
      </c>
      <c r="O4" s="545" t="s">
        <v>644</v>
      </c>
      <c r="Q4" s="180" t="s">
        <v>23</v>
      </c>
      <c r="R4" s="179" t="s">
        <v>773</v>
      </c>
      <c r="S4" s="181" t="s">
        <v>28</v>
      </c>
      <c r="T4" s="182" t="s">
        <v>32</v>
      </c>
      <c r="U4" s="178" t="s">
        <v>38</v>
      </c>
      <c r="V4" s="1039">
        <v>3</v>
      </c>
      <c r="W4" s="460"/>
      <c r="X4" s="461" t="s">
        <v>761</v>
      </c>
      <c r="Y4" s="753" t="s">
        <v>637</v>
      </c>
      <c r="Z4" s="208"/>
      <c r="AC4" s="44" t="s">
        <v>312</v>
      </c>
      <c r="AD4" s="209" t="s">
        <v>312</v>
      </c>
      <c r="AF4" s="45" t="s">
        <v>38</v>
      </c>
      <c r="AH4" s="45" t="s">
        <v>368</v>
      </c>
      <c r="AK4" s="143" t="s">
        <v>348</v>
      </c>
      <c r="AM4" s="143" t="s">
        <v>358</v>
      </c>
      <c r="AP4" s="1120" t="s">
        <v>770</v>
      </c>
      <c r="AQ4" s="1035" t="s">
        <v>614</v>
      </c>
      <c r="AS4" s="44" t="s">
        <v>345</v>
      </c>
      <c r="AU4" s="45" t="s">
        <v>379</v>
      </c>
      <c r="AW4" s="410" t="s">
        <v>552</v>
      </c>
      <c r="AX4" s="411" t="s">
        <v>552</v>
      </c>
      <c r="AZ4" s="146" t="s">
        <v>663</v>
      </c>
      <c r="BA4" s="179" t="s">
        <v>662</v>
      </c>
      <c r="BC4" s="804" t="s">
        <v>727</v>
      </c>
    </row>
    <row r="5" spans="1:55" ht="33.75">
      <c r="A5" s="6" t="s">
        <v>104</v>
      </c>
      <c r="B5" s="44">
        <v>2003</v>
      </c>
      <c r="C5" s="44">
        <v>2016</v>
      </c>
      <c r="E5" s="143" t="s">
        <v>189</v>
      </c>
      <c r="F5" s="143" t="s">
        <v>229</v>
      </c>
      <c r="I5" s="143" t="s">
        <v>51</v>
      </c>
      <c r="K5" s="144" t="s">
        <v>247</v>
      </c>
      <c r="L5" s="144" t="s">
        <v>247</v>
      </c>
      <c r="M5" s="144">
        <v>4</v>
      </c>
      <c r="N5" s="659" t="s">
        <v>287</v>
      </c>
      <c r="O5" s="545" t="s">
        <v>645</v>
      </c>
      <c r="Q5" s="180" t="s">
        <v>302</v>
      </c>
      <c r="R5" s="179" t="s">
        <v>304</v>
      </c>
      <c r="T5" s="45" t="s">
        <v>33</v>
      </c>
      <c r="U5" s="178" t="s">
        <v>39</v>
      </c>
      <c r="V5" s="1039">
        <v>4</v>
      </c>
      <c r="W5" s="460"/>
      <c r="X5" s="461" t="s">
        <v>613</v>
      </c>
      <c r="Y5" s="753" t="s">
        <v>661</v>
      </c>
      <c r="Z5" s="208">
        <v>1</v>
      </c>
      <c r="AF5" s="45" t="s">
        <v>327</v>
      </c>
      <c r="AH5" s="143" t="s">
        <v>366</v>
      </c>
      <c r="AK5" s="143" t="s">
        <v>349</v>
      </c>
      <c r="AM5" s="143" t="s">
        <v>359</v>
      </c>
      <c r="AP5" s="1120" t="s">
        <v>613</v>
      </c>
      <c r="AQ5" s="1035" t="s">
        <v>761</v>
      </c>
      <c r="AU5" s="45" t="s">
        <v>380</v>
      </c>
      <c r="AW5" s="410" t="s">
        <v>553</v>
      </c>
      <c r="AX5" s="411" t="s">
        <v>553</v>
      </c>
      <c r="AZ5" s="546" t="s">
        <v>664</v>
      </c>
      <c r="BA5" s="570" t="s">
        <v>670</v>
      </c>
      <c r="BC5" s="804" t="s">
        <v>728</v>
      </c>
    </row>
    <row r="6" spans="1:55" ht="45">
      <c r="A6" s="6" t="s">
        <v>105</v>
      </c>
      <c r="B6" s="44">
        <v>2004</v>
      </c>
      <c r="C6" s="44">
        <v>2017</v>
      </c>
      <c r="E6" s="143" t="s">
        <v>190</v>
      </c>
      <c r="F6" s="147"/>
      <c r="G6" s="148" t="s">
        <v>291</v>
      </c>
      <c r="H6" s="148" t="s">
        <v>258</v>
      </c>
      <c r="I6" s="143" t="s">
        <v>68</v>
      </c>
      <c r="J6" s="148" t="s">
        <v>264</v>
      </c>
      <c r="N6" s="659" t="s">
        <v>288</v>
      </c>
      <c r="O6" s="545" t="s">
        <v>646</v>
      </c>
      <c r="R6" s="179" t="s">
        <v>3</v>
      </c>
      <c r="T6" s="45" t="s">
        <v>34</v>
      </c>
      <c r="U6" s="178" t="s">
        <v>327</v>
      </c>
      <c r="V6" s="1039">
        <v>5</v>
      </c>
      <c r="W6" s="460"/>
      <c r="X6" s="753" t="s">
        <v>614</v>
      </c>
      <c r="Y6" s="753" t="s">
        <v>671</v>
      </c>
      <c r="Z6" s="208"/>
      <c r="AA6" s="219"/>
      <c r="AH6" s="143" t="s">
        <v>367</v>
      </c>
      <c r="AK6" s="143" t="s">
        <v>350</v>
      </c>
      <c r="AM6" s="143" t="s">
        <v>360</v>
      </c>
      <c r="AP6" s="1120" t="s">
        <v>614</v>
      </c>
      <c r="AQ6" s="1035" t="s">
        <v>615</v>
      </c>
      <c r="AU6" s="220" t="s">
        <v>381</v>
      </c>
      <c r="AW6" s="410" t="s">
        <v>554</v>
      </c>
      <c r="AX6" s="411" t="s">
        <v>554</v>
      </c>
      <c r="AZ6" s="546" t="s">
        <v>665</v>
      </c>
      <c r="BA6" s="570" t="s">
        <v>675</v>
      </c>
    </row>
    <row r="7" spans="1:55" ht="33.75">
      <c r="A7" s="6" t="s">
        <v>106</v>
      </c>
      <c r="B7" s="44">
        <v>2005</v>
      </c>
      <c r="E7" s="143" t="s">
        <v>191</v>
      </c>
      <c r="F7" s="147"/>
      <c r="G7" s="143" t="s">
        <v>255</v>
      </c>
      <c r="H7" s="143" t="s">
        <v>257</v>
      </c>
      <c r="I7" s="143" t="s">
        <v>69</v>
      </c>
      <c r="J7" s="143" t="s">
        <v>284</v>
      </c>
      <c r="N7" s="660" t="s">
        <v>289</v>
      </c>
      <c r="O7" s="545" t="s">
        <v>647</v>
      </c>
      <c r="U7" s="178" t="s">
        <v>85</v>
      </c>
      <c r="V7" s="1040" t="s">
        <v>69</v>
      </c>
      <c r="W7" s="460"/>
      <c r="X7" s="753" t="s">
        <v>615</v>
      </c>
      <c r="Y7" s="753" t="s">
        <v>661</v>
      </c>
      <c r="Z7" s="208"/>
      <c r="AA7" s="219"/>
      <c r="AH7" s="143" t="s">
        <v>343</v>
      </c>
      <c r="AK7" s="143" t="s">
        <v>351</v>
      </c>
      <c r="AM7" s="143" t="s">
        <v>361</v>
      </c>
      <c r="AP7" s="1120" t="s">
        <v>761</v>
      </c>
      <c r="AQ7" s="1035" t="s">
        <v>616</v>
      </c>
      <c r="AU7" s="220" t="s">
        <v>382</v>
      </c>
      <c r="AW7" s="410" t="s">
        <v>555</v>
      </c>
      <c r="AX7" s="411" t="s">
        <v>555</v>
      </c>
      <c r="AZ7" s="546" t="s">
        <v>683</v>
      </c>
      <c r="BA7" s="570" t="s">
        <v>684</v>
      </c>
    </row>
    <row r="8" spans="1:55" ht="33.75">
      <c r="A8" s="6" t="s">
        <v>107</v>
      </c>
      <c r="B8" s="44">
        <v>2006</v>
      </c>
      <c r="E8" s="143" t="s">
        <v>192</v>
      </c>
      <c r="F8" s="147"/>
      <c r="G8" s="143" t="s">
        <v>256</v>
      </c>
      <c r="H8" s="143" t="s">
        <v>263</v>
      </c>
      <c r="I8" s="143" t="s">
        <v>183</v>
      </c>
      <c r="J8" s="143" t="s">
        <v>280</v>
      </c>
      <c r="N8" s="661" t="s">
        <v>290</v>
      </c>
      <c r="O8" s="545" t="s">
        <v>648</v>
      </c>
      <c r="V8" s="1040" t="s">
        <v>183</v>
      </c>
      <c r="W8" s="460"/>
      <c r="X8" s="753" t="s">
        <v>616</v>
      </c>
      <c r="Y8" s="753" t="s">
        <v>661</v>
      </c>
      <c r="Z8" s="208"/>
      <c r="AA8" s="219"/>
      <c r="AK8" s="143" t="s">
        <v>352</v>
      </c>
      <c r="AP8" s="1120" t="s">
        <v>615</v>
      </c>
      <c r="AQ8" s="1035" t="s">
        <v>619</v>
      </c>
      <c r="AU8" s="220" t="s">
        <v>383</v>
      </c>
      <c r="AW8" s="410" t="s">
        <v>556</v>
      </c>
      <c r="AX8" s="411" t="s">
        <v>556</v>
      </c>
      <c r="AZ8" s="146" t="s">
        <v>691</v>
      </c>
      <c r="BA8" s="179" t="s">
        <v>690</v>
      </c>
    </row>
    <row r="9" spans="1:55" ht="56.25">
      <c r="A9" s="6" t="s">
        <v>108</v>
      </c>
      <c r="B9" s="44">
        <v>2007</v>
      </c>
      <c r="E9" s="143" t="s">
        <v>193</v>
      </c>
      <c r="F9" s="147"/>
      <c r="G9" s="143" t="s">
        <v>263</v>
      </c>
      <c r="I9" s="143" t="s">
        <v>184</v>
      </c>
      <c r="O9" s="545" t="s">
        <v>649</v>
      </c>
      <c r="V9" s="1040" t="s">
        <v>184</v>
      </c>
      <c r="W9" s="460"/>
      <c r="X9" s="753" t="s">
        <v>617</v>
      </c>
      <c r="Y9" s="753" t="s">
        <v>637</v>
      </c>
      <c r="Z9" s="208">
        <v>1</v>
      </c>
      <c r="AA9" s="219"/>
      <c r="AK9" s="143" t="s">
        <v>353</v>
      </c>
      <c r="AP9" s="1120" t="s">
        <v>616</v>
      </c>
      <c r="AQ9" s="1035" t="s">
        <v>618</v>
      </c>
      <c r="AW9" s="410" t="s">
        <v>557</v>
      </c>
      <c r="AX9" s="411" t="s">
        <v>557</v>
      </c>
      <c r="AZ9" s="146" t="s">
        <v>768</v>
      </c>
      <c r="BA9" s="179" t="s">
        <v>602</v>
      </c>
    </row>
    <row r="10" spans="1:55" ht="45">
      <c r="A10" s="6" t="s">
        <v>109</v>
      </c>
      <c r="B10" s="44">
        <v>2008</v>
      </c>
      <c r="E10" s="143" t="s">
        <v>194</v>
      </c>
      <c r="F10" s="147"/>
      <c r="I10" s="143" t="s">
        <v>208</v>
      </c>
      <c r="O10" s="545" t="s">
        <v>650</v>
      </c>
      <c r="V10" s="1041" t="s">
        <v>208</v>
      </c>
      <c r="W10" s="1038"/>
      <c r="X10" s="1036" t="s">
        <v>618</v>
      </c>
      <c r="Y10" s="1037" t="s">
        <v>685</v>
      </c>
      <c r="Z10" s="208"/>
      <c r="AP10" s="1120" t="s">
        <v>619</v>
      </c>
      <c r="AQ10" s="1035" t="s">
        <v>617</v>
      </c>
      <c r="AW10" s="410" t="s">
        <v>558</v>
      </c>
      <c r="AX10" s="411" t="s">
        <v>558</v>
      </c>
    </row>
    <row r="11" spans="1:55" ht="112.5">
      <c r="A11" s="6" t="s">
        <v>110</v>
      </c>
      <c r="B11" s="44">
        <v>2009</v>
      </c>
      <c r="E11" s="143" t="s">
        <v>195</v>
      </c>
      <c r="F11" s="147"/>
      <c r="I11" s="143" t="s">
        <v>209</v>
      </c>
      <c r="O11" s="528" t="s">
        <v>651</v>
      </c>
      <c r="V11" s="1040" t="s">
        <v>209</v>
      </c>
      <c r="W11" s="462"/>
      <c r="X11" s="461" t="s">
        <v>619</v>
      </c>
      <c r="Y11" s="753" t="s">
        <v>673</v>
      </c>
      <c r="Z11" s="208"/>
      <c r="AP11" s="1120" t="s">
        <v>618</v>
      </c>
      <c r="AQ11" s="742" t="s">
        <v>612</v>
      </c>
      <c r="AW11" s="410" t="s">
        <v>559</v>
      </c>
      <c r="AX11" s="411" t="s">
        <v>559</v>
      </c>
    </row>
    <row r="12" spans="1:55" ht="33.75">
      <c r="A12" s="6" t="s">
        <v>65</v>
      </c>
      <c r="B12" s="44">
        <v>2010</v>
      </c>
      <c r="E12" s="143" t="s">
        <v>196</v>
      </c>
      <c r="F12" s="147"/>
      <c r="G12" s="148" t="s">
        <v>292</v>
      </c>
      <c r="H12" s="148" t="s">
        <v>260</v>
      </c>
      <c r="I12" s="143" t="s">
        <v>210</v>
      </c>
      <c r="O12" s="528" t="s">
        <v>3</v>
      </c>
      <c r="V12" s="1040" t="s">
        <v>210</v>
      </c>
      <c r="W12" s="546"/>
      <c r="X12" s="461" t="s">
        <v>764</v>
      </c>
      <c r="Y12" s="753" t="s">
        <v>637</v>
      </c>
      <c r="AP12" s="1120" t="s">
        <v>617</v>
      </c>
      <c r="AW12" s="410" t="s">
        <v>209</v>
      </c>
      <c r="AX12" s="411" t="s">
        <v>209</v>
      </c>
    </row>
    <row r="13" spans="1:55" ht="22.5">
      <c r="A13" s="6" t="s">
        <v>111</v>
      </c>
      <c r="B13" s="44">
        <v>2011</v>
      </c>
      <c r="E13" s="143" t="s">
        <v>197</v>
      </c>
      <c r="F13" s="147"/>
      <c r="G13" s="143" t="s">
        <v>261</v>
      </c>
      <c r="H13" s="143" t="s">
        <v>262</v>
      </c>
      <c r="I13" s="143" t="s">
        <v>211</v>
      </c>
      <c r="V13" s="1040" t="s">
        <v>211</v>
      </c>
      <c r="W13" s="546"/>
      <c r="X13" s="546"/>
      <c r="Y13" s="546"/>
      <c r="AW13" s="410" t="s">
        <v>210</v>
      </c>
      <c r="AX13" s="411" t="s">
        <v>210</v>
      </c>
    </row>
    <row r="14" spans="1:55" ht="45">
      <c r="A14" s="6" t="s">
        <v>66</v>
      </c>
      <c r="B14" s="44">
        <v>2012</v>
      </c>
      <c r="G14" s="143" t="s">
        <v>263</v>
      </c>
      <c r="H14" s="143" t="s">
        <v>263</v>
      </c>
      <c r="I14" s="143" t="s">
        <v>212</v>
      </c>
      <c r="N14" s="99" t="s">
        <v>316</v>
      </c>
      <c r="V14" s="1039">
        <v>13</v>
      </c>
      <c r="W14" s="460"/>
      <c r="X14" s="461" t="s">
        <v>771</v>
      </c>
      <c r="Y14" s="753" t="s">
        <v>637</v>
      </c>
      <c r="AW14" s="410" t="s">
        <v>211</v>
      </c>
      <c r="AX14" s="411" t="s">
        <v>211</v>
      </c>
    </row>
    <row r="15" spans="1:55" ht="63.75">
      <c r="A15" s="6" t="s">
        <v>441</v>
      </c>
      <c r="B15" s="44">
        <v>2013</v>
      </c>
      <c r="I15" s="143" t="s">
        <v>213</v>
      </c>
      <c r="N15" s="177" t="s">
        <v>324</v>
      </c>
      <c r="V15" s="529"/>
      <c r="W15" s="529"/>
      <c r="X15" s="218"/>
      <c r="Y15" s="529"/>
      <c r="AW15" s="410" t="s">
        <v>212</v>
      </c>
      <c r="AX15" s="411" t="s">
        <v>212</v>
      </c>
    </row>
    <row r="16" spans="1:55" ht="21" customHeight="1">
      <c r="A16" s="6" t="s">
        <v>112</v>
      </c>
      <c r="B16" s="44">
        <v>2014</v>
      </c>
      <c r="I16" s="143" t="s">
        <v>214</v>
      </c>
      <c r="N16" s="177" t="s">
        <v>323</v>
      </c>
      <c r="AW16" s="410" t="s">
        <v>213</v>
      </c>
      <c r="AX16" s="411" t="s">
        <v>213</v>
      </c>
    </row>
    <row r="17" spans="1:50" ht="21" customHeight="1">
      <c r="A17" s="6" t="s">
        <v>113</v>
      </c>
      <c r="B17" s="44">
        <v>2015</v>
      </c>
      <c r="I17" s="143" t="s">
        <v>215</v>
      </c>
      <c r="N17" s="177" t="s">
        <v>322</v>
      </c>
      <c r="X17" s="218"/>
      <c r="AW17" s="410" t="s">
        <v>214</v>
      </c>
      <c r="AX17" s="411" t="s">
        <v>214</v>
      </c>
    </row>
    <row r="18" spans="1:50" ht="21" customHeight="1">
      <c r="A18" s="6" t="s">
        <v>114</v>
      </c>
      <c r="B18" s="44">
        <v>2016</v>
      </c>
      <c r="I18" s="143" t="s">
        <v>216</v>
      </c>
      <c r="N18" s="177" t="s">
        <v>321</v>
      </c>
      <c r="X18" s="218"/>
      <c r="AW18" s="410" t="s">
        <v>215</v>
      </c>
      <c r="AX18" s="411" t="s">
        <v>215</v>
      </c>
    </row>
    <row r="19" spans="1:50" ht="21" customHeight="1">
      <c r="A19" s="6" t="s">
        <v>115</v>
      </c>
      <c r="B19" s="44">
        <v>2017</v>
      </c>
      <c r="I19" s="143" t="s">
        <v>217</v>
      </c>
      <c r="N19" s="177" t="s">
        <v>320</v>
      </c>
      <c r="X19" s="218"/>
      <c r="AW19" s="410" t="s">
        <v>216</v>
      </c>
      <c r="AX19" s="411" t="s">
        <v>216</v>
      </c>
    </row>
    <row r="20" spans="1:50" ht="21" customHeight="1">
      <c r="A20" s="6" t="s">
        <v>116</v>
      </c>
      <c r="B20" s="44">
        <v>2018</v>
      </c>
      <c r="I20" s="143" t="s">
        <v>218</v>
      </c>
      <c r="N20" s="177" t="s">
        <v>319</v>
      </c>
      <c r="AW20" s="410" t="s">
        <v>217</v>
      </c>
      <c r="AX20" s="411" t="s">
        <v>217</v>
      </c>
    </row>
    <row r="21" spans="1:50" ht="21" customHeight="1">
      <c r="A21" s="6" t="s">
        <v>117</v>
      </c>
      <c r="B21" s="44">
        <v>2019</v>
      </c>
      <c r="I21" s="143" t="s">
        <v>219</v>
      </c>
      <c r="N21" s="177" t="s">
        <v>318</v>
      </c>
      <c r="AW21" s="410" t="s">
        <v>218</v>
      </c>
      <c r="AX21" s="411" t="s">
        <v>218</v>
      </c>
    </row>
    <row r="22" spans="1:50" ht="21" customHeight="1">
      <c r="A22" s="6" t="s">
        <v>118</v>
      </c>
      <c r="B22" s="44">
        <v>2020</v>
      </c>
      <c r="N22" s="177" t="s">
        <v>317</v>
      </c>
      <c r="AW22" s="410" t="s">
        <v>219</v>
      </c>
      <c r="AX22" s="411" t="s">
        <v>219</v>
      </c>
    </row>
    <row r="23" spans="1:50" ht="21" customHeight="1">
      <c r="A23" s="6" t="s">
        <v>119</v>
      </c>
      <c r="B23" s="44">
        <v>2021</v>
      </c>
      <c r="AW23" s="410" t="s">
        <v>560</v>
      </c>
      <c r="AX23" s="411" t="s">
        <v>560</v>
      </c>
    </row>
    <row r="24" spans="1:50" ht="21" customHeight="1">
      <c r="A24" s="6" t="s">
        <v>120</v>
      </c>
      <c r="B24" s="44">
        <v>2022</v>
      </c>
      <c r="AW24" s="410" t="s">
        <v>561</v>
      </c>
      <c r="AX24" s="411" t="s">
        <v>561</v>
      </c>
    </row>
    <row r="25" spans="1:50">
      <c r="A25" s="6" t="s">
        <v>121</v>
      </c>
      <c r="B25" s="44">
        <v>2023</v>
      </c>
      <c r="AW25" s="410" t="s">
        <v>562</v>
      </c>
      <c r="AX25" s="411" t="s">
        <v>562</v>
      </c>
    </row>
    <row r="26" spans="1:50">
      <c r="A26" s="6" t="s">
        <v>122</v>
      </c>
      <c r="B26" s="44">
        <v>2024</v>
      </c>
      <c r="AX26" s="411" t="s">
        <v>563</v>
      </c>
    </row>
    <row r="27" spans="1:50">
      <c r="A27" s="6" t="s">
        <v>123</v>
      </c>
      <c r="B27" s="44">
        <v>2025</v>
      </c>
      <c r="AX27" s="411" t="s">
        <v>564</v>
      </c>
    </row>
    <row r="28" spans="1:50">
      <c r="A28" s="6" t="s">
        <v>124</v>
      </c>
      <c r="D28" s="270"/>
      <c r="E28" s="271"/>
      <c r="F28" s="271"/>
      <c r="H28" s="272" t="s">
        <v>408</v>
      </c>
      <c r="AX28" s="411" t="s">
        <v>565</v>
      </c>
    </row>
    <row r="29" spans="1:50">
      <c r="A29" s="6" t="s">
        <v>125</v>
      </c>
      <c r="D29" s="273" t="s">
        <v>409</v>
      </c>
      <c r="E29" s="274" t="str">
        <f>IF(periodStart = "","", periodStart)</f>
        <v>01.12.2022</v>
      </c>
      <c r="F29" s="274" t="str">
        <f>IF(periodEnd = "","", periodEnd)</f>
        <v>31.12.2023</v>
      </c>
      <c r="H29" s="275" t="s">
        <v>3023</v>
      </c>
      <c r="AX29" s="411" t="s">
        <v>566</v>
      </c>
    </row>
    <row r="30" spans="1:50">
      <c r="A30" s="6" t="s">
        <v>126</v>
      </c>
      <c r="D30" s="276"/>
      <c r="E30" s="277"/>
      <c r="F30" s="277"/>
      <c r="AX30" s="411" t="s">
        <v>567</v>
      </c>
    </row>
    <row r="31" spans="1:50" ht="12.75">
      <c r="A31" s="6" t="s">
        <v>127</v>
      </c>
      <c r="D31" s="270"/>
      <c r="E31" s="271"/>
      <c r="F31" s="271"/>
      <c r="H31" s="278"/>
      <c r="AX31" s="411" t="s">
        <v>568</v>
      </c>
    </row>
    <row r="32" spans="1:50">
      <c r="A32" s="6" t="s">
        <v>128</v>
      </c>
      <c r="D32" s="273" t="s">
        <v>410</v>
      </c>
      <c r="E32" s="279"/>
      <c r="F32" s="279"/>
      <c r="H32" s="280" t="s">
        <v>411</v>
      </c>
      <c r="O32" s="529" t="s">
        <v>642</v>
      </c>
      <c r="AX32" s="411" t="s">
        <v>569</v>
      </c>
    </row>
    <row r="33" spans="1:50">
      <c r="A33" s="6" t="s">
        <v>129</v>
      </c>
      <c r="O33" s="529" t="s">
        <v>643</v>
      </c>
      <c r="AX33" s="411" t="s">
        <v>570</v>
      </c>
    </row>
    <row r="34" spans="1:50">
      <c r="A34" s="6" t="s">
        <v>130</v>
      </c>
      <c r="O34" s="529" t="s">
        <v>644</v>
      </c>
      <c r="AX34" s="411" t="s">
        <v>571</v>
      </c>
    </row>
    <row r="35" spans="1:50">
      <c r="A35" s="6" t="s">
        <v>131</v>
      </c>
      <c r="O35" s="529" t="s">
        <v>645</v>
      </c>
      <c r="X35" s="529"/>
      <c r="Y35" s="529"/>
      <c r="AX35" s="411" t="s">
        <v>572</v>
      </c>
    </row>
    <row r="36" spans="1:50">
      <c r="A36" s="6" t="s">
        <v>95</v>
      </c>
      <c r="O36" s="529" t="s">
        <v>646</v>
      </c>
      <c r="AX36" s="411" t="s">
        <v>573</v>
      </c>
    </row>
    <row r="37" spans="1:50">
      <c r="A37" s="6" t="s">
        <v>96</v>
      </c>
      <c r="O37" s="529" t="s">
        <v>647</v>
      </c>
      <c r="AX37" s="411" t="s">
        <v>574</v>
      </c>
    </row>
    <row r="38" spans="1:50">
      <c r="A38" s="6" t="s">
        <v>97</v>
      </c>
      <c r="O38" s="529" t="s">
        <v>648</v>
      </c>
      <c r="AX38" s="411" t="s">
        <v>575</v>
      </c>
    </row>
    <row r="39" spans="1:50">
      <c r="A39" s="6" t="s">
        <v>98</v>
      </c>
      <c r="O39" s="529" t="s">
        <v>649</v>
      </c>
      <c r="AX39" s="411" t="s">
        <v>523</v>
      </c>
    </row>
    <row r="40" spans="1:50">
      <c r="A40" s="6" t="s">
        <v>99</v>
      </c>
      <c r="O40" s="529" t="s">
        <v>650</v>
      </c>
      <c r="AX40" s="411" t="s">
        <v>524</v>
      </c>
    </row>
    <row r="41" spans="1:50">
      <c r="A41" s="6" t="s">
        <v>100</v>
      </c>
      <c r="O41" s="529" t="s">
        <v>651</v>
      </c>
      <c r="AX41" s="411" t="s">
        <v>525</v>
      </c>
    </row>
    <row r="42" spans="1:50">
      <c r="A42" s="6" t="s">
        <v>132</v>
      </c>
      <c r="AX42" s="411" t="s">
        <v>526</v>
      </c>
    </row>
    <row r="43" spans="1:50">
      <c r="A43" s="6" t="s">
        <v>133</v>
      </c>
      <c r="AX43" s="411" t="s">
        <v>527</v>
      </c>
    </row>
    <row r="44" spans="1:50">
      <c r="A44" s="6" t="s">
        <v>134</v>
      </c>
      <c r="AX44" s="411" t="s">
        <v>528</v>
      </c>
    </row>
    <row r="45" spans="1:50">
      <c r="A45" s="6" t="s">
        <v>135</v>
      </c>
      <c r="AX45" s="411" t="s">
        <v>529</v>
      </c>
    </row>
    <row r="46" spans="1:50">
      <c r="A46" s="6" t="s">
        <v>136</v>
      </c>
      <c r="AX46" s="411" t="s">
        <v>530</v>
      </c>
    </row>
    <row r="47" spans="1:50">
      <c r="A47" s="6" t="s">
        <v>157</v>
      </c>
      <c r="AX47" s="411" t="s">
        <v>531</v>
      </c>
    </row>
    <row r="48" spans="1:50">
      <c r="A48" s="6" t="s">
        <v>158</v>
      </c>
      <c r="AX48" s="411" t="s">
        <v>532</v>
      </c>
    </row>
    <row r="49" spans="1:50">
      <c r="A49" s="6" t="s">
        <v>159</v>
      </c>
      <c r="AX49" s="411" t="s">
        <v>533</v>
      </c>
    </row>
    <row r="50" spans="1:50">
      <c r="A50" s="6" t="s">
        <v>137</v>
      </c>
      <c r="AX50" s="411" t="s">
        <v>534</v>
      </c>
    </row>
    <row r="51" spans="1:50">
      <c r="A51" s="6" t="s">
        <v>138</v>
      </c>
      <c r="AX51" s="411" t="s">
        <v>535</v>
      </c>
    </row>
    <row r="52" spans="1:50">
      <c r="A52" s="6" t="s">
        <v>139</v>
      </c>
      <c r="AX52" s="411" t="s">
        <v>536</v>
      </c>
    </row>
    <row r="53" spans="1:50">
      <c r="A53" s="6" t="s">
        <v>140</v>
      </c>
      <c r="X53" s="481"/>
      <c r="AX53" s="411" t="s">
        <v>537</v>
      </c>
    </row>
    <row r="54" spans="1:50">
      <c r="A54" s="6" t="s">
        <v>141</v>
      </c>
      <c r="X54" s="481"/>
      <c r="AX54" s="411" t="s">
        <v>538</v>
      </c>
    </row>
    <row r="55" spans="1:50">
      <c r="A55" s="6" t="s">
        <v>142</v>
      </c>
      <c r="X55" s="481"/>
      <c r="AX55" s="411" t="s">
        <v>539</v>
      </c>
    </row>
    <row r="56" spans="1:50">
      <c r="A56" s="6" t="s">
        <v>143</v>
      </c>
      <c r="X56" s="481"/>
      <c r="AX56" s="411" t="s">
        <v>540</v>
      </c>
    </row>
    <row r="57" spans="1:50">
      <c r="A57" s="6" t="s">
        <v>388</v>
      </c>
      <c r="X57" s="481"/>
      <c r="AX57" s="411" t="s">
        <v>541</v>
      </c>
    </row>
    <row r="58" spans="1:50">
      <c r="A58" s="6" t="s">
        <v>144</v>
      </c>
      <c r="X58" s="481"/>
      <c r="AX58" s="411" t="s">
        <v>542</v>
      </c>
    </row>
    <row r="59" spans="1:50">
      <c r="A59" s="6" t="s">
        <v>145</v>
      </c>
      <c r="X59" s="481"/>
      <c r="AX59" s="411" t="s">
        <v>543</v>
      </c>
    </row>
    <row r="60" spans="1:50">
      <c r="A60" s="6" t="s">
        <v>146</v>
      </c>
      <c r="X60" s="481"/>
      <c r="AX60" s="411" t="s">
        <v>544</v>
      </c>
    </row>
    <row r="61" spans="1:50">
      <c r="A61" s="6" t="s">
        <v>147</v>
      </c>
      <c r="X61" s="481"/>
      <c r="AX61" s="411" t="s">
        <v>545</v>
      </c>
    </row>
    <row r="62" spans="1:50">
      <c r="A62" s="6" t="s">
        <v>90</v>
      </c>
      <c r="X62" s="481"/>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45"/>
  <sheetViews>
    <sheetView showGridLines="0" workbookViewId="0"/>
  </sheetViews>
  <sheetFormatPr defaultRowHeight="11.25"/>
  <sheetData>
    <row r="1" spans="1:1">
      <c r="A1" s="1034">
        <f>IF('Форма 4.2.1 | Т-ТЭ | &gt;=25МВт'!$O$22="",1,0)</f>
        <v>1</v>
      </c>
    </row>
    <row r="2" spans="1:1">
      <c r="A2" s="1034">
        <f>IF('Форма 4.2.1 | Т-ТЭ | &gt;=25МВт'!$O$23="",1,0)</f>
        <v>1</v>
      </c>
    </row>
    <row r="3" spans="1:1">
      <c r="A3" s="1034">
        <f>IF('Форма 4.2.1 | Т-ТЭ | &gt;=25МВт'!$M$24="",1,0)</f>
        <v>1</v>
      </c>
    </row>
    <row r="4" spans="1:1">
      <c r="A4" s="1034">
        <f>IF('Форма 4.2.1 | Т-ТЭ | &gt;=25МВт'!$R$24="",1,0)</f>
        <v>1</v>
      </c>
    </row>
    <row r="5" spans="1:1">
      <c r="A5" s="1034">
        <f>IF('Форма 4.2.1 | Т-ТЭ | &gt;=25МВт'!$T$24="",1,0)</f>
        <v>1</v>
      </c>
    </row>
    <row r="6" spans="1:1">
      <c r="A6" s="1034">
        <f>IF('Форма 4.2.1 | Т-ТЭ | &gt;=25МВт'!$S$24="",1,0)</f>
        <v>0</v>
      </c>
    </row>
    <row r="7" spans="1:1">
      <c r="A7" s="1034">
        <f>IF('Форма 4.2.1 | Т-ТЭ | &gt;=25МВт'!$U$24="",1,0)</f>
        <v>0</v>
      </c>
    </row>
    <row r="8" spans="1:1">
      <c r="A8" s="1034">
        <f>IF('Форма 4.2.1 | Т-ТЭ | ТСО'!$O$22="",1,0)</f>
        <v>1</v>
      </c>
    </row>
    <row r="9" spans="1:1">
      <c r="A9" s="1034">
        <f>IF('Форма 4.2.1 | Т-ТЭ | ТСО'!$O$23="",1,0)</f>
        <v>1</v>
      </c>
    </row>
    <row r="10" spans="1:1">
      <c r="A10" s="1034">
        <f>IF('Форма 4.2.1 | Т-ТЭ | ТСО'!$M$24="",1,0)</f>
        <v>1</v>
      </c>
    </row>
    <row r="11" spans="1:1">
      <c r="A11" s="1034">
        <f>IF('Форма 4.2.1 | Т-ТЭ | ТСО'!$R$24="",1,0)</f>
        <v>1</v>
      </c>
    </row>
    <row r="12" spans="1:1">
      <c r="A12" s="1034">
        <f>IF('Форма 4.2.1 | Т-ТЭ | ТСО'!$T$24="",1,0)</f>
        <v>1</v>
      </c>
    </row>
    <row r="13" spans="1:1">
      <c r="A13" s="1034">
        <f>IF('Форма 4.2.1 | Т-ТЭ | ТСО'!$S$24="",1,0)</f>
        <v>0</v>
      </c>
    </row>
    <row r="14" spans="1:1">
      <c r="A14" s="1034">
        <f>IF('Форма 4.2.1 | Т-ТЭ | ТСО'!$U$24="",1,0)</f>
        <v>0</v>
      </c>
    </row>
    <row r="15" spans="1:1">
      <c r="A15" s="1034">
        <f>IF('Форма 4.2.1 | Т-ТЭ | потр'!$O$22="",1,0)</f>
        <v>0</v>
      </c>
    </row>
    <row r="16" spans="1:1">
      <c r="A16" s="1034">
        <f>IF('Форма 4.2.1 | Т-ТЭ | потр'!$O$23="",1,0)</f>
        <v>0</v>
      </c>
    </row>
    <row r="17" spans="1:1">
      <c r="A17" s="1034">
        <f>IF('Форма 4.2.1 | Т-ТЭ | потр'!$M$24="",1,0)</f>
        <v>0</v>
      </c>
    </row>
    <row r="18" spans="1:1">
      <c r="A18" s="1034">
        <f>IF('Форма 4.2.1 | Т-ТЭ | потр'!$R$24="",1,0)</f>
        <v>0</v>
      </c>
    </row>
    <row r="19" spans="1:1">
      <c r="A19" s="1034">
        <f>IF('Форма 4.2.1 | Т-ТЭ | потр'!$T$24="",1,0)</f>
        <v>0</v>
      </c>
    </row>
    <row r="20" spans="1:1">
      <c r="A20" s="1034">
        <f>IF('Форма 4.2.1 | Т-ТЭ | потр'!$S$24="",1,0)</f>
        <v>0</v>
      </c>
    </row>
    <row r="21" spans="1:1">
      <c r="A21" s="1034">
        <f>IF('Форма 4.2.1 | Т-ТЭ | потр'!$U$24="",1,0)</f>
        <v>0</v>
      </c>
    </row>
    <row r="22" spans="1:1">
      <c r="A22" s="1034">
        <f>IF('Форма 4.2.1 | Т-ТЭ | предел'!$O$24="",1,0)</f>
        <v>1</v>
      </c>
    </row>
    <row r="23" spans="1:1">
      <c r="A23" s="1034">
        <f>IF('Форма 4.2.1 | Т-ТЭ | предел'!$O$25="",1,0)</f>
        <v>1</v>
      </c>
    </row>
    <row r="24" spans="1:1">
      <c r="A24" s="1034">
        <f>IF('Форма 4.2.1 | Т-ТЭ | предел'!$M$26="",1,0)</f>
        <v>1</v>
      </c>
    </row>
    <row r="25" spans="1:1">
      <c r="A25" s="1034">
        <f>IF('Форма 4.2.1 | Т-ТЭ | предел'!$R$26="",1,0)</f>
        <v>1</v>
      </c>
    </row>
    <row r="26" spans="1:1">
      <c r="A26" s="1034">
        <f>IF('Форма 4.2.1 | Т-ТЭ | предел'!$T$26="",1,0)</f>
        <v>1</v>
      </c>
    </row>
    <row r="27" spans="1:1">
      <c r="A27" s="1034">
        <f>IF('Форма 4.2.1 | Т-ТЭ | предел'!$O$7="",1,0)</f>
        <v>0</v>
      </c>
    </row>
    <row r="28" spans="1:1">
      <c r="A28" s="1034">
        <f>IF('Форма 4.2.1 | Т-ТЭ | предел'!$S$26="",1,0)</f>
        <v>0</v>
      </c>
    </row>
    <row r="29" spans="1:1">
      <c r="A29" s="1034">
        <f>IF('Форма 4.2.1 | Т-ТЭ | предел'!$U$26="",1,0)</f>
        <v>0</v>
      </c>
    </row>
    <row r="30" spans="1:1">
      <c r="A30" s="1034">
        <f>IF('Форма 4.2.1 | Т-ТЭ | индикат'!$O$7="",1,0)</f>
        <v>1</v>
      </c>
    </row>
    <row r="31" spans="1:1">
      <c r="A31" s="1034">
        <f>IF('Форма 4.2.1 | Т-ТЭ | индикат'!$O$24="",1,0)</f>
        <v>1</v>
      </c>
    </row>
    <row r="32" spans="1:1">
      <c r="A32" s="1034">
        <f>IF('Форма 4.2.1 | Т-ТЭ | индикат'!$O$25="",1,0)</f>
        <v>1</v>
      </c>
    </row>
    <row r="33" spans="1:1">
      <c r="A33" s="1034">
        <f>IF('Форма 4.2.1 | Т-ТЭ | индикат'!$M$26="",1,0)</f>
        <v>1</v>
      </c>
    </row>
    <row r="34" spans="1:1">
      <c r="A34" s="1034">
        <f>IF('Форма 4.2.1 | Т-ТЭ | индикат'!$R$26="",1,0)</f>
        <v>1</v>
      </c>
    </row>
    <row r="35" spans="1:1">
      <c r="A35" s="1034">
        <f>IF('Форма 4.2.1 | Т-ТЭ | индикат'!$T$26="",1,0)</f>
        <v>1</v>
      </c>
    </row>
    <row r="36" spans="1:1">
      <c r="A36" s="1034">
        <f>IF('Форма 4.2.1 | Т-ТЭ | индикат'!$S$26="",1,0)</f>
        <v>0</v>
      </c>
    </row>
    <row r="37" spans="1:1">
      <c r="A37" s="1034">
        <f>IF('Форма 4.2.1 | Т-ТЭ | индикат'!$U$26="",1,0)</f>
        <v>0</v>
      </c>
    </row>
    <row r="38" spans="1:1">
      <c r="A38" s="1034">
        <f>IF('Форма 4.2.1 | Резерв мощности'!$O$22="",1,0)</f>
        <v>1</v>
      </c>
    </row>
    <row r="39" spans="1:1">
      <c r="A39" s="1034">
        <f>IF('Форма 4.2.1 | Резерв мощности'!$O$23="",1,0)</f>
        <v>1</v>
      </c>
    </row>
    <row r="40" spans="1:1">
      <c r="A40" s="1034">
        <f>IF('Форма 4.2.1 | Резерв мощности'!$M$24="",1,0)</f>
        <v>1</v>
      </c>
    </row>
    <row r="41" spans="1:1">
      <c r="A41" s="1034">
        <f>IF('Форма 4.2.1 | Резерв мощности'!$O$24="",1,0)</f>
        <v>1</v>
      </c>
    </row>
    <row r="42" spans="1:1">
      <c r="A42" s="1034">
        <f>IF('Форма 4.2.1 | Резерв мощности'!$R$24="",1,0)</f>
        <v>1</v>
      </c>
    </row>
    <row r="43" spans="1:1">
      <c r="A43" s="1034">
        <f>IF('Форма 4.2.1 | Резерв мощности'!$T$24="",1,0)</f>
        <v>1</v>
      </c>
    </row>
    <row r="44" spans="1:1">
      <c r="A44" s="1034">
        <f>IF('Форма 4.2.1 | Резерв мощности'!$S$24="",1,0)</f>
        <v>0</v>
      </c>
    </row>
    <row r="45" spans="1:1">
      <c r="A45" s="1034">
        <f>IF('Форма 4.2.1 | Резерв мощности'!$U$24="",1,0)</f>
        <v>0</v>
      </c>
    </row>
    <row r="46" spans="1:1">
      <c r="A46" s="1034">
        <f>IF('Форма 4.2.2 | Т-ТН'!$O$23="",1,0)</f>
        <v>1</v>
      </c>
    </row>
    <row r="47" spans="1:1">
      <c r="A47" s="1034">
        <f>IF('Форма 4.2.2 | Т-ТН'!$M$24="",1,0)</f>
        <v>1</v>
      </c>
    </row>
    <row r="48" spans="1:1">
      <c r="A48" s="1034">
        <f>IF('Форма 4.2.2 | Т-ТН'!$R$24="",1,0)</f>
        <v>1</v>
      </c>
    </row>
    <row r="49" spans="1:1">
      <c r="A49" s="1034">
        <f>IF('Форма 4.2.2 | Т-ТН'!$T$24="",1,0)</f>
        <v>1</v>
      </c>
    </row>
    <row r="50" spans="1:1">
      <c r="A50" s="1034">
        <f>IF('Форма 4.2.2 | Т-ТН'!$S$24="",1,0)</f>
        <v>0</v>
      </c>
    </row>
    <row r="51" spans="1:1">
      <c r="A51" s="1034">
        <f>IF('Форма 4.2.2 | Т-ТН'!$U$24="",1,0)</f>
        <v>0</v>
      </c>
    </row>
    <row r="52" spans="1:1">
      <c r="A52" s="1034">
        <f>IF('Форма 4.2.2 | Т-передача ТЭ'!$O$23="",1,0)</f>
        <v>1</v>
      </c>
    </row>
    <row r="53" spans="1:1">
      <c r="A53" s="1034">
        <f>IF('Форма 4.2.2 | Т-передача ТЭ'!$M$24="",1,0)</f>
        <v>1</v>
      </c>
    </row>
    <row r="54" spans="1:1">
      <c r="A54" s="1034">
        <f>IF('Форма 4.2.2 | Т-передача ТЭ'!$R$24="",1,0)</f>
        <v>1</v>
      </c>
    </row>
    <row r="55" spans="1:1">
      <c r="A55" s="1034">
        <f>IF('Форма 4.2.2 | Т-передача ТЭ'!$T$24="",1,0)</f>
        <v>1</v>
      </c>
    </row>
    <row r="56" spans="1:1">
      <c r="A56" s="1034">
        <f>IF('Форма 4.2.2 | Т-передача ТЭ'!$S$24="",1,0)</f>
        <v>0</v>
      </c>
    </row>
    <row r="57" spans="1:1">
      <c r="A57" s="1034">
        <f>IF('Форма 4.2.2 | Т-передача ТЭ'!$U$24="",1,0)</f>
        <v>0</v>
      </c>
    </row>
    <row r="58" spans="1:1">
      <c r="A58" s="1034">
        <f>IF('Форма 4.2.2 | Т-передача ТН'!$O$23="",1,0)</f>
        <v>1</v>
      </c>
    </row>
    <row r="59" spans="1:1">
      <c r="A59" s="1034">
        <f>IF('Форма 4.2.2 | Т-передача ТН'!$M$24="",1,0)</f>
        <v>1</v>
      </c>
    </row>
    <row r="60" spans="1:1">
      <c r="A60" s="1034">
        <f>IF('Форма 4.2.2 | Т-передача ТН'!$R$24="",1,0)</f>
        <v>1</v>
      </c>
    </row>
    <row r="61" spans="1:1">
      <c r="A61" s="1034">
        <f>IF('Форма 4.2.2 | Т-передача ТН'!$T$24="",1,0)</f>
        <v>1</v>
      </c>
    </row>
    <row r="62" spans="1:1">
      <c r="A62" s="1034">
        <f>IF('Форма 4.2.2 | Т-передача ТН'!$S$24="",1,0)</f>
        <v>0</v>
      </c>
    </row>
    <row r="63" spans="1:1">
      <c r="A63" s="1034">
        <f>IF('Форма 4.2.2 | Т-передача ТН'!$U$24="",1,0)</f>
        <v>0</v>
      </c>
    </row>
    <row r="64" spans="1:1">
      <c r="A64" s="1034">
        <f>IF('Форма 4.2.3 | Т-гор.вода'!$O$23="",1,0)</f>
        <v>1</v>
      </c>
    </row>
    <row r="65" spans="1:1">
      <c r="A65" s="1034">
        <f>IF('Форма 4.2.3 | Т-гор.вода'!$M$24="",1,0)</f>
        <v>0</v>
      </c>
    </row>
    <row r="66" spans="1:1">
      <c r="A66" s="1034">
        <f>IF('Форма 4.2.3 | Т-гор.вода'!$W$24="",1,0)</f>
        <v>1</v>
      </c>
    </row>
    <row r="67" spans="1:1">
      <c r="A67" s="1034">
        <f>IF('Форма 4.2.3 | Т-гор.вода'!$Y$24="",1,0)</f>
        <v>1</v>
      </c>
    </row>
    <row r="68" spans="1:1">
      <c r="A68" s="1034">
        <f>IF('Форма 4.2.3 | Т-гор.вода'!$M$25="",1,0)</f>
        <v>1</v>
      </c>
    </row>
    <row r="69" spans="1:1">
      <c r="A69" s="1034">
        <f>IF('Форма 4.2.3 | Т-гор.вода'!$X$24="",1,0)</f>
        <v>0</v>
      </c>
    </row>
    <row r="70" spans="1:1">
      <c r="A70" s="1034">
        <f>IF('Форма 4.2.3 | Т-гор.вода'!$Z$24="",1,0)</f>
        <v>0</v>
      </c>
    </row>
    <row r="71" spans="1:1">
      <c r="A71" s="1034">
        <f>IF('Форма 4.2.4 | Т-подкл'!$AB$23="",1,0)</f>
        <v>1</v>
      </c>
    </row>
    <row r="72" spans="1:1">
      <c r="A72" s="1034">
        <f>IF('Форма 4.2.4 | Т-подкл'!$AD$23="",1,0)</f>
        <v>1</v>
      </c>
    </row>
    <row r="73" spans="1:1">
      <c r="A73" s="1034">
        <f>IF('Форма 4.2.4 | Т-подкл'!$N$23="",1,0)</f>
        <v>0</v>
      </c>
    </row>
    <row r="74" spans="1:1">
      <c r="A74" s="1034">
        <f>IF('Форма 4.2.4 | Т-подкл'!$R$23="",1,0)</f>
        <v>0</v>
      </c>
    </row>
    <row r="75" spans="1:1">
      <c r="A75" s="1034">
        <f>IF('Форма 4.2.4 | Т-подкл'!$V$23="",1,0)</f>
        <v>0</v>
      </c>
    </row>
    <row r="76" spans="1:1">
      <c r="A76" s="1034">
        <f>IF('Форма 4.2.4 | Т-подкл'!$AC$23="",1,0)</f>
        <v>0</v>
      </c>
    </row>
    <row r="77" spans="1:1">
      <c r="A77" s="1034">
        <f>IF('Форма 4.2.4 | Т-подкл'!$AE$23="",1,0)</f>
        <v>0</v>
      </c>
    </row>
    <row r="78" spans="1:1">
      <c r="A78" s="1034">
        <f>IF('Форма 4.2.5 | Т-подкл(инд)'!$M$23="",1,0)</f>
        <v>1</v>
      </c>
    </row>
    <row r="79" spans="1:1">
      <c r="A79" s="1034">
        <f>IF('Форма 4.2.5 | Т-подкл(инд)'!$P$23="",1,0)</f>
        <v>1</v>
      </c>
    </row>
    <row r="80" spans="1:1">
      <c r="A80" s="1034">
        <f>IF('Форма 4.2.5 | Т-подкл(инд)'!$Q$23="",1,0)</f>
        <v>1</v>
      </c>
    </row>
    <row r="81" spans="1:1">
      <c r="A81" s="1034">
        <f>IF('Форма 4.2.5 | Т-подкл(инд)'!$R$23="",1,0)</f>
        <v>1</v>
      </c>
    </row>
    <row r="82" spans="1:1">
      <c r="A82" s="1034">
        <f>IF('Форма 4.2.5 | Т-подкл(инд)'!$S$23="",1,0)</f>
        <v>1</v>
      </c>
    </row>
    <row r="83" spans="1:1">
      <c r="A83" s="1034">
        <f>IF('Форма 4.2.5 | Т-подкл(инд)'!$T$23="",1,0)</f>
        <v>0</v>
      </c>
    </row>
    <row r="84" spans="1:1">
      <c r="A84" s="1034">
        <f>IF('Форма 4.2.5 | Т-подкл(инд)'!$V$23="",1,0)</f>
        <v>0</v>
      </c>
    </row>
    <row r="85" spans="1:1">
      <c r="A85" s="1034">
        <f>IF('Форма 4.7'!$E$12="",1,0)</f>
        <v>0</v>
      </c>
    </row>
    <row r="86" spans="1:1">
      <c r="A86" s="1034">
        <f>IF('Форма 4.7'!$F$12="",1,0)</f>
        <v>0</v>
      </c>
    </row>
    <row r="87" spans="1:1">
      <c r="A87" s="1034">
        <f>IF('Форма 4.8'!$G$11="",1,0)</f>
        <v>0</v>
      </c>
    </row>
    <row r="88" spans="1:1">
      <c r="A88" s="1034">
        <f>IF('Форма 4.8'!$G$12="",1,0)</f>
        <v>0</v>
      </c>
    </row>
    <row r="89" spans="1:1">
      <c r="A89" s="1034">
        <f>IF('Форма 4.8'!$H$12="",1,0)</f>
        <v>0</v>
      </c>
    </row>
    <row r="90" spans="1:1">
      <c r="A90" s="1034">
        <f>IF('Форма 4.8'!$H$13="",1,0)</f>
        <v>0</v>
      </c>
    </row>
    <row r="91" spans="1:1">
      <c r="A91" s="1034">
        <f>IF('Форма 4.8'!$E$15="",1,0)</f>
        <v>0</v>
      </c>
    </row>
    <row r="92" spans="1:1">
      <c r="A92" s="1034">
        <f>IF('Форма 4.8'!$H$15="",1,0)</f>
        <v>0</v>
      </c>
    </row>
    <row r="93" spans="1:1">
      <c r="A93" s="1034">
        <f>IF('Форма 4.8'!$G$18="",1,0)</f>
        <v>0</v>
      </c>
    </row>
    <row r="94" spans="1:1">
      <c r="A94" s="1034">
        <f>IF('Форма 4.8'!$G$23="",1,0)</f>
        <v>0</v>
      </c>
    </row>
    <row r="95" spans="1:1">
      <c r="A95" s="1034">
        <f>IF('Форма 4.8'!$G$28="",1,0)</f>
        <v>0</v>
      </c>
    </row>
    <row r="96" spans="1:1">
      <c r="A96" s="1034">
        <f>IF('Форма 4.8'!$E$34="",1,0)</f>
        <v>0</v>
      </c>
    </row>
    <row r="97" spans="1:1">
      <c r="A97" s="1034">
        <f>IF('Форма 4.8'!$H$34="",1,0)</f>
        <v>0</v>
      </c>
    </row>
    <row r="98" spans="1:1">
      <c r="A98" s="1034">
        <f>IF('Форма 4.8'!$G$31="",1,0)</f>
        <v>0</v>
      </c>
    </row>
    <row r="99" spans="1:1">
      <c r="A99" s="1034">
        <f>IF('Форма 1.0.2'!$E$12="",1,0)</f>
        <v>1</v>
      </c>
    </row>
    <row r="100" spans="1:1">
      <c r="A100" s="1034">
        <f>IF('Форма 1.0.2'!$F$12="",1,0)</f>
        <v>1</v>
      </c>
    </row>
    <row r="101" spans="1:1">
      <c r="A101" s="1034">
        <f>IF('Форма 1.0.2'!$G$12="",1,0)</f>
        <v>1</v>
      </c>
    </row>
    <row r="102" spans="1:1">
      <c r="A102" s="1034">
        <f>IF('Форма 1.0.2'!$H$12="",1,0)</f>
        <v>1</v>
      </c>
    </row>
    <row r="103" spans="1:1">
      <c r="A103" s="1034">
        <f>IF('Форма 1.0.2'!$I$12="",1,0)</f>
        <v>1</v>
      </c>
    </row>
    <row r="104" spans="1:1">
      <c r="A104" s="1034">
        <f>IF('Форма 1.0.2'!$J$12="",1,0)</f>
        <v>1</v>
      </c>
    </row>
    <row r="105" spans="1:1">
      <c r="A105" s="1034">
        <f>IF('Сведения об изменении'!$E$12="",1,0)</f>
        <v>1</v>
      </c>
    </row>
    <row r="106" spans="1:1">
      <c r="A106" s="1094">
        <f>IF('Форма 4.2.4 | Т-подкл'!$AA$23="",1,0)</f>
        <v>1</v>
      </c>
    </row>
    <row r="107" spans="1:1">
      <c r="A107" s="1094">
        <f>IF('Форма 4.2.4 | Т-подкл'!$Z$23="",1,0)</f>
        <v>1</v>
      </c>
    </row>
    <row r="108" spans="1:1">
      <c r="A108" s="1102">
        <f>IF('Форма 4.7'!$F$15="",1,0)</f>
        <v>0</v>
      </c>
    </row>
    <row r="109" spans="1:1">
      <c r="A109" s="1102">
        <f>IF('Форма 4.7'!$E$15="",1,0)</f>
        <v>0</v>
      </c>
    </row>
    <row r="110" spans="1:1">
      <c r="A110" s="1102">
        <f>IF(Территории!$E$12="",1,0)</f>
        <v>0</v>
      </c>
    </row>
    <row r="111" spans="1:1">
      <c r="A111" s="1102">
        <f>IF('Перечень тарифов'!$E$21="",1,0)</f>
        <v>0</v>
      </c>
    </row>
    <row r="112" spans="1:1">
      <c r="A112" s="1102">
        <f>IF('Перечень тарифов'!$F$21="",1,0)</f>
        <v>0</v>
      </c>
    </row>
    <row r="113" spans="1:1">
      <c r="A113" s="1102">
        <f>IF('Перечень тарифов'!$G$21="",1,0)</f>
        <v>0</v>
      </c>
    </row>
    <row r="114" spans="1:1">
      <c r="A114" s="1102">
        <f>IF('Перечень тарифов'!$K$21="",1,0)</f>
        <v>0</v>
      </c>
    </row>
    <row r="115" spans="1:1">
      <c r="A115" s="1102">
        <f>IF('Перечень тарифов'!$O$21="",1,0)</f>
        <v>0</v>
      </c>
    </row>
    <row r="116" spans="1:1">
      <c r="A116" s="1102">
        <f>IF('Перечень тарифов'!$S$21="",1,0)</f>
        <v>0</v>
      </c>
    </row>
    <row r="117" spans="1:1">
      <c r="A117" s="1102">
        <f>IF('Перечень тарифов'!$J$21="",1,0)</f>
        <v>0</v>
      </c>
    </row>
    <row r="118" spans="1:1">
      <c r="A118" s="1102">
        <f>IF('Перечень тарифов'!$J$25="",1,0)</f>
        <v>0</v>
      </c>
    </row>
    <row r="119" spans="1:1">
      <c r="A119" s="1102">
        <f>IF('Перечень тарифов'!$K$25="",1,0)</f>
        <v>0</v>
      </c>
    </row>
    <row r="120" spans="1:1">
      <c r="A120" s="1102">
        <f>IF('Перечень тарифов'!$O$25="",1,0)</f>
        <v>0</v>
      </c>
    </row>
    <row r="121" spans="1:1">
      <c r="A121" s="1102">
        <f>IF('Перечень тарифов'!$S$25="",1,0)</f>
        <v>0</v>
      </c>
    </row>
    <row r="122" spans="1:1">
      <c r="A122" s="1102">
        <f>IF('Перечень тарифов'!$R$21="",1,0)</f>
        <v>0</v>
      </c>
    </row>
    <row r="123" spans="1:1">
      <c r="A123" s="1102">
        <f>IF('Перечень тарифов'!$R$25="",1,0)</f>
        <v>0</v>
      </c>
    </row>
    <row r="124" spans="1:1">
      <c r="A124" s="1102">
        <f>IF('Форма 4.2.1 | Т-ТЭ | потр'!$O$24="",1,0)</f>
        <v>0</v>
      </c>
    </row>
    <row r="125" spans="1:1">
      <c r="A125" s="1102">
        <f>IF('Форма 4.2.1 | Т-ТЭ | потр'!$O$33="",1,0)</f>
        <v>0</v>
      </c>
    </row>
    <row r="126" spans="1:1">
      <c r="A126" s="1102">
        <f>IF('Форма 4.2.1 | Т-ТЭ | потр'!$O$34="",1,0)</f>
        <v>0</v>
      </c>
    </row>
    <row r="127" spans="1:1">
      <c r="A127" s="1102">
        <f>IF('Форма 4.2.1 | Т-ТЭ | потр'!$M$35="",1,0)</f>
        <v>0</v>
      </c>
    </row>
    <row r="128" spans="1:1">
      <c r="A128" s="1102">
        <f>IF('Форма 4.2.1 | Т-ТЭ | потр'!$O$35="",1,0)</f>
        <v>0</v>
      </c>
    </row>
    <row r="129" spans="1:1">
      <c r="A129" s="1102">
        <f>IF('Форма 4.2.1 | Т-ТЭ | потр'!$R$35="",1,0)</f>
        <v>0</v>
      </c>
    </row>
    <row r="130" spans="1:1">
      <c r="A130" s="1102">
        <f>IF('Форма 4.2.1 | Т-ТЭ | потр'!$T$35="",1,0)</f>
        <v>0</v>
      </c>
    </row>
    <row r="131" spans="1:1">
      <c r="A131" s="1102">
        <f>IF('Форма 4.2.1 | Т-ТЭ | потр'!$S$35="",1,0)</f>
        <v>0</v>
      </c>
    </row>
    <row r="132" spans="1:1">
      <c r="A132" s="1102">
        <f>IF('Форма 4.2.1 | Т-ТЭ | потр'!$U$35="",1,0)</f>
        <v>0</v>
      </c>
    </row>
    <row r="133" spans="1:1">
      <c r="A133" s="1102">
        <f>IF('Форма 4.2.1 | Т-ТЭ | потр'!$Y$24="",1,0)</f>
        <v>0</v>
      </c>
    </row>
    <row r="134" spans="1:1">
      <c r="A134" s="1102">
        <f>IF('Форма 4.2.1 | Т-ТЭ | потр'!$AA$24="",1,0)</f>
        <v>0</v>
      </c>
    </row>
    <row r="135" spans="1:1">
      <c r="A135" s="1102">
        <f>IF('Форма 4.2.1 | Т-ТЭ | потр'!$V$24="",1,0)</f>
        <v>0</v>
      </c>
    </row>
    <row r="136" spans="1:1">
      <c r="A136" s="1102">
        <f>IF('Форма 4.2.1 | Т-ТЭ | потр'!$Z$24="",1,0)</f>
        <v>0</v>
      </c>
    </row>
    <row r="137" spans="1:1">
      <c r="A137" s="1102">
        <f>IF('Форма 4.2.1 | Т-ТЭ | потр'!$AB$24="",1,0)</f>
        <v>0</v>
      </c>
    </row>
    <row r="138" spans="1:1">
      <c r="A138" s="1102">
        <f>IF('Форма 4.2.1 | Т-ТЭ | потр'!$Y$35="",1,0)</f>
        <v>0</v>
      </c>
    </row>
    <row r="139" spans="1:1">
      <c r="A139" s="1102">
        <f>IF('Форма 4.2.1 | Т-ТЭ | потр'!$AA$35="",1,0)</f>
        <v>0</v>
      </c>
    </row>
    <row r="140" spans="1:1">
      <c r="A140" s="1102">
        <f>IF('Форма 4.2.1 | Т-ТЭ | потр'!$V$35="",1,0)</f>
        <v>0</v>
      </c>
    </row>
    <row r="141" spans="1:1">
      <c r="A141" s="1102">
        <f>IF('Форма 4.2.1 | Т-ТЭ | потр'!$Z$35="",1,0)</f>
        <v>0</v>
      </c>
    </row>
    <row r="142" spans="1:1">
      <c r="A142" s="1102">
        <f>IF('Форма 4.2.1 | Т-ТЭ | потр'!$AB$35="",1,0)</f>
        <v>0</v>
      </c>
    </row>
    <row r="143" spans="1:1">
      <c r="A143" s="1102">
        <f>IF('Форма 4.8'!$G$19="",1,0)</f>
        <v>0</v>
      </c>
    </row>
    <row r="144" spans="1:1">
      <c r="A144" s="1102">
        <f>IF('Форма 4.8'!$G$24="",1,0)</f>
        <v>0</v>
      </c>
    </row>
    <row r="145" spans="1:1">
      <c r="A145" s="1102">
        <f>IF('Форма 4.8'!$G$25="",1,0)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20"/>
  </cols>
  <sheetData>
    <row r="1" spans="1:3">
      <c r="A1" s="1120" t="s">
        <v>512</v>
      </c>
      <c r="B1" s="1120" t="s">
        <v>513</v>
      </c>
      <c r="C1" s="1120" t="s">
        <v>67</v>
      </c>
    </row>
    <row r="2" spans="1:3">
      <c r="A2" s="1120">
        <v>4189678</v>
      </c>
      <c r="B2" s="1120" t="s">
        <v>1426</v>
      </c>
      <c r="C2" s="1120" t="s">
        <v>1427</v>
      </c>
    </row>
    <row r="3" spans="1:3">
      <c r="A3" s="1120">
        <v>4190415</v>
      </c>
      <c r="B3" s="1120" t="s">
        <v>1428</v>
      </c>
      <c r="C3" s="1120" t="s">
        <v>1427</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4" t="s">
        <v>2920</v>
      </c>
    </row>
    <row r="4" spans="2:2">
      <c r="B4" s="354" t="s">
        <v>516</v>
      </c>
    </row>
    <row r="5" spans="2:2">
      <c r="B5" s="354" t="s">
        <v>517</v>
      </c>
    </row>
    <row r="6" spans="2:2">
      <c r="B6" s="354"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1"/>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20"/>
    <col min="2" max="2" width="65.28515625" style="1120" customWidth="1"/>
    <col min="3" max="3" width="41" style="1120" customWidth="1"/>
    <col min="4" max="16384" width="9.140625" style="1120"/>
  </cols>
  <sheetData>
    <row r="1" spans="1:2">
      <c r="A1" s="1120" t="s">
        <v>330</v>
      </c>
      <c r="B1" s="1120" t="s">
        <v>331</v>
      </c>
    </row>
    <row r="2" spans="1:2">
      <c r="A2" s="1120">
        <v>4213775</v>
      </c>
      <c r="B2" s="1120" t="s">
        <v>612</v>
      </c>
    </row>
    <row r="3" spans="1:2">
      <c r="A3" s="1120">
        <v>4213784</v>
      </c>
      <c r="B3" s="1120" t="s">
        <v>771</v>
      </c>
    </row>
    <row r="4" spans="1:2">
      <c r="A4" s="1120">
        <v>4213781</v>
      </c>
      <c r="B4" s="1120" t="s">
        <v>770</v>
      </c>
    </row>
    <row r="5" spans="1:2">
      <c r="A5" s="1120">
        <v>4213776</v>
      </c>
      <c r="B5" s="1120" t="s">
        <v>613</v>
      </c>
    </row>
    <row r="6" spans="1:2">
      <c r="A6" s="1120">
        <v>4213777</v>
      </c>
      <c r="B6" s="1120" t="s">
        <v>614</v>
      </c>
    </row>
    <row r="7" spans="1:2">
      <c r="A7" s="1120">
        <v>4238670</v>
      </c>
      <c r="B7" s="1120" t="s">
        <v>761</v>
      </c>
    </row>
    <row r="8" spans="1:2">
      <c r="A8" s="1120">
        <v>4213778</v>
      </c>
      <c r="B8" s="1120" t="s">
        <v>615</v>
      </c>
    </row>
    <row r="9" spans="1:2">
      <c r="A9" s="1120">
        <v>4213780</v>
      </c>
      <c r="B9" s="1120" t="s">
        <v>616</v>
      </c>
    </row>
    <row r="10" spans="1:2">
      <c r="A10" s="1120">
        <v>4213779</v>
      </c>
      <c r="B10" s="1120" t="s">
        <v>619</v>
      </c>
    </row>
    <row r="11" spans="1:2">
      <c r="A11" s="1120">
        <v>4213783</v>
      </c>
      <c r="B11" s="1120" t="s">
        <v>618</v>
      </c>
    </row>
    <row r="12" spans="1:2">
      <c r="A12" s="1120">
        <v>4213782</v>
      </c>
      <c r="B12" s="1120" t="s">
        <v>617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27" zoomScaleNormal="100" workbookViewId="0">
      <selection activeCell="F38" sqref="F38"/>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7" customFormat="1" ht="3" customHeight="1">
      <c r="A1" s="385"/>
      <c r="B1" s="386"/>
      <c r="F1" s="387">
        <v>31211886</v>
      </c>
      <c r="G1" s="388"/>
      <c r="I1" s="388"/>
    </row>
    <row r="2" spans="1:12" s="18" customFormat="1" ht="14.25">
      <c r="A2" s="197"/>
      <c r="B2" s="90"/>
      <c r="E2" s="393" t="str">
        <f>"Код шаблона: " &amp; GetCode()</f>
        <v>Код шаблона: FAS.JKH.OPEN.INFO.PRICE.WARM</v>
      </c>
      <c r="F2" s="442"/>
      <c r="G2" s="392"/>
      <c r="H2" s="392"/>
      <c r="I2" s="392"/>
      <c r="J2" s="392"/>
      <c r="K2" s="392"/>
      <c r="L2" s="392"/>
    </row>
    <row r="3" spans="1:12" ht="14.25">
      <c r="E3" s="394" t="str">
        <f>"Версия " &amp; GetVersion()</f>
        <v>Версия 1.0.2</v>
      </c>
      <c r="F3" s="442"/>
      <c r="G3" s="43"/>
      <c r="H3" s="43"/>
      <c r="I3" s="43"/>
      <c r="J3" s="43"/>
      <c r="K3" s="43"/>
      <c r="L3" s="261"/>
    </row>
    <row r="4" spans="1:12" s="372" customFormat="1" ht="6">
      <c r="A4" s="366"/>
      <c r="B4" s="367"/>
      <c r="C4" s="368"/>
      <c r="D4" s="369"/>
      <c r="E4" s="389"/>
      <c r="F4" s="390"/>
      <c r="G4" s="391"/>
      <c r="I4" s="373"/>
    </row>
    <row r="5" spans="1:12" ht="22.5">
      <c r="D5" s="24"/>
      <c r="E5" s="1152" t="s">
        <v>769</v>
      </c>
      <c r="F5" s="1153"/>
      <c r="G5" s="435"/>
      <c r="J5" s="309"/>
    </row>
    <row r="6" spans="1:12" s="372" customFormat="1" ht="6">
      <c r="A6" s="366"/>
      <c r="B6" s="367"/>
      <c r="C6" s="368"/>
      <c r="D6" s="369"/>
      <c r="E6" s="374"/>
      <c r="F6" s="375"/>
      <c r="G6" s="376"/>
      <c r="I6" s="373"/>
    </row>
    <row r="7" spans="1:12" ht="27">
      <c r="D7" s="24"/>
      <c r="E7" s="25" t="s">
        <v>52</v>
      </c>
      <c r="F7" s="328" t="s">
        <v>169</v>
      </c>
      <c r="G7" s="384"/>
    </row>
    <row r="8" spans="1:12" s="372" customFormat="1" ht="6">
      <c r="A8" s="366"/>
      <c r="B8" s="367"/>
      <c r="C8" s="368"/>
      <c r="D8" s="369"/>
      <c r="E8" s="370"/>
      <c r="F8" s="371"/>
      <c r="G8" s="369"/>
      <c r="I8" s="373"/>
    </row>
    <row r="9" spans="1:12" ht="27">
      <c r="D9" s="24"/>
      <c r="E9" s="25" t="s">
        <v>474</v>
      </c>
      <c r="F9" s="349" t="s">
        <v>85</v>
      </c>
      <c r="G9" s="383"/>
    </row>
    <row r="10" spans="1:12" s="372" customFormat="1" ht="6">
      <c r="A10" s="377"/>
      <c r="B10" s="367"/>
      <c r="C10" s="368"/>
      <c r="D10" s="378"/>
      <c r="E10" s="374"/>
      <c r="F10" s="379"/>
      <c r="G10" s="380"/>
      <c r="I10" s="373"/>
    </row>
    <row r="11" spans="1:12" ht="27">
      <c r="A11" s="200"/>
      <c r="D11" s="24"/>
      <c r="E11" s="81" t="s">
        <v>472</v>
      </c>
      <c r="F11" s="1122" t="s">
        <v>1429</v>
      </c>
      <c r="G11" s="381"/>
    </row>
    <row r="12" spans="1:12" ht="27">
      <c r="D12" s="24"/>
      <c r="E12" s="81" t="s">
        <v>473</v>
      </c>
      <c r="F12" s="1122" t="s">
        <v>1430</v>
      </c>
      <c r="G12" s="383"/>
    </row>
    <row r="13" spans="1:12" s="372" customFormat="1" ht="6">
      <c r="A13" s="377"/>
      <c r="B13" s="367"/>
      <c r="C13" s="368"/>
      <c r="D13" s="378"/>
      <c r="E13" s="374"/>
      <c r="F13" s="379"/>
      <c r="G13" s="380"/>
      <c r="I13" s="373"/>
    </row>
    <row r="14" spans="1:12" ht="27">
      <c r="D14" s="24"/>
      <c r="E14" s="81" t="s">
        <v>369</v>
      </c>
      <c r="F14" s="329" t="s">
        <v>42</v>
      </c>
      <c r="G14" s="383"/>
    </row>
    <row r="15" spans="1:12" ht="27" hidden="1">
      <c r="D15" s="24"/>
      <c r="E15" s="81" t="s">
        <v>299</v>
      </c>
      <c r="F15" s="331" t="s">
        <v>776</v>
      </c>
      <c r="G15" s="383"/>
    </row>
    <row r="16" spans="1:12" ht="27" hidden="1">
      <c r="D16" s="24"/>
      <c r="E16" s="81" t="s">
        <v>599</v>
      </c>
      <c r="F16" s="331"/>
      <c r="G16" s="383"/>
    </row>
    <row r="17" spans="1:9" ht="19.5">
      <c r="D17" s="24"/>
      <c r="E17" s="25"/>
      <c r="F17" s="445" t="s">
        <v>607</v>
      </c>
      <c r="G17" s="21"/>
    </row>
    <row r="18" spans="1:9" ht="27">
      <c r="D18" s="24"/>
      <c r="E18" s="81" t="s">
        <v>502</v>
      </c>
      <c r="F18" s="1123" t="s">
        <v>2909</v>
      </c>
      <c r="G18" s="383"/>
    </row>
    <row r="19" spans="1:9" ht="27">
      <c r="D19" s="24"/>
      <c r="E19" s="81" t="s">
        <v>596</v>
      </c>
      <c r="F19" s="330" t="s">
        <v>2911</v>
      </c>
      <c r="G19" s="383"/>
    </row>
    <row r="20" spans="1:9" ht="27">
      <c r="D20" s="24"/>
      <c r="E20" s="81" t="s">
        <v>595</v>
      </c>
      <c r="F20" s="329" t="s">
        <v>2912</v>
      </c>
      <c r="G20" s="383"/>
    </row>
    <row r="21" spans="1:9" ht="27">
      <c r="D21" s="24"/>
      <c r="E21" s="81" t="s">
        <v>501</v>
      </c>
      <c r="F21" s="1123" t="s">
        <v>2910</v>
      </c>
      <c r="G21" s="383"/>
    </row>
    <row r="22" spans="1:9" ht="19.5" hidden="1">
      <c r="D22" s="24"/>
      <c r="E22" s="25"/>
      <c r="F22" s="445" t="s">
        <v>608</v>
      </c>
      <c r="G22" s="21"/>
    </row>
    <row r="23" spans="1:9" ht="27" hidden="1">
      <c r="D23" s="24"/>
      <c r="E23" s="81" t="s">
        <v>611</v>
      </c>
      <c r="F23" s="333"/>
      <c r="G23" s="383"/>
    </row>
    <row r="24" spans="1:9" ht="27" hidden="1">
      <c r="D24" s="24"/>
      <c r="E24" s="81" t="s">
        <v>610</v>
      </c>
      <c r="F24" s="331"/>
      <c r="G24" s="383"/>
    </row>
    <row r="25" spans="1:9" ht="27" hidden="1">
      <c r="D25" s="24"/>
      <c r="E25" s="81" t="s">
        <v>609</v>
      </c>
      <c r="F25" s="333"/>
      <c r="G25" s="383"/>
    </row>
    <row r="26" spans="1:9" ht="27" hidden="1">
      <c r="D26" s="24"/>
      <c r="E26" s="81" t="s">
        <v>501</v>
      </c>
      <c r="F26" s="333"/>
      <c r="G26" s="383"/>
    </row>
    <row r="27" spans="1:9" s="372" customFormat="1" ht="35.1" customHeight="1">
      <c r="A27" s="377"/>
      <c r="B27" s="367"/>
      <c r="C27" s="368"/>
      <c r="D27" s="378"/>
      <c r="E27" s="374"/>
      <c r="F27" s="379"/>
      <c r="G27" s="380"/>
      <c r="I27" s="373"/>
    </row>
    <row r="28" spans="1:9" ht="27">
      <c r="D28" s="24"/>
      <c r="E28" s="81" t="s">
        <v>170</v>
      </c>
      <c r="F28" s="349" t="s">
        <v>85</v>
      </c>
      <c r="G28" s="383"/>
    </row>
    <row r="29" spans="1:9" ht="27">
      <c r="C29" s="28"/>
      <c r="D29" s="29"/>
      <c r="E29" s="30" t="s">
        <v>79</v>
      </c>
      <c r="F29" s="332" t="s">
        <v>1515</v>
      </c>
      <c r="G29" s="382"/>
    </row>
    <row r="30" spans="1:9" ht="27" hidden="1">
      <c r="C30" s="28"/>
      <c r="D30" s="29"/>
      <c r="E30" s="52" t="s">
        <v>203</v>
      </c>
      <c r="F30" s="333"/>
      <c r="G30" s="382"/>
    </row>
    <row r="31" spans="1:9" ht="27">
      <c r="C31" s="28"/>
      <c r="D31" s="29"/>
      <c r="E31" s="30" t="s">
        <v>53</v>
      </c>
      <c r="F31" s="332" t="s">
        <v>1516</v>
      </c>
      <c r="G31" s="382"/>
    </row>
    <row r="32" spans="1:9" ht="27">
      <c r="C32" s="28"/>
      <c r="D32" s="29"/>
      <c r="E32" s="30" t="s">
        <v>54</v>
      </c>
      <c r="F32" s="332" t="s">
        <v>1452</v>
      </c>
      <c r="G32" s="382"/>
      <c r="H32" s="31"/>
    </row>
    <row r="33" spans="1:9" s="372" customFormat="1" ht="6">
      <c r="A33" s="377"/>
      <c r="B33" s="367"/>
      <c r="C33" s="368"/>
      <c r="D33" s="378"/>
      <c r="E33" s="374"/>
      <c r="F33" s="379"/>
      <c r="G33" s="380"/>
      <c r="I33" s="373"/>
    </row>
    <row r="34" spans="1:9" ht="27">
      <c r="A34" s="199"/>
      <c r="D34" s="26"/>
      <c r="E34" s="799" t="s">
        <v>723</v>
      </c>
      <c r="F34" s="1124" t="s">
        <v>726</v>
      </c>
      <c r="G34" s="381"/>
    </row>
    <row r="35" spans="1:9" s="372" customFormat="1" ht="6">
      <c r="A35" s="377"/>
      <c r="B35" s="367"/>
      <c r="C35" s="368"/>
      <c r="D35" s="378"/>
      <c r="E35" s="374"/>
      <c r="F35" s="379"/>
      <c r="G35" s="380"/>
      <c r="I35" s="373"/>
    </row>
    <row r="36" spans="1:9" ht="27">
      <c r="A36" s="199"/>
      <c r="D36" s="26"/>
      <c r="E36" s="81" t="s">
        <v>243</v>
      </c>
      <c r="F36" s="828" t="s">
        <v>204</v>
      </c>
      <c r="G36" s="381"/>
    </row>
    <row r="37" spans="1:9" s="372" customFormat="1" ht="6">
      <c r="A37" s="366"/>
      <c r="B37" s="367"/>
      <c r="C37" s="368"/>
      <c r="D37" s="369"/>
      <c r="E37" s="370"/>
      <c r="F37" s="371"/>
      <c r="G37" s="369"/>
      <c r="I37" s="373"/>
    </row>
    <row r="38" spans="1:9" ht="27">
      <c r="B38" s="189"/>
      <c r="D38" s="24"/>
      <c r="E38" s="81" t="s">
        <v>729</v>
      </c>
      <c r="F38" s="349" t="s">
        <v>84</v>
      </c>
      <c r="G38" s="383"/>
      <c r="I38" s="19"/>
    </row>
    <row r="39" spans="1:9" s="372" customFormat="1" ht="6">
      <c r="A39" s="377"/>
      <c r="B39" s="367"/>
      <c r="C39" s="368"/>
      <c r="D39" s="378"/>
      <c r="E39" s="374"/>
      <c r="F39" s="379"/>
      <c r="G39" s="380"/>
      <c r="I39" s="373"/>
    </row>
    <row r="40" spans="1:9" ht="27">
      <c r="A40" s="201"/>
      <c r="B40" s="92"/>
      <c r="D40" s="33"/>
      <c r="E40" s="32" t="s">
        <v>546</v>
      </c>
      <c r="F40" s="1123" t="s">
        <v>2913</v>
      </c>
      <c r="G40" s="381"/>
    </row>
    <row r="41" spans="1:9" ht="27">
      <c r="A41" s="201"/>
      <c r="B41" s="92"/>
      <c r="D41" s="33"/>
      <c r="E41" s="41" t="s">
        <v>547</v>
      </c>
      <c r="F41" s="1123" t="s">
        <v>2914</v>
      </c>
      <c r="G41" s="381"/>
    </row>
    <row r="42" spans="1:9" ht="19.5">
      <c r="D42" s="24"/>
      <c r="E42" s="25"/>
      <c r="F42" s="445" t="s">
        <v>578</v>
      </c>
      <c r="G42" s="21"/>
    </row>
    <row r="43" spans="1:9" ht="27">
      <c r="A43" s="201"/>
      <c r="D43" s="21"/>
      <c r="E43" s="443" t="s">
        <v>87</v>
      </c>
      <c r="F43" s="449" t="s">
        <v>2915</v>
      </c>
      <c r="G43" s="381"/>
    </row>
    <row r="44" spans="1:9" ht="27">
      <c r="A44" s="201"/>
      <c r="B44" s="92"/>
      <c r="D44" s="33"/>
      <c r="E44" s="443" t="s">
        <v>88</v>
      </c>
      <c r="F44" s="449" t="s">
        <v>2916</v>
      </c>
      <c r="G44" s="381"/>
    </row>
    <row r="45" spans="1:9" ht="27">
      <c r="A45" s="201"/>
      <c r="B45" s="92"/>
      <c r="D45" s="33"/>
      <c r="E45" s="443" t="s">
        <v>579</v>
      </c>
      <c r="F45" s="449" t="s">
        <v>2917</v>
      </c>
      <c r="G45" s="381"/>
    </row>
    <row r="46" spans="1:9" ht="27">
      <c r="D46" s="24"/>
      <c r="E46" s="444" t="s">
        <v>580</v>
      </c>
      <c r="F46" s="449" t="s">
        <v>2918</v>
      </c>
      <c r="G46" s="383"/>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54"/>
      <c r="F54" s="1154"/>
      <c r="G54" s="1154"/>
      <c r="H54" s="1154"/>
      <c r="I54" s="1154"/>
    </row>
  </sheetData>
  <sheetProtection password="FA9C" sheet="1" objects="1" scenarios="1" formatColumns="0" formatRows="0"/>
  <dataConsolidate leftLabels="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20"/>
    <col min="2" max="2" width="65.28515625" style="1120" customWidth="1"/>
    <col min="3" max="3" width="41" style="1120" customWidth="1"/>
    <col min="4" max="16384" width="9.140625" style="1120"/>
  </cols>
  <sheetData>
    <row r="1" spans="1:2">
      <c r="A1" s="1120" t="s">
        <v>330</v>
      </c>
      <c r="B1" s="1120" t="s">
        <v>332</v>
      </c>
    </row>
    <row r="2" spans="1:2">
      <c r="A2" s="1120">
        <v>4190064</v>
      </c>
      <c r="B2" s="1120" t="s">
        <v>1416</v>
      </c>
    </row>
    <row r="3" spans="1:2">
      <c r="A3" s="1120">
        <v>4190065</v>
      </c>
      <c r="B3" s="1120" t="s">
        <v>1417</v>
      </c>
    </row>
    <row r="4" spans="1:2">
      <c r="A4" s="1120">
        <v>4190066</v>
      </c>
      <c r="B4" s="1120" t="s">
        <v>1418</v>
      </c>
    </row>
    <row r="5" spans="1:2">
      <c r="A5" s="1120">
        <v>4190067</v>
      </c>
      <c r="B5" s="1120" t="s">
        <v>1419</v>
      </c>
    </row>
    <row r="6" spans="1:2">
      <c r="A6" s="1120">
        <v>4190068</v>
      </c>
      <c r="B6" s="1120" t="s">
        <v>1420</v>
      </c>
    </row>
    <row r="7" spans="1:2">
      <c r="A7" s="1120">
        <v>4190069</v>
      </c>
      <c r="B7" s="1120" t="s">
        <v>1421</v>
      </c>
    </row>
    <row r="8" spans="1:2">
      <c r="A8" s="1120">
        <v>4190070</v>
      </c>
      <c r="B8" s="1120" t="s">
        <v>1422</v>
      </c>
    </row>
    <row r="9" spans="1:2">
      <c r="A9" s="1120">
        <v>4190071</v>
      </c>
      <c r="B9" s="1120" t="s">
        <v>1423</v>
      </c>
    </row>
    <row r="10" spans="1:2">
      <c r="A10" s="1120">
        <v>4190072</v>
      </c>
      <c r="B10" s="1120" t="s">
        <v>1424</v>
      </c>
    </row>
    <row r="11" spans="1:2">
      <c r="A11" s="1120">
        <v>4190073</v>
      </c>
      <c r="B11" s="1120" t="s">
        <v>1425</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5"/>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576</v>
      </c>
    </row>
    <row r="7" spans="1:2">
      <c r="A7" t="s">
        <v>747</v>
      </c>
      <c r="B7" t="s">
        <v>488</v>
      </c>
    </row>
    <row r="8" spans="1:2">
      <c r="A8" t="s">
        <v>748</v>
      </c>
      <c r="B8" t="s">
        <v>426</v>
      </c>
    </row>
    <row r="9" spans="1:2">
      <c r="A9" t="s">
        <v>508</v>
      </c>
      <c r="B9" t="s">
        <v>427</v>
      </c>
    </row>
    <row r="10" spans="1:2">
      <c r="A10" t="s">
        <v>418</v>
      </c>
      <c r="B10" t="s">
        <v>428</v>
      </c>
    </row>
    <row r="11" spans="1:2">
      <c r="A11" t="s">
        <v>762</v>
      </c>
      <c r="B11" t="s">
        <v>489</v>
      </c>
    </row>
    <row r="12" spans="1:2">
      <c r="A12" t="s">
        <v>763</v>
      </c>
      <c r="B12" t="s">
        <v>429</v>
      </c>
    </row>
    <row r="13" spans="1:2">
      <c r="A13" t="s">
        <v>749</v>
      </c>
      <c r="B13" t="s">
        <v>430</v>
      </c>
    </row>
    <row r="14" spans="1:2">
      <c r="A14" t="s">
        <v>750</v>
      </c>
      <c r="B14" t="s">
        <v>431</v>
      </c>
    </row>
    <row r="15" spans="1:2">
      <c r="A15" t="s">
        <v>751</v>
      </c>
      <c r="B15" t="s">
        <v>335</v>
      </c>
    </row>
    <row r="16" spans="1:2">
      <c r="A16" t="s">
        <v>752</v>
      </c>
      <c r="B16" t="s">
        <v>61</v>
      </c>
    </row>
    <row r="17" spans="1:2">
      <c r="A17" t="s">
        <v>753</v>
      </c>
      <c r="B17" t="s">
        <v>387</v>
      </c>
    </row>
    <row r="18" spans="1:2">
      <c r="A18" t="s">
        <v>754</v>
      </c>
      <c r="B18" t="s">
        <v>440</v>
      </c>
    </row>
    <row r="19" spans="1:2">
      <c r="A19" t="s">
        <v>755</v>
      </c>
      <c r="B19" t="s">
        <v>250</v>
      </c>
    </row>
    <row r="20" spans="1:2">
      <c r="A20" t="s">
        <v>756</v>
      </c>
      <c r="B20" t="s">
        <v>74</v>
      </c>
    </row>
    <row r="21" spans="1:2">
      <c r="A21" t="s">
        <v>757</v>
      </c>
      <c r="B21" t="s">
        <v>63</v>
      </c>
    </row>
    <row r="22" spans="1:2">
      <c r="A22" t="s">
        <v>758</v>
      </c>
      <c r="B22" t="s">
        <v>75</v>
      </c>
    </row>
    <row r="23" spans="1:2">
      <c r="A23" t="s">
        <v>759</v>
      </c>
      <c r="B23" t="s">
        <v>432</v>
      </c>
    </row>
    <row r="24" spans="1:2">
      <c r="A24" t="s">
        <v>760</v>
      </c>
      <c r="B24" t="s">
        <v>73</v>
      </c>
    </row>
    <row r="25" spans="1:2">
      <c r="A25" t="s">
        <v>600</v>
      </c>
      <c r="B25" t="s">
        <v>62</v>
      </c>
    </row>
    <row r="26" spans="1:2">
      <c r="A26" t="s">
        <v>601</v>
      </c>
      <c r="B26" t="s">
        <v>64</v>
      </c>
    </row>
    <row r="27" spans="1:2">
      <c r="A27" t="s">
        <v>510</v>
      </c>
      <c r="B27" t="s">
        <v>385</v>
      </c>
    </row>
    <row r="28" spans="1:2">
      <c r="A28" t="s">
        <v>420</v>
      </c>
      <c r="B28" t="s">
        <v>14</v>
      </c>
    </row>
    <row r="29" spans="1:2">
      <c r="A29" t="s">
        <v>509</v>
      </c>
      <c r="B29" t="s">
        <v>15</v>
      </c>
    </row>
    <row r="30" spans="1:2">
      <c r="A30" t="s">
        <v>419</v>
      </c>
      <c r="B30" t="s">
        <v>577</v>
      </c>
    </row>
    <row r="31" spans="1:2">
      <c r="A31" t="s">
        <v>585</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409"/>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1415</v>
      </c>
      <c r="B1" s="5" t="s">
        <v>1431</v>
      </c>
      <c r="C1" s="5" t="s">
        <v>1432</v>
      </c>
      <c r="D1" s="5" t="s">
        <v>1433</v>
      </c>
      <c r="E1" s="5" t="s">
        <v>1434</v>
      </c>
      <c r="F1" s="5" t="s">
        <v>1435</v>
      </c>
      <c r="G1" s="5" t="s">
        <v>1436</v>
      </c>
      <c r="H1" s="5" t="s">
        <v>1437</v>
      </c>
      <c r="I1" s="5" t="s">
        <v>1438</v>
      </c>
    </row>
    <row r="2" spans="1:10">
      <c r="A2" s="5">
        <v>1</v>
      </c>
      <c r="B2" s="5" t="s">
        <v>1439</v>
      </c>
      <c r="C2" s="5" t="s">
        <v>169</v>
      </c>
      <c r="D2" s="5" t="s">
        <v>1440</v>
      </c>
      <c r="E2" s="5" t="s">
        <v>1441</v>
      </c>
      <c r="F2" s="5" t="s">
        <v>1442</v>
      </c>
      <c r="G2" s="5" t="s">
        <v>1443</v>
      </c>
      <c r="H2" s="5" t="s">
        <v>1444</v>
      </c>
      <c r="J2" s="5" t="s">
        <v>2908</v>
      </c>
    </row>
    <row r="3" spans="1:10">
      <c r="A3" s="5">
        <v>2</v>
      </c>
      <c r="B3" s="5" t="s">
        <v>1439</v>
      </c>
      <c r="C3" s="5" t="s">
        <v>169</v>
      </c>
      <c r="D3" s="5" t="s">
        <v>1445</v>
      </c>
      <c r="E3" s="5" t="s">
        <v>1446</v>
      </c>
      <c r="F3" s="5" t="s">
        <v>1442</v>
      </c>
      <c r="G3" s="5" t="s">
        <v>1447</v>
      </c>
      <c r="H3" s="5" t="s">
        <v>1448</v>
      </c>
      <c r="J3" s="5" t="s">
        <v>2908</v>
      </c>
    </row>
    <row r="4" spans="1:10">
      <c r="A4" s="5">
        <v>3</v>
      </c>
      <c r="B4" s="5" t="s">
        <v>1439</v>
      </c>
      <c r="C4" s="5" t="s">
        <v>169</v>
      </c>
      <c r="D4" s="5" t="s">
        <v>1449</v>
      </c>
      <c r="E4" s="5" t="s">
        <v>1450</v>
      </c>
      <c r="F4" s="5" t="s">
        <v>1451</v>
      </c>
      <c r="G4" s="5" t="s">
        <v>1452</v>
      </c>
      <c r="J4" s="5" t="s">
        <v>2908</v>
      </c>
    </row>
    <row r="5" spans="1:10">
      <c r="A5" s="5">
        <v>4</v>
      </c>
      <c r="B5" s="5" t="s">
        <v>1439</v>
      </c>
      <c r="C5" s="5" t="s">
        <v>169</v>
      </c>
      <c r="D5" s="5" t="s">
        <v>1453</v>
      </c>
      <c r="E5" s="5" t="s">
        <v>1454</v>
      </c>
      <c r="F5" s="5" t="s">
        <v>1455</v>
      </c>
      <c r="G5" s="5" t="s">
        <v>1456</v>
      </c>
      <c r="H5" s="5" t="s">
        <v>1457</v>
      </c>
      <c r="J5" s="5" t="s">
        <v>2908</v>
      </c>
    </row>
    <row r="6" spans="1:10">
      <c r="A6" s="5">
        <v>5</v>
      </c>
      <c r="B6" s="5" t="s">
        <v>1439</v>
      </c>
      <c r="C6" s="5" t="s">
        <v>169</v>
      </c>
      <c r="D6" s="5" t="s">
        <v>1458</v>
      </c>
      <c r="E6" s="5" t="s">
        <v>1459</v>
      </c>
      <c r="F6" s="5" t="s">
        <v>1460</v>
      </c>
      <c r="G6" s="5" t="s">
        <v>1461</v>
      </c>
      <c r="J6" s="5" t="s">
        <v>2908</v>
      </c>
    </row>
    <row r="7" spans="1:10">
      <c r="A7" s="5">
        <v>6</v>
      </c>
      <c r="B7" s="5" t="s">
        <v>1439</v>
      </c>
      <c r="C7" s="5" t="s">
        <v>169</v>
      </c>
      <c r="D7" s="5" t="s">
        <v>1462</v>
      </c>
      <c r="E7" s="5" t="s">
        <v>1463</v>
      </c>
      <c r="F7" s="5" t="s">
        <v>1464</v>
      </c>
      <c r="G7" s="5" t="s">
        <v>1465</v>
      </c>
      <c r="H7" s="5" t="s">
        <v>1466</v>
      </c>
      <c r="J7" s="5" t="s">
        <v>2908</v>
      </c>
    </row>
    <row r="8" spans="1:10">
      <c r="A8" s="5">
        <v>7</v>
      </c>
      <c r="B8" s="5" t="s">
        <v>1439</v>
      </c>
      <c r="C8" s="5" t="s">
        <v>169</v>
      </c>
      <c r="D8" s="5" t="s">
        <v>1467</v>
      </c>
      <c r="E8" s="5" t="s">
        <v>1468</v>
      </c>
      <c r="F8" s="5" t="s">
        <v>1469</v>
      </c>
      <c r="G8" s="5" t="s">
        <v>1470</v>
      </c>
      <c r="J8" s="5" t="s">
        <v>2908</v>
      </c>
    </row>
    <row r="9" spans="1:10">
      <c r="A9" s="5">
        <v>8</v>
      </c>
      <c r="B9" s="5" t="s">
        <v>1439</v>
      </c>
      <c r="C9" s="5" t="s">
        <v>169</v>
      </c>
      <c r="D9" s="5" t="s">
        <v>1471</v>
      </c>
      <c r="E9" s="5" t="s">
        <v>1472</v>
      </c>
      <c r="F9" s="5" t="s">
        <v>1473</v>
      </c>
      <c r="G9" s="5" t="s">
        <v>1474</v>
      </c>
      <c r="J9" s="5" t="s">
        <v>2908</v>
      </c>
    </row>
    <row r="10" spans="1:10">
      <c r="A10" s="5">
        <v>9</v>
      </c>
      <c r="B10" s="5" t="s">
        <v>1439</v>
      </c>
      <c r="C10" s="5" t="s">
        <v>169</v>
      </c>
      <c r="D10" s="5" t="s">
        <v>1475</v>
      </c>
      <c r="E10" s="5" t="s">
        <v>1476</v>
      </c>
      <c r="F10" s="5" t="s">
        <v>1477</v>
      </c>
      <c r="G10" s="5" t="s">
        <v>1478</v>
      </c>
      <c r="H10" s="5" t="s">
        <v>1479</v>
      </c>
      <c r="J10" s="5" t="s">
        <v>2908</v>
      </c>
    </row>
    <row r="11" spans="1:10">
      <c r="A11" s="5">
        <v>10</v>
      </c>
      <c r="B11" s="5" t="s">
        <v>1439</v>
      </c>
      <c r="C11" s="5" t="s">
        <v>169</v>
      </c>
      <c r="D11" s="5" t="s">
        <v>1480</v>
      </c>
      <c r="E11" s="5" t="s">
        <v>1481</v>
      </c>
      <c r="F11" s="5" t="s">
        <v>1482</v>
      </c>
      <c r="G11" s="5" t="s">
        <v>1447</v>
      </c>
      <c r="H11" s="5" t="s">
        <v>1483</v>
      </c>
      <c r="J11" s="5" t="s">
        <v>2908</v>
      </c>
    </row>
    <row r="12" spans="1:10">
      <c r="A12" s="5">
        <v>11</v>
      </c>
      <c r="B12" s="5" t="s">
        <v>1439</v>
      </c>
      <c r="C12" s="5" t="s">
        <v>169</v>
      </c>
      <c r="D12" s="5" t="s">
        <v>1484</v>
      </c>
      <c r="E12" s="5" t="s">
        <v>1485</v>
      </c>
      <c r="F12" s="5" t="s">
        <v>1486</v>
      </c>
      <c r="G12" s="5" t="s">
        <v>1487</v>
      </c>
      <c r="J12" s="5" t="s">
        <v>2908</v>
      </c>
    </row>
    <row r="13" spans="1:10">
      <c r="A13" s="5">
        <v>12</v>
      </c>
      <c r="B13" s="5" t="s">
        <v>1439</v>
      </c>
      <c r="C13" s="5" t="s">
        <v>169</v>
      </c>
      <c r="D13" s="5" t="s">
        <v>1488</v>
      </c>
      <c r="E13" s="5" t="s">
        <v>1489</v>
      </c>
      <c r="F13" s="5" t="s">
        <v>1490</v>
      </c>
      <c r="G13" s="5" t="s">
        <v>1461</v>
      </c>
      <c r="J13" s="5" t="s">
        <v>2908</v>
      </c>
    </row>
    <row r="14" spans="1:10">
      <c r="A14" s="5">
        <v>13</v>
      </c>
      <c r="B14" s="5" t="s">
        <v>1439</v>
      </c>
      <c r="C14" s="5" t="s">
        <v>169</v>
      </c>
      <c r="D14" s="5" t="s">
        <v>1491</v>
      </c>
      <c r="E14" s="5" t="s">
        <v>1492</v>
      </c>
      <c r="F14" s="5" t="s">
        <v>1493</v>
      </c>
      <c r="G14" s="5" t="s">
        <v>1494</v>
      </c>
      <c r="J14" s="5" t="s">
        <v>2908</v>
      </c>
    </row>
    <row r="15" spans="1:10">
      <c r="A15" s="5">
        <v>14</v>
      </c>
      <c r="B15" s="5" t="s">
        <v>1439</v>
      </c>
      <c r="C15" s="5" t="s">
        <v>169</v>
      </c>
      <c r="D15" s="5" t="s">
        <v>1495</v>
      </c>
      <c r="E15" s="5" t="s">
        <v>1496</v>
      </c>
      <c r="F15" s="5" t="s">
        <v>1497</v>
      </c>
      <c r="G15" s="5" t="s">
        <v>1498</v>
      </c>
      <c r="H15" s="5" t="s">
        <v>1499</v>
      </c>
      <c r="J15" s="5" t="s">
        <v>2908</v>
      </c>
    </row>
    <row r="16" spans="1:10">
      <c r="A16" s="5">
        <v>15</v>
      </c>
      <c r="B16" s="5" t="s">
        <v>1439</v>
      </c>
      <c r="C16" s="5" t="s">
        <v>169</v>
      </c>
      <c r="D16" s="5" t="s">
        <v>1500</v>
      </c>
      <c r="E16" s="5" t="s">
        <v>1501</v>
      </c>
      <c r="F16" s="5" t="s">
        <v>1502</v>
      </c>
      <c r="G16" s="5" t="s">
        <v>1503</v>
      </c>
      <c r="H16" s="5" t="s">
        <v>1504</v>
      </c>
      <c r="J16" s="5" t="s">
        <v>2908</v>
      </c>
    </row>
    <row r="17" spans="1:10">
      <c r="A17" s="5">
        <v>16</v>
      </c>
      <c r="B17" s="5" t="s">
        <v>1439</v>
      </c>
      <c r="C17" s="5" t="s">
        <v>169</v>
      </c>
      <c r="D17" s="5" t="s">
        <v>1505</v>
      </c>
      <c r="E17" s="5" t="s">
        <v>1506</v>
      </c>
      <c r="F17" s="5" t="s">
        <v>1507</v>
      </c>
      <c r="G17" s="5" t="s">
        <v>1508</v>
      </c>
      <c r="H17" s="5" t="s">
        <v>1509</v>
      </c>
      <c r="J17" s="5" t="s">
        <v>2908</v>
      </c>
    </row>
    <row r="18" spans="1:10">
      <c r="A18" s="5">
        <v>17</v>
      </c>
      <c r="B18" s="5" t="s">
        <v>1439</v>
      </c>
      <c r="C18" s="5" t="s">
        <v>169</v>
      </c>
      <c r="D18" s="5" t="s">
        <v>1547</v>
      </c>
      <c r="E18" s="5" t="s">
        <v>2945</v>
      </c>
      <c r="F18" s="5" t="s">
        <v>1548</v>
      </c>
      <c r="G18" s="5" t="s">
        <v>1508</v>
      </c>
      <c r="H18" s="5" t="s">
        <v>1549</v>
      </c>
      <c r="J18" s="5" t="s">
        <v>2908</v>
      </c>
    </row>
    <row r="19" spans="1:10">
      <c r="A19" s="5">
        <v>18</v>
      </c>
      <c r="B19" s="5" t="s">
        <v>1439</v>
      </c>
      <c r="C19" s="5" t="s">
        <v>169</v>
      </c>
      <c r="D19" s="5" t="s">
        <v>1510</v>
      </c>
      <c r="E19" s="5" t="s">
        <v>1511</v>
      </c>
      <c r="F19" s="5" t="s">
        <v>1512</v>
      </c>
      <c r="G19" s="5" t="s">
        <v>1465</v>
      </c>
      <c r="H19" s="5" t="s">
        <v>1513</v>
      </c>
      <c r="J19" s="5" t="s">
        <v>2908</v>
      </c>
    </row>
    <row r="20" spans="1:10">
      <c r="A20" s="5">
        <v>19</v>
      </c>
      <c r="B20" s="5" t="s">
        <v>1439</v>
      </c>
      <c r="C20" s="5" t="s">
        <v>169</v>
      </c>
      <c r="D20" s="5" t="s">
        <v>1514</v>
      </c>
      <c r="E20" s="5" t="s">
        <v>1515</v>
      </c>
      <c r="F20" s="5" t="s">
        <v>1516</v>
      </c>
      <c r="G20" s="5" t="s">
        <v>1452</v>
      </c>
      <c r="H20" s="5" t="s">
        <v>1517</v>
      </c>
      <c r="J20" s="5" t="s">
        <v>2908</v>
      </c>
    </row>
    <row r="21" spans="1:10">
      <c r="A21" s="5">
        <v>20</v>
      </c>
      <c r="B21" s="5" t="s">
        <v>1439</v>
      </c>
      <c r="C21" s="5" t="s">
        <v>169</v>
      </c>
      <c r="D21" s="5" t="s">
        <v>1518</v>
      </c>
      <c r="E21" s="5" t="s">
        <v>1519</v>
      </c>
      <c r="F21" s="5" t="s">
        <v>1520</v>
      </c>
      <c r="G21" s="5" t="s">
        <v>1521</v>
      </c>
      <c r="J21" s="5" t="s">
        <v>2908</v>
      </c>
    </row>
    <row r="22" spans="1:10">
      <c r="A22" s="5">
        <v>21</v>
      </c>
      <c r="B22" s="5" t="s">
        <v>1439</v>
      </c>
      <c r="C22" s="5" t="s">
        <v>169</v>
      </c>
      <c r="D22" s="5" t="s">
        <v>1522</v>
      </c>
      <c r="E22" s="5" t="s">
        <v>1523</v>
      </c>
      <c r="F22" s="5" t="s">
        <v>1520</v>
      </c>
      <c r="G22" s="5" t="s">
        <v>1524</v>
      </c>
      <c r="J22" s="5" t="s">
        <v>2908</v>
      </c>
    </row>
    <row r="23" spans="1:10">
      <c r="A23" s="5">
        <v>22</v>
      </c>
      <c r="B23" s="5" t="s">
        <v>1439</v>
      </c>
      <c r="C23" s="5" t="s">
        <v>169</v>
      </c>
      <c r="D23" s="5" t="s">
        <v>1525</v>
      </c>
      <c r="E23" s="5" t="s">
        <v>1526</v>
      </c>
      <c r="F23" s="5" t="s">
        <v>1527</v>
      </c>
      <c r="G23" s="5" t="s">
        <v>1528</v>
      </c>
      <c r="H23" s="5" t="s">
        <v>1529</v>
      </c>
      <c r="J23" s="5" t="s">
        <v>2908</v>
      </c>
    </row>
    <row r="24" spans="1:10">
      <c r="A24" s="5">
        <v>23</v>
      </c>
      <c r="B24" s="5" t="s">
        <v>1439</v>
      </c>
      <c r="C24" s="5" t="s">
        <v>169</v>
      </c>
      <c r="D24" s="5" t="s">
        <v>1530</v>
      </c>
      <c r="E24" s="5" t="s">
        <v>1531</v>
      </c>
      <c r="F24" s="5" t="s">
        <v>1532</v>
      </c>
      <c r="G24" s="5" t="s">
        <v>1470</v>
      </c>
      <c r="H24" s="5" t="s">
        <v>1533</v>
      </c>
      <c r="J24" s="5" t="s">
        <v>2908</v>
      </c>
    </row>
    <row r="25" spans="1:10">
      <c r="A25" s="5">
        <v>24</v>
      </c>
      <c r="B25" s="5" t="s">
        <v>1439</v>
      </c>
      <c r="C25" s="5" t="s">
        <v>169</v>
      </c>
      <c r="D25" s="5" t="s">
        <v>1534</v>
      </c>
      <c r="E25" s="5" t="s">
        <v>1535</v>
      </c>
      <c r="F25" s="5" t="s">
        <v>1536</v>
      </c>
      <c r="G25" s="5" t="s">
        <v>1537</v>
      </c>
      <c r="J25" s="5" t="s">
        <v>2908</v>
      </c>
    </row>
    <row r="26" spans="1:10">
      <c r="A26" s="5">
        <v>25</v>
      </c>
      <c r="B26" s="5" t="s">
        <v>1439</v>
      </c>
      <c r="C26" s="5" t="s">
        <v>169</v>
      </c>
      <c r="D26" s="5" t="s">
        <v>1538</v>
      </c>
      <c r="E26" s="5" t="s">
        <v>1539</v>
      </c>
      <c r="F26" s="5" t="s">
        <v>1540</v>
      </c>
      <c r="G26" s="5" t="s">
        <v>1541</v>
      </c>
      <c r="H26" s="5" t="s">
        <v>1542</v>
      </c>
      <c r="J26" s="5" t="s">
        <v>2908</v>
      </c>
    </row>
    <row r="27" spans="1:10">
      <c r="A27" s="5">
        <v>26</v>
      </c>
      <c r="B27" s="5" t="s">
        <v>1439</v>
      </c>
      <c r="C27" s="5" t="s">
        <v>169</v>
      </c>
      <c r="D27" s="5" t="s">
        <v>1543</v>
      </c>
      <c r="E27" s="5" t="s">
        <v>1544</v>
      </c>
      <c r="F27" s="5" t="s">
        <v>1545</v>
      </c>
      <c r="G27" s="5" t="s">
        <v>1546</v>
      </c>
      <c r="J27" s="5" t="s">
        <v>2908</v>
      </c>
    </row>
    <row r="28" spans="1:10">
      <c r="A28" s="5">
        <v>27</v>
      </c>
      <c r="B28" s="5" t="s">
        <v>1439</v>
      </c>
      <c r="C28" s="5" t="s">
        <v>169</v>
      </c>
      <c r="D28" s="5" t="s">
        <v>1550</v>
      </c>
      <c r="E28" s="5" t="s">
        <v>1551</v>
      </c>
      <c r="F28" s="5" t="s">
        <v>1552</v>
      </c>
      <c r="G28" s="5" t="s">
        <v>1461</v>
      </c>
      <c r="H28" s="5" t="s">
        <v>1553</v>
      </c>
      <c r="J28" s="5" t="s">
        <v>2908</v>
      </c>
    </row>
    <row r="29" spans="1:10">
      <c r="A29" s="5">
        <v>28</v>
      </c>
      <c r="B29" s="5" t="s">
        <v>1439</v>
      </c>
      <c r="C29" s="5" t="s">
        <v>169</v>
      </c>
      <c r="D29" s="5" t="s">
        <v>1554</v>
      </c>
      <c r="E29" s="5" t="s">
        <v>1555</v>
      </c>
      <c r="F29" s="5" t="s">
        <v>1556</v>
      </c>
      <c r="G29" s="5" t="s">
        <v>1557</v>
      </c>
      <c r="H29" s="5" t="s">
        <v>1558</v>
      </c>
      <c r="J29" s="5" t="s">
        <v>2908</v>
      </c>
    </row>
    <row r="30" spans="1:10">
      <c r="A30" s="5">
        <v>29</v>
      </c>
      <c r="B30" s="5" t="s">
        <v>1439</v>
      </c>
      <c r="C30" s="5" t="s">
        <v>169</v>
      </c>
      <c r="D30" s="5" t="s">
        <v>1559</v>
      </c>
      <c r="E30" s="5" t="s">
        <v>1560</v>
      </c>
      <c r="F30" s="5" t="s">
        <v>1493</v>
      </c>
      <c r="G30" s="5" t="s">
        <v>1508</v>
      </c>
      <c r="J30" s="5" t="s">
        <v>2908</v>
      </c>
    </row>
    <row r="31" spans="1:10">
      <c r="A31" s="5">
        <v>30</v>
      </c>
      <c r="B31" s="5" t="s">
        <v>1439</v>
      </c>
      <c r="C31" s="5" t="s">
        <v>169</v>
      </c>
      <c r="D31" s="5" t="s">
        <v>1561</v>
      </c>
      <c r="E31" s="5" t="s">
        <v>1562</v>
      </c>
      <c r="F31" s="5" t="s">
        <v>1563</v>
      </c>
      <c r="G31" s="5" t="s">
        <v>1456</v>
      </c>
      <c r="H31" s="5" t="s">
        <v>1564</v>
      </c>
      <c r="J31" s="5" t="s">
        <v>2908</v>
      </c>
    </row>
    <row r="32" spans="1:10">
      <c r="A32" s="5">
        <v>31</v>
      </c>
      <c r="B32" s="5" t="s">
        <v>1439</v>
      </c>
      <c r="C32" s="5" t="s">
        <v>169</v>
      </c>
      <c r="D32" s="5" t="s">
        <v>1565</v>
      </c>
      <c r="E32" s="5" t="s">
        <v>1566</v>
      </c>
      <c r="F32" s="5" t="s">
        <v>1567</v>
      </c>
      <c r="G32" s="5" t="s">
        <v>1568</v>
      </c>
      <c r="H32" s="5" t="s">
        <v>1569</v>
      </c>
      <c r="J32" s="5" t="s">
        <v>2908</v>
      </c>
    </row>
    <row r="33" spans="1:10">
      <c r="A33" s="5">
        <v>32</v>
      </c>
      <c r="B33" s="5" t="s">
        <v>1439</v>
      </c>
      <c r="C33" s="5" t="s">
        <v>169</v>
      </c>
      <c r="D33" s="5" t="s">
        <v>1570</v>
      </c>
      <c r="E33" s="5" t="s">
        <v>1571</v>
      </c>
      <c r="F33" s="5" t="s">
        <v>1572</v>
      </c>
      <c r="G33" s="5" t="s">
        <v>1573</v>
      </c>
      <c r="H33" s="5" t="s">
        <v>1574</v>
      </c>
      <c r="J33" s="5" t="s">
        <v>2908</v>
      </c>
    </row>
    <row r="34" spans="1:10">
      <c r="A34" s="5">
        <v>33</v>
      </c>
      <c r="B34" s="5" t="s">
        <v>1439</v>
      </c>
      <c r="C34" s="5" t="s">
        <v>169</v>
      </c>
      <c r="D34" s="5" t="s">
        <v>1575</v>
      </c>
      <c r="E34" s="5" t="s">
        <v>1576</v>
      </c>
      <c r="F34" s="5" t="s">
        <v>1577</v>
      </c>
      <c r="G34" s="5" t="s">
        <v>1578</v>
      </c>
      <c r="H34" s="5" t="s">
        <v>1579</v>
      </c>
      <c r="J34" s="5" t="s">
        <v>2908</v>
      </c>
    </row>
    <row r="35" spans="1:10">
      <c r="A35" s="5">
        <v>34</v>
      </c>
      <c r="B35" s="5" t="s">
        <v>1439</v>
      </c>
      <c r="C35" s="5" t="s">
        <v>169</v>
      </c>
      <c r="D35" s="5" t="s">
        <v>1580</v>
      </c>
      <c r="E35" s="5" t="s">
        <v>1581</v>
      </c>
      <c r="F35" s="5" t="s">
        <v>1582</v>
      </c>
      <c r="G35" s="5" t="s">
        <v>1568</v>
      </c>
      <c r="J35" s="5" t="s">
        <v>2908</v>
      </c>
    </row>
    <row r="36" spans="1:10">
      <c r="A36" s="5">
        <v>35</v>
      </c>
      <c r="B36" s="5" t="s">
        <v>1439</v>
      </c>
      <c r="C36" s="5" t="s">
        <v>169</v>
      </c>
      <c r="D36" s="5" t="s">
        <v>1583</v>
      </c>
      <c r="E36" s="5" t="s">
        <v>1584</v>
      </c>
      <c r="F36" s="5" t="s">
        <v>1585</v>
      </c>
      <c r="G36" s="5" t="s">
        <v>1586</v>
      </c>
      <c r="H36" s="5" t="s">
        <v>1587</v>
      </c>
      <c r="J36" s="5" t="s">
        <v>2908</v>
      </c>
    </row>
    <row r="37" spans="1:10">
      <c r="A37" s="5">
        <v>36</v>
      </c>
      <c r="B37" s="5" t="s">
        <v>1439</v>
      </c>
      <c r="C37" s="5" t="s">
        <v>169</v>
      </c>
      <c r="D37" s="5" t="s">
        <v>1588</v>
      </c>
      <c r="E37" s="5" t="s">
        <v>1589</v>
      </c>
      <c r="F37" s="5" t="s">
        <v>1590</v>
      </c>
      <c r="G37" s="5" t="s">
        <v>1591</v>
      </c>
      <c r="H37" s="5" t="s">
        <v>1592</v>
      </c>
      <c r="J37" s="5" t="s">
        <v>2908</v>
      </c>
    </row>
    <row r="38" spans="1:10">
      <c r="A38" s="5">
        <v>37</v>
      </c>
      <c r="B38" s="5" t="s">
        <v>1439</v>
      </c>
      <c r="C38" s="5" t="s">
        <v>169</v>
      </c>
      <c r="D38" s="5" t="s">
        <v>1593</v>
      </c>
      <c r="E38" s="5" t="s">
        <v>1594</v>
      </c>
      <c r="F38" s="5" t="s">
        <v>1595</v>
      </c>
      <c r="G38" s="5" t="s">
        <v>1596</v>
      </c>
      <c r="J38" s="5" t="s">
        <v>2908</v>
      </c>
    </row>
    <row r="39" spans="1:10">
      <c r="A39" s="5">
        <v>38</v>
      </c>
      <c r="B39" s="5" t="s">
        <v>1439</v>
      </c>
      <c r="C39" s="5" t="s">
        <v>169</v>
      </c>
      <c r="D39" s="5" t="s">
        <v>1597</v>
      </c>
      <c r="E39" s="5" t="s">
        <v>1598</v>
      </c>
      <c r="F39" s="5" t="s">
        <v>1599</v>
      </c>
      <c r="G39" s="5" t="s">
        <v>1600</v>
      </c>
      <c r="H39" s="5" t="s">
        <v>1601</v>
      </c>
      <c r="J39" s="5" t="s">
        <v>2908</v>
      </c>
    </row>
    <row r="40" spans="1:10">
      <c r="A40" s="5">
        <v>39</v>
      </c>
      <c r="B40" s="5" t="s">
        <v>1439</v>
      </c>
      <c r="C40" s="5" t="s">
        <v>169</v>
      </c>
      <c r="D40" s="5" t="s">
        <v>1602</v>
      </c>
      <c r="E40" s="5" t="s">
        <v>1603</v>
      </c>
      <c r="F40" s="5" t="s">
        <v>1604</v>
      </c>
      <c r="G40" s="5" t="s">
        <v>1605</v>
      </c>
      <c r="H40" s="5" t="s">
        <v>1601</v>
      </c>
      <c r="J40" s="5" t="s">
        <v>2908</v>
      </c>
    </row>
    <row r="41" spans="1:10">
      <c r="A41" s="5">
        <v>40</v>
      </c>
      <c r="B41" s="5" t="s">
        <v>1439</v>
      </c>
      <c r="C41" s="5" t="s">
        <v>169</v>
      </c>
      <c r="D41" s="5" t="s">
        <v>1606</v>
      </c>
      <c r="E41" s="5" t="s">
        <v>1607</v>
      </c>
      <c r="F41" s="5" t="s">
        <v>1608</v>
      </c>
      <c r="G41" s="5" t="s">
        <v>1609</v>
      </c>
      <c r="H41" s="5" t="s">
        <v>1610</v>
      </c>
      <c r="J41" s="5" t="s">
        <v>2908</v>
      </c>
    </row>
    <row r="42" spans="1:10">
      <c r="A42" s="5">
        <v>41</v>
      </c>
      <c r="B42" s="5" t="s">
        <v>1439</v>
      </c>
      <c r="C42" s="5" t="s">
        <v>169</v>
      </c>
      <c r="D42" s="5" t="s">
        <v>1611</v>
      </c>
      <c r="E42" s="5" t="s">
        <v>1612</v>
      </c>
      <c r="F42" s="5" t="s">
        <v>1613</v>
      </c>
      <c r="G42" s="5" t="s">
        <v>1614</v>
      </c>
      <c r="H42" s="5" t="s">
        <v>1615</v>
      </c>
      <c r="J42" s="5" t="s">
        <v>2908</v>
      </c>
    </row>
    <row r="43" spans="1:10">
      <c r="A43" s="5">
        <v>42</v>
      </c>
      <c r="B43" s="5" t="s">
        <v>1439</v>
      </c>
      <c r="C43" s="5" t="s">
        <v>169</v>
      </c>
      <c r="D43" s="5" t="s">
        <v>1616</v>
      </c>
      <c r="E43" s="5" t="s">
        <v>1617</v>
      </c>
      <c r="F43" s="5" t="s">
        <v>1618</v>
      </c>
      <c r="G43" s="5" t="s">
        <v>1619</v>
      </c>
      <c r="H43" s="5" t="s">
        <v>1620</v>
      </c>
      <c r="J43" s="5" t="s">
        <v>2908</v>
      </c>
    </row>
    <row r="44" spans="1:10">
      <c r="A44" s="5">
        <v>43</v>
      </c>
      <c r="B44" s="5" t="s">
        <v>1439</v>
      </c>
      <c r="C44" s="5" t="s">
        <v>169</v>
      </c>
      <c r="D44" s="5" t="s">
        <v>1621</v>
      </c>
      <c r="E44" s="5" t="s">
        <v>1622</v>
      </c>
      <c r="F44" s="5" t="s">
        <v>1623</v>
      </c>
      <c r="G44" s="5" t="s">
        <v>1624</v>
      </c>
      <c r="H44" s="5" t="s">
        <v>1625</v>
      </c>
      <c r="J44" s="5" t="s">
        <v>2908</v>
      </c>
    </row>
    <row r="45" spans="1:10">
      <c r="A45" s="5">
        <v>44</v>
      </c>
      <c r="B45" s="5" t="s">
        <v>1439</v>
      </c>
      <c r="C45" s="5" t="s">
        <v>169</v>
      </c>
      <c r="D45" s="5" t="s">
        <v>1626</v>
      </c>
      <c r="E45" s="5" t="s">
        <v>1627</v>
      </c>
      <c r="F45" s="5" t="s">
        <v>1628</v>
      </c>
      <c r="G45" s="5" t="s">
        <v>1508</v>
      </c>
      <c r="H45" s="5" t="s">
        <v>1629</v>
      </c>
      <c r="J45" s="5" t="s">
        <v>2908</v>
      </c>
    </row>
    <row r="46" spans="1:10">
      <c r="A46" s="5">
        <v>45</v>
      </c>
      <c r="B46" s="5" t="s">
        <v>1439</v>
      </c>
      <c r="C46" s="5" t="s">
        <v>169</v>
      </c>
      <c r="D46" s="5" t="s">
        <v>1630</v>
      </c>
      <c r="E46" s="5" t="s">
        <v>1631</v>
      </c>
      <c r="F46" s="5" t="s">
        <v>1632</v>
      </c>
      <c r="G46" s="5" t="s">
        <v>1633</v>
      </c>
      <c r="H46" s="5" t="s">
        <v>1634</v>
      </c>
      <c r="J46" s="5" t="s">
        <v>2908</v>
      </c>
    </row>
    <row r="47" spans="1:10">
      <c r="A47" s="5">
        <v>46</v>
      </c>
      <c r="B47" s="5" t="s">
        <v>1439</v>
      </c>
      <c r="C47" s="5" t="s">
        <v>169</v>
      </c>
      <c r="D47" s="5" t="s">
        <v>1635</v>
      </c>
      <c r="E47" s="5" t="s">
        <v>1636</v>
      </c>
      <c r="F47" s="5" t="s">
        <v>1637</v>
      </c>
      <c r="G47" s="5" t="s">
        <v>1638</v>
      </c>
      <c r="H47" s="5" t="s">
        <v>1639</v>
      </c>
      <c r="J47" s="5" t="s">
        <v>2908</v>
      </c>
    </row>
    <row r="48" spans="1:10">
      <c r="A48" s="5">
        <v>47</v>
      </c>
      <c r="B48" s="5" t="s">
        <v>1439</v>
      </c>
      <c r="C48" s="5" t="s">
        <v>169</v>
      </c>
      <c r="D48" s="5" t="s">
        <v>1640</v>
      </c>
      <c r="E48" s="5" t="s">
        <v>1641</v>
      </c>
      <c r="F48" s="5" t="s">
        <v>1642</v>
      </c>
      <c r="G48" s="5" t="s">
        <v>1494</v>
      </c>
      <c r="J48" s="5" t="s">
        <v>2908</v>
      </c>
    </row>
    <row r="49" spans="1:10">
      <c r="A49" s="5">
        <v>48</v>
      </c>
      <c r="B49" s="5" t="s">
        <v>1439</v>
      </c>
      <c r="C49" s="5" t="s">
        <v>169</v>
      </c>
      <c r="D49" s="5" t="s">
        <v>1643</v>
      </c>
      <c r="E49" s="5" t="s">
        <v>1644</v>
      </c>
      <c r="F49" s="5" t="s">
        <v>1645</v>
      </c>
      <c r="G49" s="5" t="s">
        <v>1461</v>
      </c>
      <c r="H49" s="5" t="s">
        <v>1646</v>
      </c>
      <c r="J49" s="5" t="s">
        <v>2908</v>
      </c>
    </row>
    <row r="50" spans="1:10">
      <c r="A50" s="5">
        <v>49</v>
      </c>
      <c r="B50" s="5" t="s">
        <v>1439</v>
      </c>
      <c r="C50" s="5" t="s">
        <v>169</v>
      </c>
      <c r="D50" s="5" t="s">
        <v>1647</v>
      </c>
      <c r="E50" s="5" t="s">
        <v>1648</v>
      </c>
      <c r="F50" s="5" t="s">
        <v>1649</v>
      </c>
      <c r="G50" s="5" t="s">
        <v>1650</v>
      </c>
      <c r="H50" s="5" t="s">
        <v>1651</v>
      </c>
      <c r="J50" s="5" t="s">
        <v>2908</v>
      </c>
    </row>
    <row r="51" spans="1:10">
      <c r="A51" s="5">
        <v>50</v>
      </c>
      <c r="B51" s="5" t="s">
        <v>1439</v>
      </c>
      <c r="C51" s="5" t="s">
        <v>169</v>
      </c>
      <c r="D51" s="5" t="s">
        <v>1652</v>
      </c>
      <c r="E51" s="5" t="s">
        <v>1653</v>
      </c>
      <c r="F51" s="5" t="s">
        <v>1654</v>
      </c>
      <c r="G51" s="5" t="s">
        <v>1655</v>
      </c>
      <c r="H51" s="5" t="s">
        <v>1656</v>
      </c>
      <c r="J51" s="5" t="s">
        <v>2908</v>
      </c>
    </row>
    <row r="52" spans="1:10">
      <c r="A52" s="5">
        <v>51</v>
      </c>
      <c r="B52" s="5" t="s">
        <v>1439</v>
      </c>
      <c r="C52" s="5" t="s">
        <v>169</v>
      </c>
      <c r="D52" s="5" t="s">
        <v>1657</v>
      </c>
      <c r="E52" s="5" t="s">
        <v>1658</v>
      </c>
      <c r="F52" s="5" t="s">
        <v>1659</v>
      </c>
      <c r="G52" s="5" t="s">
        <v>1660</v>
      </c>
      <c r="H52" s="5" t="s">
        <v>1661</v>
      </c>
      <c r="J52" s="5" t="s">
        <v>2908</v>
      </c>
    </row>
    <row r="53" spans="1:10">
      <c r="A53" s="5">
        <v>52</v>
      </c>
      <c r="B53" s="5" t="s">
        <v>1439</v>
      </c>
      <c r="C53" s="5" t="s">
        <v>169</v>
      </c>
      <c r="D53" s="5" t="s">
        <v>2946</v>
      </c>
      <c r="E53" s="5" t="s">
        <v>2947</v>
      </c>
      <c r="F53" s="5" t="s">
        <v>2948</v>
      </c>
      <c r="G53" s="5" t="s">
        <v>1665</v>
      </c>
      <c r="J53" s="5" t="s">
        <v>2908</v>
      </c>
    </row>
    <row r="54" spans="1:10">
      <c r="A54" s="5">
        <v>53</v>
      </c>
      <c r="B54" s="5" t="s">
        <v>1439</v>
      </c>
      <c r="C54" s="5" t="s">
        <v>169</v>
      </c>
      <c r="D54" s="5" t="s">
        <v>1662</v>
      </c>
      <c r="E54" s="5" t="s">
        <v>1663</v>
      </c>
      <c r="F54" s="5" t="s">
        <v>1664</v>
      </c>
      <c r="G54" s="5" t="s">
        <v>1665</v>
      </c>
      <c r="J54" s="5" t="s">
        <v>2908</v>
      </c>
    </row>
    <row r="55" spans="1:10">
      <c r="A55" s="5">
        <v>54</v>
      </c>
      <c r="B55" s="5" t="s">
        <v>1439</v>
      </c>
      <c r="C55" s="5" t="s">
        <v>169</v>
      </c>
      <c r="D55" s="5" t="s">
        <v>1666</v>
      </c>
      <c r="E55" s="5" t="s">
        <v>1667</v>
      </c>
      <c r="F55" s="5" t="s">
        <v>1668</v>
      </c>
      <c r="G55" s="5" t="s">
        <v>1586</v>
      </c>
      <c r="J55" s="5" t="s">
        <v>2908</v>
      </c>
    </row>
    <row r="56" spans="1:10">
      <c r="A56" s="5">
        <v>55</v>
      </c>
      <c r="B56" s="5" t="s">
        <v>1439</v>
      </c>
      <c r="C56" s="5" t="s">
        <v>169</v>
      </c>
      <c r="E56" s="5" t="s">
        <v>2949</v>
      </c>
      <c r="F56" s="5" t="s">
        <v>2950</v>
      </c>
      <c r="G56" s="5" t="s">
        <v>1452</v>
      </c>
      <c r="J56" s="5" t="s">
        <v>2908</v>
      </c>
    </row>
    <row r="57" spans="1:10">
      <c r="A57" s="5">
        <v>56</v>
      </c>
      <c r="B57" s="5" t="s">
        <v>1439</v>
      </c>
      <c r="C57" s="5" t="s">
        <v>169</v>
      </c>
      <c r="D57" s="5" t="s">
        <v>1669</v>
      </c>
      <c r="E57" s="5" t="s">
        <v>1670</v>
      </c>
      <c r="F57" s="5" t="s">
        <v>1671</v>
      </c>
      <c r="G57" s="5" t="s">
        <v>1672</v>
      </c>
      <c r="H57" s="5" t="s">
        <v>1673</v>
      </c>
      <c r="J57" s="5" t="s">
        <v>2908</v>
      </c>
    </row>
    <row r="58" spans="1:10">
      <c r="A58" s="5">
        <v>57</v>
      </c>
      <c r="B58" s="5" t="s">
        <v>1439</v>
      </c>
      <c r="C58" s="5" t="s">
        <v>169</v>
      </c>
      <c r="D58" s="5" t="s">
        <v>1674</v>
      </c>
      <c r="E58" s="5" t="s">
        <v>1675</v>
      </c>
      <c r="F58" s="5" t="s">
        <v>1676</v>
      </c>
      <c r="G58" s="5" t="s">
        <v>1682</v>
      </c>
      <c r="H58" s="5" t="s">
        <v>1678</v>
      </c>
      <c r="J58" s="5" t="s">
        <v>2908</v>
      </c>
    </row>
    <row r="59" spans="1:10">
      <c r="A59" s="5">
        <v>58</v>
      </c>
      <c r="B59" s="5" t="s">
        <v>1439</v>
      </c>
      <c r="C59" s="5" t="s">
        <v>169</v>
      </c>
      <c r="D59" s="5" t="s">
        <v>1679</v>
      </c>
      <c r="E59" s="5" t="s">
        <v>1680</v>
      </c>
      <c r="F59" s="5" t="s">
        <v>1681</v>
      </c>
      <c r="G59" s="5" t="s">
        <v>1682</v>
      </c>
      <c r="H59" s="5" t="s">
        <v>1683</v>
      </c>
      <c r="J59" s="5" t="s">
        <v>2908</v>
      </c>
    </row>
    <row r="60" spans="1:10">
      <c r="A60" s="5">
        <v>59</v>
      </c>
      <c r="B60" s="5" t="s">
        <v>1439</v>
      </c>
      <c r="C60" s="5" t="s">
        <v>169</v>
      </c>
      <c r="D60" s="5" t="s">
        <v>1684</v>
      </c>
      <c r="E60" s="5" t="s">
        <v>1685</v>
      </c>
      <c r="F60" s="5" t="s">
        <v>1686</v>
      </c>
      <c r="G60" s="5" t="s">
        <v>1687</v>
      </c>
      <c r="J60" s="5" t="s">
        <v>2908</v>
      </c>
    </row>
    <row r="61" spans="1:10">
      <c r="A61" s="5">
        <v>60</v>
      </c>
      <c r="B61" s="5" t="s">
        <v>1439</v>
      </c>
      <c r="C61" s="5" t="s">
        <v>169</v>
      </c>
      <c r="D61" s="5" t="s">
        <v>1688</v>
      </c>
      <c r="E61" s="5" t="s">
        <v>1689</v>
      </c>
      <c r="F61" s="5" t="s">
        <v>1690</v>
      </c>
      <c r="G61" s="5" t="s">
        <v>1687</v>
      </c>
      <c r="H61" s="5" t="s">
        <v>1691</v>
      </c>
      <c r="J61" s="5" t="s">
        <v>2908</v>
      </c>
    </row>
    <row r="62" spans="1:10">
      <c r="A62" s="5">
        <v>61</v>
      </c>
      <c r="B62" s="5" t="s">
        <v>1439</v>
      </c>
      <c r="C62" s="5" t="s">
        <v>169</v>
      </c>
      <c r="D62" s="5" t="s">
        <v>1692</v>
      </c>
      <c r="E62" s="5" t="s">
        <v>1693</v>
      </c>
      <c r="F62" s="5" t="s">
        <v>1694</v>
      </c>
      <c r="G62" s="5" t="s">
        <v>1695</v>
      </c>
      <c r="H62" s="5" t="s">
        <v>1696</v>
      </c>
      <c r="J62" s="5" t="s">
        <v>2908</v>
      </c>
    </row>
    <row r="63" spans="1:10">
      <c r="A63" s="5">
        <v>62</v>
      </c>
      <c r="B63" s="5" t="s">
        <v>1439</v>
      </c>
      <c r="C63" s="5" t="s">
        <v>169</v>
      </c>
      <c r="D63" s="5" t="s">
        <v>1697</v>
      </c>
      <c r="E63" s="5" t="s">
        <v>1698</v>
      </c>
      <c r="F63" s="5" t="s">
        <v>1699</v>
      </c>
      <c r="G63" s="5" t="s">
        <v>1700</v>
      </c>
      <c r="H63" s="5" t="s">
        <v>1701</v>
      </c>
      <c r="J63" s="5" t="s">
        <v>2908</v>
      </c>
    </row>
    <row r="64" spans="1:10">
      <c r="A64" s="5">
        <v>63</v>
      </c>
      <c r="B64" s="5" t="s">
        <v>1439</v>
      </c>
      <c r="C64" s="5" t="s">
        <v>169</v>
      </c>
      <c r="D64" s="5" t="s">
        <v>1702</v>
      </c>
      <c r="E64" s="5" t="s">
        <v>1703</v>
      </c>
      <c r="F64" s="5" t="s">
        <v>1704</v>
      </c>
      <c r="G64" s="5" t="s">
        <v>1700</v>
      </c>
      <c r="H64" s="5" t="s">
        <v>1705</v>
      </c>
      <c r="J64" s="5" t="s">
        <v>2908</v>
      </c>
    </row>
    <row r="65" spans="1:10">
      <c r="A65" s="5">
        <v>64</v>
      </c>
      <c r="B65" s="5" t="s">
        <v>1439</v>
      </c>
      <c r="C65" s="5" t="s">
        <v>169</v>
      </c>
      <c r="D65" s="5" t="s">
        <v>1706</v>
      </c>
      <c r="E65" s="5" t="s">
        <v>1707</v>
      </c>
      <c r="F65" s="5" t="s">
        <v>1708</v>
      </c>
      <c r="G65" s="5" t="s">
        <v>1700</v>
      </c>
      <c r="H65" s="5" t="s">
        <v>1709</v>
      </c>
      <c r="J65" s="5" t="s">
        <v>2908</v>
      </c>
    </row>
    <row r="66" spans="1:10">
      <c r="A66" s="5">
        <v>65</v>
      </c>
      <c r="B66" s="5" t="s">
        <v>1439</v>
      </c>
      <c r="C66" s="5" t="s">
        <v>169</v>
      </c>
      <c r="D66" s="5" t="s">
        <v>1710</v>
      </c>
      <c r="E66" s="5" t="s">
        <v>1711</v>
      </c>
      <c r="F66" s="5" t="s">
        <v>1712</v>
      </c>
      <c r="G66" s="5" t="s">
        <v>1700</v>
      </c>
      <c r="H66" s="5" t="s">
        <v>1713</v>
      </c>
      <c r="J66" s="5" t="s">
        <v>2908</v>
      </c>
    </row>
    <row r="67" spans="1:10">
      <c r="A67" s="5">
        <v>66</v>
      </c>
      <c r="B67" s="5" t="s">
        <v>1439</v>
      </c>
      <c r="C67" s="5" t="s">
        <v>169</v>
      </c>
      <c r="D67" s="5" t="s">
        <v>1714</v>
      </c>
      <c r="E67" s="5" t="s">
        <v>1715</v>
      </c>
      <c r="F67" s="5" t="s">
        <v>1716</v>
      </c>
      <c r="G67" s="5" t="s">
        <v>1700</v>
      </c>
      <c r="H67" s="5" t="s">
        <v>1683</v>
      </c>
      <c r="J67" s="5" t="s">
        <v>2908</v>
      </c>
    </row>
    <row r="68" spans="1:10">
      <c r="A68" s="5">
        <v>67</v>
      </c>
      <c r="B68" s="5" t="s">
        <v>1439</v>
      </c>
      <c r="C68" s="5" t="s">
        <v>169</v>
      </c>
      <c r="D68" s="5" t="s">
        <v>1717</v>
      </c>
      <c r="E68" s="5" t="s">
        <v>1718</v>
      </c>
      <c r="F68" s="5" t="s">
        <v>1719</v>
      </c>
      <c r="G68" s="5" t="s">
        <v>1700</v>
      </c>
      <c r="J68" s="5" t="s">
        <v>2908</v>
      </c>
    </row>
    <row r="69" spans="1:10">
      <c r="A69" s="5">
        <v>68</v>
      </c>
      <c r="B69" s="5" t="s">
        <v>1439</v>
      </c>
      <c r="C69" s="5" t="s">
        <v>169</v>
      </c>
      <c r="D69" s="5" t="s">
        <v>1720</v>
      </c>
      <c r="E69" s="5" t="s">
        <v>1721</v>
      </c>
      <c r="F69" s="5" t="s">
        <v>1722</v>
      </c>
      <c r="G69" s="5" t="s">
        <v>1700</v>
      </c>
      <c r="H69" s="5" t="s">
        <v>1723</v>
      </c>
      <c r="J69" s="5" t="s">
        <v>2908</v>
      </c>
    </row>
    <row r="70" spans="1:10">
      <c r="A70" s="5">
        <v>69</v>
      </c>
      <c r="B70" s="5" t="s">
        <v>1439</v>
      </c>
      <c r="C70" s="5" t="s">
        <v>169</v>
      </c>
      <c r="D70" s="5" t="s">
        <v>1724</v>
      </c>
      <c r="E70" s="5" t="s">
        <v>1725</v>
      </c>
      <c r="F70" s="5" t="s">
        <v>1726</v>
      </c>
      <c r="G70" s="5" t="s">
        <v>1727</v>
      </c>
      <c r="H70" s="5" t="s">
        <v>1728</v>
      </c>
      <c r="J70" s="5" t="s">
        <v>2908</v>
      </c>
    </row>
    <row r="71" spans="1:10">
      <c r="A71" s="5">
        <v>70</v>
      </c>
      <c r="B71" s="5" t="s">
        <v>1439</v>
      </c>
      <c r="C71" s="5" t="s">
        <v>169</v>
      </c>
      <c r="D71" s="5" t="s">
        <v>1729</v>
      </c>
      <c r="E71" s="5" t="s">
        <v>1730</v>
      </c>
      <c r="F71" s="5" t="s">
        <v>1731</v>
      </c>
      <c r="G71" s="5" t="s">
        <v>1732</v>
      </c>
      <c r="J71" s="5" t="s">
        <v>2908</v>
      </c>
    </row>
    <row r="72" spans="1:10">
      <c r="A72" s="5">
        <v>71</v>
      </c>
      <c r="B72" s="5" t="s">
        <v>1439</v>
      </c>
      <c r="C72" s="5" t="s">
        <v>169</v>
      </c>
      <c r="D72" s="5" t="s">
        <v>1733</v>
      </c>
      <c r="E72" s="5" t="s">
        <v>1734</v>
      </c>
      <c r="F72" s="5" t="s">
        <v>1735</v>
      </c>
      <c r="G72" s="5" t="s">
        <v>1736</v>
      </c>
      <c r="H72" s="5" t="s">
        <v>1737</v>
      </c>
      <c r="J72" s="5" t="s">
        <v>2908</v>
      </c>
    </row>
    <row r="73" spans="1:10">
      <c r="A73" s="5">
        <v>72</v>
      </c>
      <c r="B73" s="5" t="s">
        <v>1439</v>
      </c>
      <c r="C73" s="5" t="s">
        <v>169</v>
      </c>
      <c r="D73" s="5" t="s">
        <v>1738</v>
      </c>
      <c r="E73" s="5" t="s">
        <v>1739</v>
      </c>
      <c r="F73" s="5" t="s">
        <v>1740</v>
      </c>
      <c r="G73" s="5" t="s">
        <v>1586</v>
      </c>
      <c r="H73" s="5" t="s">
        <v>1741</v>
      </c>
      <c r="J73" s="5" t="s">
        <v>2908</v>
      </c>
    </row>
    <row r="74" spans="1:10">
      <c r="A74" s="5">
        <v>73</v>
      </c>
      <c r="B74" s="5" t="s">
        <v>1439</v>
      </c>
      <c r="C74" s="5" t="s">
        <v>169</v>
      </c>
      <c r="D74" s="5" t="s">
        <v>1742</v>
      </c>
      <c r="E74" s="5" t="s">
        <v>1743</v>
      </c>
      <c r="F74" s="5" t="s">
        <v>1744</v>
      </c>
      <c r="G74" s="5" t="s">
        <v>1736</v>
      </c>
      <c r="H74" s="5" t="s">
        <v>1745</v>
      </c>
      <c r="J74" s="5" t="s">
        <v>2908</v>
      </c>
    </row>
    <row r="75" spans="1:10">
      <c r="A75" s="5">
        <v>74</v>
      </c>
      <c r="B75" s="5" t="s">
        <v>1439</v>
      </c>
      <c r="C75" s="5" t="s">
        <v>169</v>
      </c>
      <c r="D75" s="5" t="s">
        <v>1746</v>
      </c>
      <c r="E75" s="5" t="s">
        <v>1747</v>
      </c>
      <c r="F75" s="5" t="s">
        <v>1748</v>
      </c>
      <c r="G75" s="5" t="s">
        <v>1687</v>
      </c>
      <c r="H75" s="5" t="s">
        <v>1749</v>
      </c>
      <c r="I75" s="5" t="s">
        <v>2951</v>
      </c>
      <c r="J75" s="5" t="s">
        <v>2908</v>
      </c>
    </row>
    <row r="76" spans="1:10">
      <c r="A76" s="5">
        <v>75</v>
      </c>
      <c r="B76" s="5" t="s">
        <v>1439</v>
      </c>
      <c r="C76" s="5" t="s">
        <v>169</v>
      </c>
      <c r="D76" s="5" t="s">
        <v>1750</v>
      </c>
      <c r="E76" s="5" t="s">
        <v>1751</v>
      </c>
      <c r="F76" s="5" t="s">
        <v>1752</v>
      </c>
      <c r="G76" s="5" t="s">
        <v>1586</v>
      </c>
      <c r="H76" s="5" t="s">
        <v>1753</v>
      </c>
      <c r="J76" s="5" t="s">
        <v>2908</v>
      </c>
    </row>
    <row r="77" spans="1:10">
      <c r="A77" s="5">
        <v>76</v>
      </c>
      <c r="B77" s="5" t="s">
        <v>1439</v>
      </c>
      <c r="C77" s="5" t="s">
        <v>169</v>
      </c>
      <c r="D77" s="5" t="s">
        <v>1754</v>
      </c>
      <c r="E77" s="5" t="s">
        <v>2952</v>
      </c>
      <c r="F77" s="5" t="s">
        <v>1755</v>
      </c>
      <c r="G77" s="5" t="s">
        <v>1568</v>
      </c>
      <c r="H77" s="5" t="s">
        <v>1756</v>
      </c>
      <c r="J77" s="5" t="s">
        <v>2908</v>
      </c>
    </row>
    <row r="78" spans="1:10">
      <c r="A78" s="5">
        <v>77</v>
      </c>
      <c r="B78" s="5" t="s">
        <v>1439</v>
      </c>
      <c r="C78" s="5" t="s">
        <v>169</v>
      </c>
      <c r="D78" s="5" t="s">
        <v>1757</v>
      </c>
      <c r="E78" s="5" t="s">
        <v>1758</v>
      </c>
      <c r="F78" s="5" t="s">
        <v>1759</v>
      </c>
      <c r="G78" s="5" t="s">
        <v>1760</v>
      </c>
      <c r="H78" s="5" t="s">
        <v>1683</v>
      </c>
      <c r="I78" s="5" t="s">
        <v>2953</v>
      </c>
      <c r="J78" s="5" t="s">
        <v>2908</v>
      </c>
    </row>
    <row r="79" spans="1:10">
      <c r="A79" s="5">
        <v>78</v>
      </c>
      <c r="B79" s="5" t="s">
        <v>1439</v>
      </c>
      <c r="C79" s="5" t="s">
        <v>169</v>
      </c>
      <c r="D79" s="5" t="s">
        <v>1761</v>
      </c>
      <c r="E79" s="5" t="s">
        <v>1762</v>
      </c>
      <c r="F79" s="5" t="s">
        <v>1763</v>
      </c>
      <c r="G79" s="5" t="s">
        <v>1537</v>
      </c>
      <c r="H79" s="5" t="s">
        <v>1764</v>
      </c>
      <c r="J79" s="5" t="s">
        <v>2908</v>
      </c>
    </row>
    <row r="80" spans="1:10">
      <c r="A80" s="5">
        <v>79</v>
      </c>
      <c r="B80" s="5" t="s">
        <v>1439</v>
      </c>
      <c r="C80" s="5" t="s">
        <v>169</v>
      </c>
      <c r="D80" s="5" t="s">
        <v>1765</v>
      </c>
      <c r="E80" s="5" t="s">
        <v>1766</v>
      </c>
      <c r="F80" s="5" t="s">
        <v>1767</v>
      </c>
      <c r="G80" s="5" t="s">
        <v>1682</v>
      </c>
      <c r="J80" s="5" t="s">
        <v>2908</v>
      </c>
    </row>
    <row r="81" spans="1:10">
      <c r="A81" s="5">
        <v>80</v>
      </c>
      <c r="B81" s="5" t="s">
        <v>1439</v>
      </c>
      <c r="C81" s="5" t="s">
        <v>169</v>
      </c>
      <c r="D81" s="5" t="s">
        <v>1768</v>
      </c>
      <c r="E81" s="5" t="s">
        <v>1769</v>
      </c>
      <c r="F81" s="5" t="s">
        <v>1770</v>
      </c>
      <c r="G81" s="5" t="s">
        <v>1456</v>
      </c>
      <c r="H81" s="5" t="s">
        <v>1771</v>
      </c>
      <c r="J81" s="5" t="s">
        <v>2908</v>
      </c>
    </row>
    <row r="82" spans="1:10">
      <c r="A82" s="5">
        <v>81</v>
      </c>
      <c r="B82" s="5" t="s">
        <v>1439</v>
      </c>
      <c r="C82" s="5" t="s">
        <v>169</v>
      </c>
      <c r="D82" s="5" t="s">
        <v>1772</v>
      </c>
      <c r="E82" s="5" t="s">
        <v>1773</v>
      </c>
      <c r="F82" s="5" t="s">
        <v>1774</v>
      </c>
      <c r="G82" s="5" t="s">
        <v>1775</v>
      </c>
      <c r="H82" s="5" t="s">
        <v>1776</v>
      </c>
      <c r="I82" s="5" t="s">
        <v>2954</v>
      </c>
      <c r="J82" s="5" t="s">
        <v>2908</v>
      </c>
    </row>
    <row r="83" spans="1:10">
      <c r="A83" s="5">
        <v>82</v>
      </c>
      <c r="B83" s="5" t="s">
        <v>1439</v>
      </c>
      <c r="C83" s="5" t="s">
        <v>169</v>
      </c>
      <c r="D83" s="5" t="s">
        <v>1777</v>
      </c>
      <c r="E83" s="5" t="s">
        <v>1778</v>
      </c>
      <c r="F83" s="5" t="s">
        <v>1779</v>
      </c>
      <c r="G83" s="5" t="s">
        <v>1780</v>
      </c>
      <c r="H83" s="5" t="s">
        <v>1781</v>
      </c>
      <c r="J83" s="5" t="s">
        <v>2908</v>
      </c>
    </row>
    <row r="84" spans="1:10">
      <c r="A84" s="5">
        <v>83</v>
      </c>
      <c r="B84" s="5" t="s">
        <v>1439</v>
      </c>
      <c r="C84" s="5" t="s">
        <v>169</v>
      </c>
      <c r="D84" s="5" t="s">
        <v>1782</v>
      </c>
      <c r="E84" s="5" t="s">
        <v>1783</v>
      </c>
      <c r="F84" s="5" t="s">
        <v>1784</v>
      </c>
      <c r="G84" s="5" t="s">
        <v>1785</v>
      </c>
      <c r="H84" s="5" t="s">
        <v>1786</v>
      </c>
      <c r="J84" s="5" t="s">
        <v>2908</v>
      </c>
    </row>
    <row r="85" spans="1:10">
      <c r="A85" s="5">
        <v>84</v>
      </c>
      <c r="B85" s="5" t="s">
        <v>1439</v>
      </c>
      <c r="C85" s="5" t="s">
        <v>169</v>
      </c>
      <c r="D85" s="5" t="s">
        <v>1787</v>
      </c>
      <c r="E85" s="5" t="s">
        <v>1788</v>
      </c>
      <c r="F85" s="5" t="s">
        <v>1789</v>
      </c>
      <c r="G85" s="5" t="s">
        <v>1568</v>
      </c>
      <c r="H85" s="5" t="s">
        <v>1790</v>
      </c>
      <c r="J85" s="5" t="s">
        <v>2908</v>
      </c>
    </row>
    <row r="86" spans="1:10">
      <c r="A86" s="5">
        <v>85</v>
      </c>
      <c r="B86" s="5" t="s">
        <v>1439</v>
      </c>
      <c r="C86" s="5" t="s">
        <v>169</v>
      </c>
      <c r="D86" s="5" t="s">
        <v>1791</v>
      </c>
      <c r="E86" s="5" t="s">
        <v>1792</v>
      </c>
      <c r="F86" s="5" t="s">
        <v>1763</v>
      </c>
      <c r="G86" s="5" t="s">
        <v>1650</v>
      </c>
      <c r="J86" s="5" t="s">
        <v>2908</v>
      </c>
    </row>
    <row r="87" spans="1:10">
      <c r="A87" s="5">
        <v>86</v>
      </c>
      <c r="B87" s="5" t="s">
        <v>1439</v>
      </c>
      <c r="C87" s="5" t="s">
        <v>169</v>
      </c>
      <c r="D87" s="5" t="s">
        <v>1793</v>
      </c>
      <c r="E87" s="5" t="s">
        <v>1794</v>
      </c>
      <c r="F87" s="5" t="s">
        <v>1795</v>
      </c>
      <c r="G87" s="5" t="s">
        <v>1478</v>
      </c>
      <c r="J87" s="5" t="s">
        <v>2908</v>
      </c>
    </row>
    <row r="88" spans="1:10">
      <c r="A88" s="5">
        <v>87</v>
      </c>
      <c r="B88" s="5" t="s">
        <v>1439</v>
      </c>
      <c r="C88" s="5" t="s">
        <v>169</v>
      </c>
      <c r="D88" s="5" t="s">
        <v>1796</v>
      </c>
      <c r="E88" s="5" t="s">
        <v>1797</v>
      </c>
      <c r="F88" s="5" t="s">
        <v>1798</v>
      </c>
      <c r="G88" s="5" t="s">
        <v>1568</v>
      </c>
      <c r="H88" s="5" t="s">
        <v>1799</v>
      </c>
      <c r="J88" s="5" t="s">
        <v>2908</v>
      </c>
    </row>
    <row r="89" spans="1:10">
      <c r="A89" s="5">
        <v>88</v>
      </c>
      <c r="B89" s="5" t="s">
        <v>1439</v>
      </c>
      <c r="C89" s="5" t="s">
        <v>169</v>
      </c>
      <c r="D89" s="5" t="s">
        <v>1800</v>
      </c>
      <c r="E89" s="5" t="s">
        <v>1801</v>
      </c>
      <c r="F89" s="5" t="s">
        <v>1802</v>
      </c>
      <c r="G89" s="5" t="s">
        <v>1456</v>
      </c>
      <c r="J89" s="5" t="s">
        <v>2908</v>
      </c>
    </row>
    <row r="90" spans="1:10">
      <c r="A90" s="5">
        <v>89</v>
      </c>
      <c r="B90" s="5" t="s">
        <v>1439</v>
      </c>
      <c r="C90" s="5" t="s">
        <v>169</v>
      </c>
      <c r="D90" s="5" t="s">
        <v>1803</v>
      </c>
      <c r="E90" s="5" t="s">
        <v>1804</v>
      </c>
      <c r="F90" s="5" t="s">
        <v>1805</v>
      </c>
      <c r="G90" s="5" t="s">
        <v>1447</v>
      </c>
      <c r="H90" s="5" t="s">
        <v>1806</v>
      </c>
      <c r="J90" s="5" t="s">
        <v>2908</v>
      </c>
    </row>
    <row r="91" spans="1:10">
      <c r="A91" s="5">
        <v>90</v>
      </c>
      <c r="B91" s="5" t="s">
        <v>1439</v>
      </c>
      <c r="C91" s="5" t="s">
        <v>169</v>
      </c>
      <c r="D91" s="5" t="s">
        <v>1807</v>
      </c>
      <c r="E91" s="5" t="s">
        <v>1808</v>
      </c>
      <c r="F91" s="5" t="s">
        <v>1809</v>
      </c>
      <c r="G91" s="5" t="s">
        <v>1700</v>
      </c>
      <c r="H91" s="5" t="s">
        <v>1810</v>
      </c>
      <c r="J91" s="5" t="s">
        <v>2908</v>
      </c>
    </row>
    <row r="92" spans="1:10">
      <c r="A92" s="5">
        <v>91</v>
      </c>
      <c r="B92" s="5" t="s">
        <v>1439</v>
      </c>
      <c r="C92" s="5" t="s">
        <v>169</v>
      </c>
      <c r="D92" s="5" t="s">
        <v>1811</v>
      </c>
      <c r="E92" s="5" t="s">
        <v>1812</v>
      </c>
      <c r="F92" s="5" t="s">
        <v>1813</v>
      </c>
      <c r="G92" s="5" t="s">
        <v>1557</v>
      </c>
      <c r="H92" s="5" t="s">
        <v>1814</v>
      </c>
      <c r="J92" s="5" t="s">
        <v>2908</v>
      </c>
    </row>
    <row r="93" spans="1:10">
      <c r="A93" s="5">
        <v>92</v>
      </c>
      <c r="B93" s="5" t="s">
        <v>1439</v>
      </c>
      <c r="C93" s="5" t="s">
        <v>169</v>
      </c>
      <c r="D93" s="5" t="s">
        <v>1815</v>
      </c>
      <c r="E93" s="5" t="s">
        <v>1816</v>
      </c>
      <c r="F93" s="5" t="s">
        <v>1817</v>
      </c>
      <c r="G93" s="5" t="s">
        <v>1456</v>
      </c>
      <c r="H93" s="5" t="s">
        <v>1818</v>
      </c>
      <c r="J93" s="5" t="s">
        <v>2908</v>
      </c>
    </row>
    <row r="94" spans="1:10">
      <c r="A94" s="5">
        <v>93</v>
      </c>
      <c r="B94" s="5" t="s">
        <v>1439</v>
      </c>
      <c r="C94" s="5" t="s">
        <v>169</v>
      </c>
      <c r="D94" s="5" t="s">
        <v>1819</v>
      </c>
      <c r="E94" s="5" t="s">
        <v>1820</v>
      </c>
      <c r="F94" s="5" t="s">
        <v>1821</v>
      </c>
      <c r="G94" s="5" t="s">
        <v>1687</v>
      </c>
      <c r="H94" s="5" t="s">
        <v>1822</v>
      </c>
      <c r="J94" s="5" t="s">
        <v>2908</v>
      </c>
    </row>
    <row r="95" spans="1:10">
      <c r="A95" s="5">
        <v>94</v>
      </c>
      <c r="B95" s="5" t="s">
        <v>1439</v>
      </c>
      <c r="C95" s="5" t="s">
        <v>169</v>
      </c>
      <c r="D95" s="5" t="s">
        <v>1823</v>
      </c>
      <c r="E95" s="5" t="s">
        <v>1824</v>
      </c>
      <c r="F95" s="5" t="s">
        <v>1825</v>
      </c>
      <c r="G95" s="5" t="s">
        <v>1452</v>
      </c>
      <c r="H95" s="5" t="s">
        <v>1826</v>
      </c>
      <c r="J95" s="5" t="s">
        <v>2908</v>
      </c>
    </row>
    <row r="96" spans="1:10">
      <c r="A96" s="5">
        <v>95</v>
      </c>
      <c r="B96" s="5" t="s">
        <v>1439</v>
      </c>
      <c r="C96" s="5" t="s">
        <v>169</v>
      </c>
      <c r="D96" s="5" t="s">
        <v>1827</v>
      </c>
      <c r="E96" s="5" t="s">
        <v>1828</v>
      </c>
      <c r="F96" s="5" t="s">
        <v>1829</v>
      </c>
      <c r="G96" s="5" t="s">
        <v>1465</v>
      </c>
      <c r="H96" s="5" t="s">
        <v>1830</v>
      </c>
      <c r="J96" s="5" t="s">
        <v>2908</v>
      </c>
    </row>
    <row r="97" spans="1:10">
      <c r="A97" s="5">
        <v>96</v>
      </c>
      <c r="B97" s="5" t="s">
        <v>1439</v>
      </c>
      <c r="C97" s="5" t="s">
        <v>169</v>
      </c>
      <c r="D97" s="5" t="s">
        <v>1831</v>
      </c>
      <c r="E97" s="5" t="s">
        <v>1832</v>
      </c>
      <c r="F97" s="5" t="s">
        <v>1833</v>
      </c>
      <c r="G97" s="5" t="s">
        <v>1456</v>
      </c>
      <c r="H97" s="5" t="s">
        <v>1834</v>
      </c>
      <c r="J97" s="5" t="s">
        <v>2908</v>
      </c>
    </row>
    <row r="98" spans="1:10">
      <c r="A98" s="5">
        <v>97</v>
      </c>
      <c r="B98" s="5" t="s">
        <v>1439</v>
      </c>
      <c r="C98" s="5" t="s">
        <v>169</v>
      </c>
      <c r="D98" s="5" t="s">
        <v>1835</v>
      </c>
      <c r="E98" s="5" t="s">
        <v>1836</v>
      </c>
      <c r="F98" s="5" t="s">
        <v>1837</v>
      </c>
      <c r="G98" s="5" t="s">
        <v>1682</v>
      </c>
      <c r="J98" s="5" t="s">
        <v>2908</v>
      </c>
    </row>
    <row r="99" spans="1:10">
      <c r="A99" s="5">
        <v>98</v>
      </c>
      <c r="B99" s="5" t="s">
        <v>1439</v>
      </c>
      <c r="C99" s="5" t="s">
        <v>169</v>
      </c>
      <c r="D99" s="5" t="s">
        <v>2955</v>
      </c>
      <c r="E99" s="5" t="s">
        <v>2956</v>
      </c>
      <c r="F99" s="5" t="s">
        <v>2957</v>
      </c>
      <c r="G99" s="5" t="s">
        <v>1456</v>
      </c>
      <c r="H99" s="5" t="s">
        <v>2958</v>
      </c>
      <c r="J99" s="5" t="s">
        <v>2908</v>
      </c>
    </row>
    <row r="100" spans="1:10">
      <c r="A100" s="5">
        <v>99</v>
      </c>
      <c r="B100" s="5" t="s">
        <v>1439</v>
      </c>
      <c r="C100" s="5" t="s">
        <v>169</v>
      </c>
      <c r="D100" s="5" t="s">
        <v>1838</v>
      </c>
      <c r="E100" s="5" t="s">
        <v>1839</v>
      </c>
      <c r="F100" s="5" t="s">
        <v>1840</v>
      </c>
      <c r="G100" s="5" t="s">
        <v>1557</v>
      </c>
      <c r="H100" s="5" t="s">
        <v>1841</v>
      </c>
      <c r="J100" s="5" t="s">
        <v>2908</v>
      </c>
    </row>
    <row r="101" spans="1:10">
      <c r="A101" s="5">
        <v>100</v>
      </c>
      <c r="B101" s="5" t="s">
        <v>1439</v>
      </c>
      <c r="C101" s="5" t="s">
        <v>169</v>
      </c>
      <c r="D101" s="5" t="s">
        <v>1842</v>
      </c>
      <c r="E101" s="5" t="s">
        <v>1843</v>
      </c>
      <c r="F101" s="5" t="s">
        <v>1844</v>
      </c>
      <c r="G101" s="5" t="s">
        <v>1845</v>
      </c>
      <c r="H101" s="5" t="s">
        <v>1846</v>
      </c>
      <c r="J101" s="5" t="s">
        <v>2908</v>
      </c>
    </row>
    <row r="102" spans="1:10">
      <c r="A102" s="5">
        <v>101</v>
      </c>
      <c r="B102" s="5" t="s">
        <v>1439</v>
      </c>
      <c r="C102" s="5" t="s">
        <v>169</v>
      </c>
      <c r="D102" s="5" t="s">
        <v>1847</v>
      </c>
      <c r="E102" s="5" t="s">
        <v>1848</v>
      </c>
      <c r="F102" s="5" t="s">
        <v>1849</v>
      </c>
      <c r="G102" s="5" t="s">
        <v>1850</v>
      </c>
      <c r="H102" s="5" t="s">
        <v>1851</v>
      </c>
      <c r="J102" s="5" t="s">
        <v>2908</v>
      </c>
    </row>
    <row r="103" spans="1:10">
      <c r="A103" s="5">
        <v>102</v>
      </c>
      <c r="B103" s="5" t="s">
        <v>1439</v>
      </c>
      <c r="C103" s="5" t="s">
        <v>169</v>
      </c>
      <c r="D103" s="5" t="s">
        <v>1852</v>
      </c>
      <c r="E103" s="5" t="s">
        <v>1853</v>
      </c>
      <c r="F103" s="5" t="s">
        <v>1854</v>
      </c>
      <c r="G103" s="5" t="s">
        <v>1461</v>
      </c>
      <c r="J103" s="5" t="s">
        <v>2908</v>
      </c>
    </row>
    <row r="104" spans="1:10">
      <c r="A104" s="5">
        <v>103</v>
      </c>
      <c r="B104" s="5" t="s">
        <v>1439</v>
      </c>
      <c r="C104" s="5" t="s">
        <v>169</v>
      </c>
      <c r="D104" s="5" t="s">
        <v>1855</v>
      </c>
      <c r="E104" s="5" t="s">
        <v>1856</v>
      </c>
      <c r="F104" s="5" t="s">
        <v>1857</v>
      </c>
      <c r="G104" s="5" t="s">
        <v>1557</v>
      </c>
      <c r="J104" s="5" t="s">
        <v>2908</v>
      </c>
    </row>
    <row r="105" spans="1:10">
      <c r="A105" s="5">
        <v>104</v>
      </c>
      <c r="B105" s="5" t="s">
        <v>1439</v>
      </c>
      <c r="C105" s="5" t="s">
        <v>169</v>
      </c>
      <c r="D105" s="5" t="s">
        <v>1858</v>
      </c>
      <c r="E105" s="5" t="s">
        <v>1859</v>
      </c>
      <c r="F105" s="5" t="s">
        <v>1860</v>
      </c>
      <c r="G105" s="5" t="s">
        <v>1456</v>
      </c>
      <c r="H105" s="5" t="s">
        <v>1861</v>
      </c>
      <c r="J105" s="5" t="s">
        <v>2908</v>
      </c>
    </row>
    <row r="106" spans="1:10">
      <c r="A106" s="5">
        <v>105</v>
      </c>
      <c r="B106" s="5" t="s">
        <v>1439</v>
      </c>
      <c r="C106" s="5" t="s">
        <v>169</v>
      </c>
      <c r="D106" s="5" t="s">
        <v>1862</v>
      </c>
      <c r="E106" s="5" t="s">
        <v>1863</v>
      </c>
      <c r="F106" s="5" t="s">
        <v>1864</v>
      </c>
      <c r="G106" s="5" t="s">
        <v>1586</v>
      </c>
      <c r="H106" s="5" t="s">
        <v>1865</v>
      </c>
      <c r="J106" s="5" t="s">
        <v>2908</v>
      </c>
    </row>
    <row r="107" spans="1:10">
      <c r="A107" s="5">
        <v>106</v>
      </c>
      <c r="B107" s="5" t="s">
        <v>1439</v>
      </c>
      <c r="C107" s="5" t="s">
        <v>169</v>
      </c>
      <c r="D107" s="5" t="s">
        <v>1866</v>
      </c>
      <c r="E107" s="5" t="s">
        <v>1867</v>
      </c>
      <c r="F107" s="5" t="s">
        <v>1868</v>
      </c>
      <c r="G107" s="5" t="s">
        <v>1557</v>
      </c>
      <c r="J107" s="5" t="s">
        <v>2908</v>
      </c>
    </row>
    <row r="108" spans="1:10">
      <c r="A108" s="5">
        <v>107</v>
      </c>
      <c r="B108" s="5" t="s">
        <v>1439</v>
      </c>
      <c r="C108" s="5" t="s">
        <v>169</v>
      </c>
      <c r="D108" s="5" t="s">
        <v>1869</v>
      </c>
      <c r="E108" s="5" t="s">
        <v>1870</v>
      </c>
      <c r="F108" s="5" t="s">
        <v>1871</v>
      </c>
      <c r="G108" s="5" t="s">
        <v>1461</v>
      </c>
      <c r="H108" s="5" t="s">
        <v>1872</v>
      </c>
      <c r="J108" s="5" t="s">
        <v>2908</v>
      </c>
    </row>
    <row r="109" spans="1:10">
      <c r="A109" s="5">
        <v>108</v>
      </c>
      <c r="B109" s="5" t="s">
        <v>1439</v>
      </c>
      <c r="C109" s="5" t="s">
        <v>169</v>
      </c>
      <c r="D109" s="5" t="s">
        <v>1873</v>
      </c>
      <c r="E109" s="5" t="s">
        <v>1874</v>
      </c>
      <c r="F109" s="5" t="s">
        <v>1875</v>
      </c>
      <c r="G109" s="5" t="s">
        <v>1470</v>
      </c>
      <c r="H109" s="5" t="s">
        <v>1876</v>
      </c>
      <c r="J109" s="5" t="s">
        <v>2908</v>
      </c>
    </row>
    <row r="110" spans="1:10">
      <c r="A110" s="5">
        <v>109</v>
      </c>
      <c r="B110" s="5" t="s">
        <v>1439</v>
      </c>
      <c r="C110" s="5" t="s">
        <v>169</v>
      </c>
      <c r="D110" s="5" t="s">
        <v>1877</v>
      </c>
      <c r="E110" s="5" t="s">
        <v>1878</v>
      </c>
      <c r="F110" s="5" t="s">
        <v>1879</v>
      </c>
      <c r="G110" s="5" t="s">
        <v>1568</v>
      </c>
      <c r="H110" s="5" t="s">
        <v>1880</v>
      </c>
      <c r="J110" s="5" t="s">
        <v>2908</v>
      </c>
    </row>
    <row r="111" spans="1:10">
      <c r="A111" s="5">
        <v>110</v>
      </c>
      <c r="B111" s="5" t="s">
        <v>1439</v>
      </c>
      <c r="C111" s="5" t="s">
        <v>169</v>
      </c>
      <c r="D111" s="5" t="s">
        <v>1881</v>
      </c>
      <c r="E111" s="5" t="s">
        <v>1882</v>
      </c>
      <c r="F111" s="5" t="s">
        <v>1883</v>
      </c>
      <c r="G111" s="5" t="s">
        <v>1465</v>
      </c>
      <c r="H111" s="5" t="s">
        <v>1884</v>
      </c>
      <c r="J111" s="5" t="s">
        <v>2908</v>
      </c>
    </row>
    <row r="112" spans="1:10">
      <c r="A112" s="5">
        <v>111</v>
      </c>
      <c r="B112" s="5" t="s">
        <v>1439</v>
      </c>
      <c r="C112" s="5" t="s">
        <v>169</v>
      </c>
      <c r="D112" s="5" t="s">
        <v>2959</v>
      </c>
      <c r="E112" s="5" t="s">
        <v>2960</v>
      </c>
      <c r="F112" s="5" t="s">
        <v>2961</v>
      </c>
      <c r="G112" s="5" t="s">
        <v>1557</v>
      </c>
      <c r="H112" s="5" t="s">
        <v>2962</v>
      </c>
      <c r="J112" s="5" t="s">
        <v>2908</v>
      </c>
    </row>
    <row r="113" spans="1:10">
      <c r="A113" s="5">
        <v>112</v>
      </c>
      <c r="B113" s="5" t="s">
        <v>1439</v>
      </c>
      <c r="C113" s="5" t="s">
        <v>169</v>
      </c>
      <c r="D113" s="5" t="s">
        <v>1885</v>
      </c>
      <c r="E113" s="5" t="s">
        <v>1886</v>
      </c>
      <c r="F113" s="5" t="s">
        <v>1887</v>
      </c>
      <c r="G113" s="5" t="s">
        <v>1456</v>
      </c>
      <c r="H113" s="5" t="s">
        <v>1888</v>
      </c>
      <c r="J113" s="5" t="s">
        <v>2908</v>
      </c>
    </row>
    <row r="114" spans="1:10">
      <c r="A114" s="5">
        <v>113</v>
      </c>
      <c r="B114" s="5" t="s">
        <v>1439</v>
      </c>
      <c r="C114" s="5" t="s">
        <v>169</v>
      </c>
      <c r="D114" s="5" t="s">
        <v>1889</v>
      </c>
      <c r="E114" s="5" t="s">
        <v>1890</v>
      </c>
      <c r="F114" s="5" t="s">
        <v>1891</v>
      </c>
      <c r="G114" s="5" t="s">
        <v>1736</v>
      </c>
      <c r="H114" s="5" t="s">
        <v>1892</v>
      </c>
      <c r="J114" s="5" t="s">
        <v>2908</v>
      </c>
    </row>
    <row r="115" spans="1:10">
      <c r="A115" s="5">
        <v>114</v>
      </c>
      <c r="B115" s="5" t="s">
        <v>1439</v>
      </c>
      <c r="C115" s="5" t="s">
        <v>169</v>
      </c>
      <c r="D115" s="5" t="s">
        <v>1893</v>
      </c>
      <c r="E115" s="5" t="s">
        <v>1894</v>
      </c>
      <c r="F115" s="5" t="s">
        <v>1895</v>
      </c>
      <c r="G115" s="5" t="s">
        <v>1456</v>
      </c>
      <c r="H115" s="5" t="s">
        <v>1896</v>
      </c>
      <c r="J115" s="5" t="s">
        <v>2908</v>
      </c>
    </row>
    <row r="116" spans="1:10">
      <c r="A116" s="5">
        <v>115</v>
      </c>
      <c r="B116" s="5" t="s">
        <v>1439</v>
      </c>
      <c r="C116" s="5" t="s">
        <v>169</v>
      </c>
      <c r="D116" s="5" t="s">
        <v>1897</v>
      </c>
      <c r="E116" s="5" t="s">
        <v>1898</v>
      </c>
      <c r="F116" s="5" t="s">
        <v>1899</v>
      </c>
      <c r="G116" s="5" t="s">
        <v>1456</v>
      </c>
      <c r="H116" s="5" t="s">
        <v>1900</v>
      </c>
      <c r="J116" s="5" t="s">
        <v>2908</v>
      </c>
    </row>
    <row r="117" spans="1:10">
      <c r="A117" s="5">
        <v>116</v>
      </c>
      <c r="B117" s="5" t="s">
        <v>1439</v>
      </c>
      <c r="C117" s="5" t="s">
        <v>169</v>
      </c>
      <c r="D117" s="5" t="s">
        <v>1901</v>
      </c>
      <c r="E117" s="5" t="s">
        <v>1902</v>
      </c>
      <c r="F117" s="5" t="s">
        <v>1903</v>
      </c>
      <c r="G117" s="5" t="s">
        <v>1461</v>
      </c>
      <c r="H117" s="5" t="s">
        <v>1904</v>
      </c>
      <c r="J117" s="5" t="s">
        <v>2908</v>
      </c>
    </row>
    <row r="118" spans="1:10">
      <c r="A118" s="5">
        <v>117</v>
      </c>
      <c r="B118" s="5" t="s">
        <v>1439</v>
      </c>
      <c r="C118" s="5" t="s">
        <v>169</v>
      </c>
      <c r="D118" s="5" t="s">
        <v>1905</v>
      </c>
      <c r="E118" s="5" t="s">
        <v>1906</v>
      </c>
      <c r="F118" s="5" t="s">
        <v>1907</v>
      </c>
      <c r="G118" s="5" t="s">
        <v>1614</v>
      </c>
      <c r="H118" s="5" t="s">
        <v>1908</v>
      </c>
      <c r="J118" s="5" t="s">
        <v>2908</v>
      </c>
    </row>
    <row r="119" spans="1:10">
      <c r="A119" s="5">
        <v>118</v>
      </c>
      <c r="B119" s="5" t="s">
        <v>1439</v>
      </c>
      <c r="C119" s="5" t="s">
        <v>169</v>
      </c>
      <c r="D119" s="5" t="s">
        <v>2963</v>
      </c>
      <c r="E119" s="5" t="s">
        <v>2964</v>
      </c>
      <c r="F119" s="5" t="s">
        <v>2965</v>
      </c>
      <c r="G119" s="5" t="s">
        <v>1568</v>
      </c>
      <c r="J119" s="5" t="s">
        <v>2908</v>
      </c>
    </row>
    <row r="120" spans="1:10">
      <c r="A120" s="5">
        <v>119</v>
      </c>
      <c r="B120" s="5" t="s">
        <v>1439</v>
      </c>
      <c r="C120" s="5" t="s">
        <v>169</v>
      </c>
      <c r="D120" s="5" t="s">
        <v>1909</v>
      </c>
      <c r="E120" s="5" t="s">
        <v>1910</v>
      </c>
      <c r="F120" s="5" t="s">
        <v>1911</v>
      </c>
      <c r="G120" s="5" t="s">
        <v>1682</v>
      </c>
      <c r="J120" s="5" t="s">
        <v>2908</v>
      </c>
    </row>
    <row r="121" spans="1:10">
      <c r="A121" s="5">
        <v>120</v>
      </c>
      <c r="B121" s="5" t="s">
        <v>1439</v>
      </c>
      <c r="C121" s="5" t="s">
        <v>169</v>
      </c>
      <c r="D121" s="5" t="s">
        <v>1912</v>
      </c>
      <c r="E121" s="5" t="s">
        <v>1913</v>
      </c>
      <c r="F121" s="5" t="s">
        <v>1914</v>
      </c>
      <c r="G121" s="5" t="s">
        <v>1503</v>
      </c>
      <c r="H121" s="5" t="s">
        <v>1915</v>
      </c>
      <c r="J121" s="5" t="s">
        <v>2908</v>
      </c>
    </row>
    <row r="122" spans="1:10">
      <c r="A122" s="5">
        <v>121</v>
      </c>
      <c r="B122" s="5" t="s">
        <v>1439</v>
      </c>
      <c r="C122" s="5" t="s">
        <v>169</v>
      </c>
      <c r="D122" s="5" t="s">
        <v>1916</v>
      </c>
      <c r="E122" s="5" t="s">
        <v>1917</v>
      </c>
      <c r="F122" s="5" t="s">
        <v>1918</v>
      </c>
      <c r="G122" s="5" t="s">
        <v>1919</v>
      </c>
      <c r="J122" s="5" t="s">
        <v>2908</v>
      </c>
    </row>
    <row r="123" spans="1:10">
      <c r="A123" s="5">
        <v>122</v>
      </c>
      <c r="B123" s="5" t="s">
        <v>1439</v>
      </c>
      <c r="C123" s="5" t="s">
        <v>169</v>
      </c>
      <c r="D123" s="5" t="s">
        <v>1920</v>
      </c>
      <c r="E123" s="5" t="s">
        <v>1921</v>
      </c>
      <c r="F123" s="5" t="s">
        <v>1922</v>
      </c>
      <c r="G123" s="5" t="s">
        <v>1447</v>
      </c>
      <c r="H123" s="5" t="s">
        <v>1923</v>
      </c>
      <c r="J123" s="5" t="s">
        <v>2908</v>
      </c>
    </row>
    <row r="124" spans="1:10">
      <c r="A124" s="5">
        <v>123</v>
      </c>
      <c r="B124" s="5" t="s">
        <v>1439</v>
      </c>
      <c r="C124" s="5" t="s">
        <v>169</v>
      </c>
      <c r="D124" s="5" t="s">
        <v>1924</v>
      </c>
      <c r="E124" s="5" t="s">
        <v>1925</v>
      </c>
      <c r="F124" s="5" t="s">
        <v>1926</v>
      </c>
      <c r="G124" s="5" t="s">
        <v>1695</v>
      </c>
      <c r="H124" s="5" t="s">
        <v>1927</v>
      </c>
      <c r="J124" s="5" t="s">
        <v>2908</v>
      </c>
    </row>
    <row r="125" spans="1:10">
      <c r="A125" s="5">
        <v>124</v>
      </c>
      <c r="B125" s="5" t="s">
        <v>1439</v>
      </c>
      <c r="C125" s="5" t="s">
        <v>169</v>
      </c>
      <c r="D125" s="5" t="s">
        <v>1928</v>
      </c>
      <c r="E125" s="5" t="s">
        <v>1929</v>
      </c>
      <c r="F125" s="5" t="s">
        <v>1930</v>
      </c>
      <c r="G125" s="5" t="s">
        <v>1732</v>
      </c>
      <c r="H125" s="5" t="s">
        <v>1931</v>
      </c>
      <c r="J125" s="5" t="s">
        <v>2908</v>
      </c>
    </row>
    <row r="126" spans="1:10">
      <c r="A126" s="5">
        <v>125</v>
      </c>
      <c r="B126" s="5" t="s">
        <v>1439</v>
      </c>
      <c r="C126" s="5" t="s">
        <v>169</v>
      </c>
      <c r="D126" s="5" t="s">
        <v>1932</v>
      </c>
      <c r="E126" s="5" t="s">
        <v>1933</v>
      </c>
      <c r="F126" s="5" t="s">
        <v>1934</v>
      </c>
      <c r="G126" s="5" t="s">
        <v>1935</v>
      </c>
      <c r="J126" s="5" t="s">
        <v>2908</v>
      </c>
    </row>
    <row r="127" spans="1:10">
      <c r="A127" s="5">
        <v>126</v>
      </c>
      <c r="B127" s="5" t="s">
        <v>1439</v>
      </c>
      <c r="C127" s="5" t="s">
        <v>169</v>
      </c>
      <c r="D127" s="5" t="s">
        <v>1936</v>
      </c>
      <c r="E127" s="5" t="s">
        <v>1937</v>
      </c>
      <c r="F127" s="5" t="s">
        <v>1938</v>
      </c>
      <c r="G127" s="5" t="s">
        <v>1655</v>
      </c>
      <c r="H127" s="5" t="s">
        <v>1799</v>
      </c>
      <c r="J127" s="5" t="s">
        <v>2908</v>
      </c>
    </row>
    <row r="128" spans="1:10">
      <c r="A128" s="5">
        <v>127</v>
      </c>
      <c r="B128" s="5" t="s">
        <v>1439</v>
      </c>
      <c r="C128" s="5" t="s">
        <v>169</v>
      </c>
      <c r="D128" s="5" t="s">
        <v>1939</v>
      </c>
      <c r="E128" s="5" t="s">
        <v>1940</v>
      </c>
      <c r="F128" s="5" t="s">
        <v>1941</v>
      </c>
      <c r="G128" s="5" t="s">
        <v>1614</v>
      </c>
      <c r="H128" s="5" t="s">
        <v>1942</v>
      </c>
      <c r="J128" s="5" t="s">
        <v>2908</v>
      </c>
    </row>
    <row r="129" spans="1:10">
      <c r="A129" s="5">
        <v>128</v>
      </c>
      <c r="B129" s="5" t="s">
        <v>1439</v>
      </c>
      <c r="C129" s="5" t="s">
        <v>169</v>
      </c>
      <c r="D129" s="5" t="s">
        <v>1943</v>
      </c>
      <c r="E129" s="5" t="s">
        <v>1944</v>
      </c>
      <c r="F129" s="5" t="s">
        <v>1945</v>
      </c>
      <c r="G129" s="5" t="s">
        <v>1470</v>
      </c>
      <c r="H129" s="5" t="s">
        <v>1946</v>
      </c>
      <c r="J129" s="5" t="s">
        <v>2908</v>
      </c>
    </row>
    <row r="130" spans="1:10">
      <c r="A130" s="5">
        <v>129</v>
      </c>
      <c r="B130" s="5" t="s">
        <v>1439</v>
      </c>
      <c r="C130" s="5" t="s">
        <v>169</v>
      </c>
      <c r="D130" s="5" t="s">
        <v>1947</v>
      </c>
      <c r="E130" s="5" t="s">
        <v>1948</v>
      </c>
      <c r="F130" s="5" t="s">
        <v>1949</v>
      </c>
      <c r="G130" s="5" t="s">
        <v>1546</v>
      </c>
      <c r="H130" s="5" t="s">
        <v>1950</v>
      </c>
      <c r="J130" s="5" t="s">
        <v>2908</v>
      </c>
    </row>
    <row r="131" spans="1:10">
      <c r="A131" s="5">
        <v>130</v>
      </c>
      <c r="B131" s="5" t="s">
        <v>1439</v>
      </c>
      <c r="C131" s="5" t="s">
        <v>169</v>
      </c>
      <c r="D131" s="5" t="s">
        <v>1951</v>
      </c>
      <c r="E131" s="5" t="s">
        <v>1952</v>
      </c>
      <c r="F131" s="5" t="s">
        <v>1953</v>
      </c>
      <c r="G131" s="5" t="s">
        <v>1503</v>
      </c>
      <c r="H131" s="5" t="s">
        <v>1954</v>
      </c>
      <c r="J131" s="5" t="s">
        <v>2908</v>
      </c>
    </row>
    <row r="132" spans="1:10">
      <c r="A132" s="5">
        <v>131</v>
      </c>
      <c r="B132" s="5" t="s">
        <v>1439</v>
      </c>
      <c r="C132" s="5" t="s">
        <v>169</v>
      </c>
      <c r="D132" s="5" t="s">
        <v>1955</v>
      </c>
      <c r="E132" s="5" t="s">
        <v>1956</v>
      </c>
      <c r="F132" s="5" t="s">
        <v>1957</v>
      </c>
      <c r="G132" s="5" t="s">
        <v>1447</v>
      </c>
      <c r="H132" s="5" t="s">
        <v>1958</v>
      </c>
      <c r="J132" s="5" t="s">
        <v>2908</v>
      </c>
    </row>
    <row r="133" spans="1:10">
      <c r="A133" s="5">
        <v>132</v>
      </c>
      <c r="B133" s="5" t="s">
        <v>1439</v>
      </c>
      <c r="C133" s="5" t="s">
        <v>169</v>
      </c>
      <c r="D133" s="5" t="s">
        <v>1959</v>
      </c>
      <c r="E133" s="5" t="s">
        <v>1960</v>
      </c>
      <c r="F133" s="5" t="s">
        <v>1961</v>
      </c>
      <c r="G133" s="5" t="s">
        <v>1508</v>
      </c>
      <c r="H133" s="5" t="s">
        <v>1962</v>
      </c>
      <c r="J133" s="5" t="s">
        <v>2908</v>
      </c>
    </row>
    <row r="134" spans="1:10">
      <c r="A134" s="5">
        <v>133</v>
      </c>
      <c r="B134" s="5" t="s">
        <v>1439</v>
      </c>
      <c r="C134" s="5" t="s">
        <v>169</v>
      </c>
      <c r="D134" s="5" t="s">
        <v>1963</v>
      </c>
      <c r="E134" s="5" t="s">
        <v>1964</v>
      </c>
      <c r="F134" s="5" t="s">
        <v>1965</v>
      </c>
      <c r="G134" s="5" t="s">
        <v>1568</v>
      </c>
      <c r="H134" s="5" t="s">
        <v>1966</v>
      </c>
      <c r="J134" s="5" t="s">
        <v>2908</v>
      </c>
    </row>
    <row r="135" spans="1:10">
      <c r="A135" s="5">
        <v>134</v>
      </c>
      <c r="B135" s="5" t="s">
        <v>1439</v>
      </c>
      <c r="C135" s="5" t="s">
        <v>169</v>
      </c>
      <c r="D135" s="5" t="s">
        <v>1967</v>
      </c>
      <c r="E135" s="5" t="s">
        <v>1968</v>
      </c>
      <c r="F135" s="5" t="s">
        <v>1969</v>
      </c>
      <c r="G135" s="5" t="s">
        <v>1470</v>
      </c>
      <c r="H135" s="5" t="s">
        <v>1970</v>
      </c>
      <c r="J135" s="5" t="s">
        <v>2908</v>
      </c>
    </row>
    <row r="136" spans="1:10">
      <c r="A136" s="5">
        <v>135</v>
      </c>
      <c r="B136" s="5" t="s">
        <v>1439</v>
      </c>
      <c r="C136" s="5" t="s">
        <v>169</v>
      </c>
      <c r="D136" s="5" t="s">
        <v>1971</v>
      </c>
      <c r="E136" s="5" t="s">
        <v>1972</v>
      </c>
      <c r="F136" s="5" t="s">
        <v>1973</v>
      </c>
      <c r="G136" s="5" t="s">
        <v>1456</v>
      </c>
      <c r="H136" s="5" t="s">
        <v>1974</v>
      </c>
      <c r="J136" s="5" t="s">
        <v>2908</v>
      </c>
    </row>
    <row r="137" spans="1:10">
      <c r="A137" s="5">
        <v>136</v>
      </c>
      <c r="B137" s="5" t="s">
        <v>1439</v>
      </c>
      <c r="C137" s="5" t="s">
        <v>169</v>
      </c>
      <c r="D137" s="5" t="s">
        <v>1975</v>
      </c>
      <c r="E137" s="5" t="s">
        <v>1976</v>
      </c>
      <c r="F137" s="5" t="s">
        <v>1977</v>
      </c>
      <c r="G137" s="5" t="s">
        <v>1452</v>
      </c>
      <c r="H137" s="5" t="s">
        <v>1978</v>
      </c>
      <c r="J137" s="5" t="s">
        <v>2908</v>
      </c>
    </row>
    <row r="138" spans="1:10">
      <c r="A138" s="5">
        <v>137</v>
      </c>
      <c r="B138" s="5" t="s">
        <v>1439</v>
      </c>
      <c r="C138" s="5" t="s">
        <v>169</v>
      </c>
      <c r="D138" s="5" t="s">
        <v>2966</v>
      </c>
      <c r="E138" s="5" t="s">
        <v>2967</v>
      </c>
      <c r="F138" s="5" t="s">
        <v>2968</v>
      </c>
      <c r="G138" s="5" t="s">
        <v>1541</v>
      </c>
      <c r="J138" s="5" t="s">
        <v>2908</v>
      </c>
    </row>
    <row r="139" spans="1:10">
      <c r="A139" s="5">
        <v>138</v>
      </c>
      <c r="B139" s="5" t="s">
        <v>1439</v>
      </c>
      <c r="C139" s="5" t="s">
        <v>169</v>
      </c>
      <c r="D139" s="5" t="s">
        <v>1979</v>
      </c>
      <c r="E139" s="5" t="s">
        <v>1980</v>
      </c>
      <c r="F139" s="5" t="s">
        <v>1981</v>
      </c>
      <c r="G139" s="5" t="s">
        <v>1982</v>
      </c>
      <c r="H139" s="5" t="s">
        <v>1983</v>
      </c>
      <c r="J139" s="5" t="s">
        <v>2908</v>
      </c>
    </row>
    <row r="140" spans="1:10">
      <c r="A140" s="5">
        <v>139</v>
      </c>
      <c r="B140" s="5" t="s">
        <v>1439</v>
      </c>
      <c r="C140" s="5" t="s">
        <v>169</v>
      </c>
      <c r="D140" s="5" t="s">
        <v>1984</v>
      </c>
      <c r="E140" s="5" t="s">
        <v>1985</v>
      </c>
      <c r="F140" s="5" t="s">
        <v>1986</v>
      </c>
      <c r="G140" s="5" t="s">
        <v>1557</v>
      </c>
      <c r="J140" s="5" t="s">
        <v>2908</v>
      </c>
    </row>
    <row r="141" spans="1:10">
      <c r="A141" s="5">
        <v>140</v>
      </c>
      <c r="B141" s="5" t="s">
        <v>1439</v>
      </c>
      <c r="C141" s="5" t="s">
        <v>169</v>
      </c>
      <c r="D141" s="5" t="s">
        <v>1987</v>
      </c>
      <c r="E141" s="5" t="s">
        <v>1988</v>
      </c>
      <c r="F141" s="5" t="s">
        <v>1989</v>
      </c>
      <c r="G141" s="5" t="s">
        <v>1568</v>
      </c>
      <c r="H141" s="5" t="s">
        <v>1990</v>
      </c>
      <c r="J141" s="5" t="s">
        <v>2908</v>
      </c>
    </row>
    <row r="142" spans="1:10">
      <c r="A142" s="5">
        <v>141</v>
      </c>
      <c r="B142" s="5" t="s">
        <v>1439</v>
      </c>
      <c r="C142" s="5" t="s">
        <v>169</v>
      </c>
      <c r="D142" s="5" t="s">
        <v>1991</v>
      </c>
      <c r="E142" s="5" t="s">
        <v>1992</v>
      </c>
      <c r="F142" s="5" t="s">
        <v>1993</v>
      </c>
      <c r="G142" s="5" t="s">
        <v>1470</v>
      </c>
      <c r="I142" s="5" t="s">
        <v>2969</v>
      </c>
      <c r="J142" s="5" t="s">
        <v>2908</v>
      </c>
    </row>
    <row r="143" spans="1:10">
      <c r="A143" s="5">
        <v>142</v>
      </c>
      <c r="B143" s="5" t="s">
        <v>1439</v>
      </c>
      <c r="C143" s="5" t="s">
        <v>169</v>
      </c>
      <c r="D143" s="5" t="s">
        <v>1994</v>
      </c>
      <c r="E143" s="5" t="s">
        <v>1995</v>
      </c>
      <c r="F143" s="5" t="s">
        <v>1996</v>
      </c>
      <c r="G143" s="5" t="s">
        <v>1541</v>
      </c>
      <c r="J143" s="5" t="s">
        <v>2908</v>
      </c>
    </row>
    <row r="144" spans="1:10">
      <c r="A144" s="5">
        <v>143</v>
      </c>
      <c r="B144" s="5" t="s">
        <v>1439</v>
      </c>
      <c r="C144" s="5" t="s">
        <v>169</v>
      </c>
      <c r="D144" s="5" t="s">
        <v>1997</v>
      </c>
      <c r="E144" s="5" t="s">
        <v>1998</v>
      </c>
      <c r="F144" s="5" t="s">
        <v>1999</v>
      </c>
      <c r="G144" s="5" t="s">
        <v>1650</v>
      </c>
      <c r="J144" s="5" t="s">
        <v>2908</v>
      </c>
    </row>
    <row r="145" spans="1:10">
      <c r="A145" s="5">
        <v>144</v>
      </c>
      <c r="B145" s="5" t="s">
        <v>1439</v>
      </c>
      <c r="C145" s="5" t="s">
        <v>169</v>
      </c>
      <c r="D145" s="5" t="s">
        <v>2000</v>
      </c>
      <c r="E145" s="5" t="s">
        <v>2001</v>
      </c>
      <c r="F145" s="5" t="s">
        <v>2002</v>
      </c>
      <c r="G145" s="5" t="s">
        <v>1736</v>
      </c>
      <c r="J145" s="5" t="s">
        <v>2908</v>
      </c>
    </row>
    <row r="146" spans="1:10">
      <c r="A146" s="5">
        <v>145</v>
      </c>
      <c r="B146" s="5" t="s">
        <v>1439</v>
      </c>
      <c r="C146" s="5" t="s">
        <v>169</v>
      </c>
      <c r="D146" s="5" t="s">
        <v>2003</v>
      </c>
      <c r="E146" s="5" t="s">
        <v>2004</v>
      </c>
      <c r="F146" s="5" t="s">
        <v>2005</v>
      </c>
      <c r="G146" s="5" t="s">
        <v>1732</v>
      </c>
      <c r="H146" s="5" t="s">
        <v>1683</v>
      </c>
      <c r="J146" s="5" t="s">
        <v>2908</v>
      </c>
    </row>
    <row r="147" spans="1:10">
      <c r="A147" s="5">
        <v>146</v>
      </c>
      <c r="B147" s="5" t="s">
        <v>1439</v>
      </c>
      <c r="C147" s="5" t="s">
        <v>169</v>
      </c>
      <c r="D147" s="5" t="s">
        <v>2006</v>
      </c>
      <c r="E147" s="5" t="s">
        <v>2007</v>
      </c>
      <c r="F147" s="5" t="s">
        <v>2008</v>
      </c>
      <c r="G147" s="5" t="s">
        <v>1568</v>
      </c>
      <c r="H147" s="5" t="s">
        <v>2009</v>
      </c>
      <c r="J147" s="5" t="s">
        <v>2908</v>
      </c>
    </row>
    <row r="148" spans="1:10">
      <c r="A148" s="5">
        <v>147</v>
      </c>
      <c r="B148" s="5" t="s">
        <v>1439</v>
      </c>
      <c r="C148" s="5" t="s">
        <v>169</v>
      </c>
      <c r="D148" s="5" t="s">
        <v>2010</v>
      </c>
      <c r="E148" s="5" t="s">
        <v>2011</v>
      </c>
      <c r="F148" s="5" t="s">
        <v>2012</v>
      </c>
      <c r="G148" s="5" t="s">
        <v>1614</v>
      </c>
      <c r="J148" s="5" t="s">
        <v>2908</v>
      </c>
    </row>
    <row r="149" spans="1:10">
      <c r="A149" s="5">
        <v>148</v>
      </c>
      <c r="B149" s="5" t="s">
        <v>1439</v>
      </c>
      <c r="C149" s="5" t="s">
        <v>169</v>
      </c>
      <c r="D149" s="5" t="s">
        <v>2013</v>
      </c>
      <c r="E149" s="5" t="s">
        <v>2014</v>
      </c>
      <c r="F149" s="5" t="s">
        <v>2015</v>
      </c>
      <c r="G149" s="5" t="s">
        <v>1470</v>
      </c>
      <c r="H149" s="5" t="s">
        <v>2016</v>
      </c>
      <c r="J149" s="5" t="s">
        <v>2908</v>
      </c>
    </row>
    <row r="150" spans="1:10">
      <c r="A150" s="5">
        <v>149</v>
      </c>
      <c r="B150" s="5" t="s">
        <v>1439</v>
      </c>
      <c r="C150" s="5" t="s">
        <v>169</v>
      </c>
      <c r="D150" s="5" t="s">
        <v>2017</v>
      </c>
      <c r="E150" s="5" t="s">
        <v>2018</v>
      </c>
      <c r="F150" s="5" t="s">
        <v>2019</v>
      </c>
      <c r="G150" s="5" t="s">
        <v>1456</v>
      </c>
      <c r="H150" s="5" t="s">
        <v>2020</v>
      </c>
      <c r="J150" s="5" t="s">
        <v>2908</v>
      </c>
    </row>
    <row r="151" spans="1:10">
      <c r="A151" s="5">
        <v>150</v>
      </c>
      <c r="B151" s="5" t="s">
        <v>1439</v>
      </c>
      <c r="C151" s="5" t="s">
        <v>169</v>
      </c>
      <c r="D151" s="5" t="s">
        <v>2021</v>
      </c>
      <c r="E151" s="5" t="s">
        <v>2022</v>
      </c>
      <c r="F151" s="5" t="s">
        <v>2023</v>
      </c>
      <c r="G151" s="5" t="s">
        <v>1586</v>
      </c>
      <c r="H151" s="5" t="s">
        <v>1683</v>
      </c>
      <c r="J151" s="5" t="s">
        <v>2908</v>
      </c>
    </row>
    <row r="152" spans="1:10">
      <c r="A152" s="5">
        <v>151</v>
      </c>
      <c r="B152" s="5" t="s">
        <v>1439</v>
      </c>
      <c r="C152" s="5" t="s">
        <v>169</v>
      </c>
      <c r="D152" s="5" t="s">
        <v>2024</v>
      </c>
      <c r="E152" s="5" t="s">
        <v>2025</v>
      </c>
      <c r="F152" s="5" t="s">
        <v>2026</v>
      </c>
      <c r="G152" s="5" t="s">
        <v>1470</v>
      </c>
      <c r="H152" s="5" t="s">
        <v>2027</v>
      </c>
      <c r="J152" s="5" t="s">
        <v>2908</v>
      </c>
    </row>
    <row r="153" spans="1:10">
      <c r="A153" s="5">
        <v>152</v>
      </c>
      <c r="B153" s="5" t="s">
        <v>1439</v>
      </c>
      <c r="C153" s="5" t="s">
        <v>169</v>
      </c>
      <c r="D153" s="5" t="s">
        <v>2028</v>
      </c>
      <c r="E153" s="5" t="s">
        <v>2029</v>
      </c>
      <c r="F153" s="5" t="s">
        <v>2030</v>
      </c>
      <c r="G153" s="5" t="s">
        <v>1568</v>
      </c>
      <c r="H153" s="5" t="s">
        <v>2031</v>
      </c>
      <c r="J153" s="5" t="s">
        <v>2908</v>
      </c>
    </row>
    <row r="154" spans="1:10">
      <c r="A154" s="5">
        <v>153</v>
      </c>
      <c r="B154" s="5" t="s">
        <v>1439</v>
      </c>
      <c r="C154" s="5" t="s">
        <v>169</v>
      </c>
      <c r="D154" s="5" t="s">
        <v>2032</v>
      </c>
      <c r="E154" s="5" t="s">
        <v>2033</v>
      </c>
      <c r="F154" s="5" t="s">
        <v>2034</v>
      </c>
      <c r="G154" s="5" t="s">
        <v>1687</v>
      </c>
      <c r="H154" s="5" t="s">
        <v>2035</v>
      </c>
      <c r="J154" s="5" t="s">
        <v>2908</v>
      </c>
    </row>
    <row r="155" spans="1:10">
      <c r="A155" s="5">
        <v>154</v>
      </c>
      <c r="B155" s="5" t="s">
        <v>1439</v>
      </c>
      <c r="C155" s="5" t="s">
        <v>169</v>
      </c>
      <c r="D155" s="5" t="s">
        <v>2036</v>
      </c>
      <c r="E155" s="5" t="s">
        <v>2037</v>
      </c>
      <c r="F155" s="5" t="s">
        <v>2038</v>
      </c>
      <c r="G155" s="5" t="s">
        <v>1760</v>
      </c>
      <c r="H155" s="5" t="s">
        <v>1799</v>
      </c>
      <c r="J155" s="5" t="s">
        <v>2908</v>
      </c>
    </row>
    <row r="156" spans="1:10">
      <c r="A156" s="5">
        <v>155</v>
      </c>
      <c r="B156" s="5" t="s">
        <v>1439</v>
      </c>
      <c r="C156" s="5" t="s">
        <v>169</v>
      </c>
      <c r="D156" s="5" t="s">
        <v>2039</v>
      </c>
      <c r="E156" s="5" t="s">
        <v>2040</v>
      </c>
      <c r="F156" s="5" t="s">
        <v>2041</v>
      </c>
      <c r="G156" s="5" t="s">
        <v>1546</v>
      </c>
      <c r="J156" s="5" t="s">
        <v>2908</v>
      </c>
    </row>
    <row r="157" spans="1:10">
      <c r="A157" s="5">
        <v>156</v>
      </c>
      <c r="B157" s="5" t="s">
        <v>1439</v>
      </c>
      <c r="C157" s="5" t="s">
        <v>169</v>
      </c>
      <c r="D157" s="5" t="s">
        <v>2042</v>
      </c>
      <c r="E157" s="5" t="s">
        <v>2043</v>
      </c>
      <c r="F157" s="5" t="s">
        <v>2044</v>
      </c>
      <c r="G157" s="5" t="s">
        <v>1546</v>
      </c>
      <c r="H157" s="5" t="s">
        <v>2045</v>
      </c>
      <c r="J157" s="5" t="s">
        <v>2908</v>
      </c>
    </row>
    <row r="158" spans="1:10">
      <c r="A158" s="5">
        <v>157</v>
      </c>
      <c r="B158" s="5" t="s">
        <v>1439</v>
      </c>
      <c r="C158" s="5" t="s">
        <v>169</v>
      </c>
      <c r="D158" s="5" t="s">
        <v>2046</v>
      </c>
      <c r="E158" s="5" t="s">
        <v>2047</v>
      </c>
      <c r="F158" s="5" t="s">
        <v>2048</v>
      </c>
      <c r="G158" s="5" t="s">
        <v>1447</v>
      </c>
      <c r="H158" s="5" t="s">
        <v>2049</v>
      </c>
      <c r="J158" s="5" t="s">
        <v>2908</v>
      </c>
    </row>
    <row r="159" spans="1:10">
      <c r="A159" s="5">
        <v>158</v>
      </c>
      <c r="B159" s="5" t="s">
        <v>1439</v>
      </c>
      <c r="C159" s="5" t="s">
        <v>169</v>
      </c>
      <c r="D159" s="5" t="s">
        <v>2050</v>
      </c>
      <c r="E159" s="5" t="s">
        <v>2051</v>
      </c>
      <c r="F159" s="5" t="s">
        <v>2052</v>
      </c>
      <c r="G159" s="5" t="s">
        <v>1541</v>
      </c>
      <c r="H159" s="5" t="s">
        <v>2053</v>
      </c>
      <c r="J159" s="5" t="s">
        <v>2908</v>
      </c>
    </row>
    <row r="160" spans="1:10">
      <c r="A160" s="5">
        <v>159</v>
      </c>
      <c r="B160" s="5" t="s">
        <v>1439</v>
      </c>
      <c r="C160" s="5" t="s">
        <v>169</v>
      </c>
      <c r="D160" s="5" t="s">
        <v>2054</v>
      </c>
      <c r="E160" s="5" t="s">
        <v>2055</v>
      </c>
      <c r="F160" s="5" t="s">
        <v>2056</v>
      </c>
      <c r="G160" s="5" t="s">
        <v>1546</v>
      </c>
      <c r="H160" s="5" t="s">
        <v>2057</v>
      </c>
      <c r="J160" s="5" t="s">
        <v>2908</v>
      </c>
    </row>
    <row r="161" spans="1:10">
      <c r="A161" s="5">
        <v>160</v>
      </c>
      <c r="B161" s="5" t="s">
        <v>1439</v>
      </c>
      <c r="C161" s="5" t="s">
        <v>169</v>
      </c>
      <c r="D161" s="5" t="s">
        <v>2058</v>
      </c>
      <c r="E161" s="5" t="s">
        <v>2059</v>
      </c>
      <c r="F161" s="5" t="s">
        <v>2060</v>
      </c>
      <c r="G161" s="5" t="s">
        <v>1452</v>
      </c>
      <c r="H161" s="5" t="s">
        <v>2061</v>
      </c>
      <c r="J161" s="5" t="s">
        <v>2908</v>
      </c>
    </row>
    <row r="162" spans="1:10">
      <c r="A162" s="5">
        <v>161</v>
      </c>
      <c r="B162" s="5" t="s">
        <v>1439</v>
      </c>
      <c r="C162" s="5" t="s">
        <v>169</v>
      </c>
      <c r="D162" s="5" t="s">
        <v>2062</v>
      </c>
      <c r="E162" s="5" t="s">
        <v>2063</v>
      </c>
      <c r="F162" s="5" t="s">
        <v>2064</v>
      </c>
      <c r="G162" s="5" t="s">
        <v>1672</v>
      </c>
      <c r="J162" s="5" t="s">
        <v>2908</v>
      </c>
    </row>
    <row r="163" spans="1:10">
      <c r="A163" s="5">
        <v>162</v>
      </c>
      <c r="B163" s="5" t="s">
        <v>1439</v>
      </c>
      <c r="C163" s="5" t="s">
        <v>169</v>
      </c>
      <c r="D163" s="5" t="s">
        <v>2065</v>
      </c>
      <c r="E163" s="5" t="s">
        <v>2066</v>
      </c>
      <c r="F163" s="5" t="s">
        <v>2067</v>
      </c>
      <c r="G163" s="5" t="s">
        <v>1687</v>
      </c>
      <c r="H163" s="5" t="s">
        <v>2068</v>
      </c>
      <c r="J163" s="5" t="s">
        <v>2908</v>
      </c>
    </row>
    <row r="164" spans="1:10">
      <c r="A164" s="5">
        <v>163</v>
      </c>
      <c r="B164" s="5" t="s">
        <v>1439</v>
      </c>
      <c r="C164" s="5" t="s">
        <v>169</v>
      </c>
      <c r="D164" s="5" t="s">
        <v>2069</v>
      </c>
      <c r="E164" s="5" t="s">
        <v>2070</v>
      </c>
      <c r="F164" s="5" t="s">
        <v>2071</v>
      </c>
      <c r="G164" s="5" t="s">
        <v>1727</v>
      </c>
      <c r="H164" s="5" t="s">
        <v>2072</v>
      </c>
      <c r="J164" s="5" t="s">
        <v>2908</v>
      </c>
    </row>
    <row r="165" spans="1:10">
      <c r="A165" s="5">
        <v>164</v>
      </c>
      <c r="B165" s="5" t="s">
        <v>1439</v>
      </c>
      <c r="C165" s="5" t="s">
        <v>169</v>
      </c>
      <c r="D165" s="5" t="s">
        <v>2073</v>
      </c>
      <c r="E165" s="5" t="s">
        <v>2074</v>
      </c>
      <c r="F165" s="5" t="s">
        <v>2075</v>
      </c>
      <c r="G165" s="5" t="s">
        <v>1727</v>
      </c>
      <c r="H165" s="5" t="s">
        <v>2057</v>
      </c>
      <c r="J165" s="5" t="s">
        <v>2908</v>
      </c>
    </row>
    <row r="166" spans="1:10">
      <c r="A166" s="5">
        <v>165</v>
      </c>
      <c r="B166" s="5" t="s">
        <v>1439</v>
      </c>
      <c r="C166" s="5" t="s">
        <v>169</v>
      </c>
      <c r="D166" s="5" t="s">
        <v>2076</v>
      </c>
      <c r="E166" s="5" t="s">
        <v>2077</v>
      </c>
      <c r="F166" s="5" t="s">
        <v>2078</v>
      </c>
      <c r="G166" s="5" t="s">
        <v>1727</v>
      </c>
      <c r="H166" s="5" t="s">
        <v>2079</v>
      </c>
      <c r="J166" s="5" t="s">
        <v>2908</v>
      </c>
    </row>
    <row r="167" spans="1:10">
      <c r="A167" s="5">
        <v>166</v>
      </c>
      <c r="B167" s="5" t="s">
        <v>1439</v>
      </c>
      <c r="C167" s="5" t="s">
        <v>169</v>
      </c>
      <c r="D167" s="5" t="s">
        <v>2080</v>
      </c>
      <c r="E167" s="5" t="s">
        <v>2081</v>
      </c>
      <c r="F167" s="5" t="s">
        <v>2082</v>
      </c>
      <c r="G167" s="5" t="s">
        <v>1760</v>
      </c>
      <c r="H167" s="5" t="s">
        <v>2083</v>
      </c>
      <c r="J167" s="5" t="s">
        <v>2908</v>
      </c>
    </row>
    <row r="168" spans="1:10">
      <c r="A168" s="5">
        <v>167</v>
      </c>
      <c r="B168" s="5" t="s">
        <v>1439</v>
      </c>
      <c r="C168" s="5" t="s">
        <v>169</v>
      </c>
      <c r="D168" s="5" t="s">
        <v>2084</v>
      </c>
      <c r="E168" s="5" t="s">
        <v>2085</v>
      </c>
      <c r="F168" s="5" t="s">
        <v>2086</v>
      </c>
      <c r="G168" s="5" t="s">
        <v>1619</v>
      </c>
      <c r="H168" s="5" t="s">
        <v>2087</v>
      </c>
      <c r="J168" s="5" t="s">
        <v>2908</v>
      </c>
    </row>
    <row r="169" spans="1:10">
      <c r="A169" s="5">
        <v>168</v>
      </c>
      <c r="B169" s="5" t="s">
        <v>1439</v>
      </c>
      <c r="C169" s="5" t="s">
        <v>169</v>
      </c>
      <c r="D169" s="5" t="s">
        <v>2088</v>
      </c>
      <c r="E169" s="5" t="s">
        <v>2089</v>
      </c>
      <c r="F169" s="5" t="s">
        <v>2090</v>
      </c>
      <c r="G169" s="5" t="s">
        <v>1557</v>
      </c>
      <c r="H169" s="5" t="s">
        <v>2091</v>
      </c>
      <c r="J169" s="5" t="s">
        <v>2908</v>
      </c>
    </row>
    <row r="170" spans="1:10">
      <c r="A170" s="5">
        <v>169</v>
      </c>
      <c r="B170" s="5" t="s">
        <v>1439</v>
      </c>
      <c r="C170" s="5" t="s">
        <v>169</v>
      </c>
      <c r="D170" s="5" t="s">
        <v>2092</v>
      </c>
      <c r="E170" s="5" t="s">
        <v>2093</v>
      </c>
      <c r="F170" s="5" t="s">
        <v>2094</v>
      </c>
      <c r="G170" s="5" t="s">
        <v>1586</v>
      </c>
      <c r="H170" s="5" t="s">
        <v>2095</v>
      </c>
      <c r="J170" s="5" t="s">
        <v>2908</v>
      </c>
    </row>
    <row r="171" spans="1:10">
      <c r="A171" s="5">
        <v>170</v>
      </c>
      <c r="B171" s="5" t="s">
        <v>1439</v>
      </c>
      <c r="C171" s="5" t="s">
        <v>169</v>
      </c>
      <c r="D171" s="5" t="s">
        <v>2096</v>
      </c>
      <c r="E171" s="5" t="s">
        <v>2097</v>
      </c>
      <c r="F171" s="5" t="s">
        <v>2098</v>
      </c>
      <c r="G171" s="5" t="s">
        <v>1619</v>
      </c>
      <c r="H171" s="5" t="s">
        <v>2099</v>
      </c>
      <c r="J171" s="5" t="s">
        <v>2908</v>
      </c>
    </row>
    <row r="172" spans="1:10">
      <c r="A172" s="5">
        <v>171</v>
      </c>
      <c r="B172" s="5" t="s">
        <v>1439</v>
      </c>
      <c r="C172" s="5" t="s">
        <v>169</v>
      </c>
      <c r="D172" s="5" t="s">
        <v>2100</v>
      </c>
      <c r="E172" s="5" t="s">
        <v>2101</v>
      </c>
      <c r="F172" s="5" t="s">
        <v>2102</v>
      </c>
      <c r="G172" s="5" t="s">
        <v>1785</v>
      </c>
      <c r="H172" s="5" t="s">
        <v>2103</v>
      </c>
      <c r="J172" s="5" t="s">
        <v>2908</v>
      </c>
    </row>
    <row r="173" spans="1:10">
      <c r="A173" s="5">
        <v>172</v>
      </c>
      <c r="B173" s="5" t="s">
        <v>1439</v>
      </c>
      <c r="C173" s="5" t="s">
        <v>169</v>
      </c>
      <c r="D173" s="5" t="s">
        <v>2104</v>
      </c>
      <c r="E173" s="5" t="s">
        <v>2105</v>
      </c>
      <c r="F173" s="5" t="s">
        <v>2106</v>
      </c>
      <c r="G173" s="5" t="s">
        <v>1650</v>
      </c>
      <c r="H173" s="5" t="s">
        <v>2107</v>
      </c>
      <c r="J173" s="5" t="s">
        <v>2908</v>
      </c>
    </row>
    <row r="174" spans="1:10">
      <c r="A174" s="5">
        <v>173</v>
      </c>
      <c r="B174" s="5" t="s">
        <v>1439</v>
      </c>
      <c r="C174" s="5" t="s">
        <v>169</v>
      </c>
      <c r="D174" s="5" t="s">
        <v>2108</v>
      </c>
      <c r="E174" s="5" t="s">
        <v>2109</v>
      </c>
      <c r="F174" s="5" t="s">
        <v>2110</v>
      </c>
      <c r="G174" s="5" t="s">
        <v>1478</v>
      </c>
      <c r="H174" s="5" t="s">
        <v>2111</v>
      </c>
      <c r="J174" s="5" t="s">
        <v>2908</v>
      </c>
    </row>
    <row r="175" spans="1:10">
      <c r="A175" s="5">
        <v>174</v>
      </c>
      <c r="B175" s="5" t="s">
        <v>1439</v>
      </c>
      <c r="C175" s="5" t="s">
        <v>169</v>
      </c>
      <c r="D175" s="5" t="s">
        <v>2112</v>
      </c>
      <c r="E175" s="5" t="s">
        <v>2113</v>
      </c>
      <c r="F175" s="5" t="s">
        <v>2114</v>
      </c>
      <c r="G175" s="5" t="s">
        <v>1586</v>
      </c>
      <c r="H175" s="5" t="s">
        <v>1799</v>
      </c>
      <c r="J175" s="5" t="s">
        <v>2908</v>
      </c>
    </row>
    <row r="176" spans="1:10">
      <c r="A176" s="5">
        <v>175</v>
      </c>
      <c r="B176" s="5" t="s">
        <v>1439</v>
      </c>
      <c r="C176" s="5" t="s">
        <v>169</v>
      </c>
      <c r="D176" s="5" t="s">
        <v>2115</v>
      </c>
      <c r="E176" s="5" t="s">
        <v>2116</v>
      </c>
      <c r="F176" s="5" t="s">
        <v>2117</v>
      </c>
      <c r="G176" s="5" t="s">
        <v>1478</v>
      </c>
      <c r="H176" s="5" t="s">
        <v>1553</v>
      </c>
      <c r="J176" s="5" t="s">
        <v>2908</v>
      </c>
    </row>
    <row r="177" spans="1:10">
      <c r="A177" s="5">
        <v>176</v>
      </c>
      <c r="B177" s="5" t="s">
        <v>1439</v>
      </c>
      <c r="C177" s="5" t="s">
        <v>169</v>
      </c>
      <c r="D177" s="5" t="s">
        <v>2118</v>
      </c>
      <c r="E177" s="5" t="s">
        <v>2119</v>
      </c>
      <c r="F177" s="5" t="s">
        <v>2120</v>
      </c>
      <c r="G177" s="5" t="s">
        <v>1461</v>
      </c>
      <c r="H177" s="5" t="s">
        <v>2121</v>
      </c>
      <c r="J177" s="5" t="s">
        <v>2908</v>
      </c>
    </row>
    <row r="178" spans="1:10">
      <c r="A178" s="5">
        <v>177</v>
      </c>
      <c r="B178" s="5" t="s">
        <v>1439</v>
      </c>
      <c r="C178" s="5" t="s">
        <v>169</v>
      </c>
      <c r="D178" s="5" t="s">
        <v>2122</v>
      </c>
      <c r="E178" s="5" t="s">
        <v>2123</v>
      </c>
      <c r="F178" s="5" t="s">
        <v>2124</v>
      </c>
      <c r="G178" s="5" t="s">
        <v>1461</v>
      </c>
      <c r="H178" s="5" t="s">
        <v>2125</v>
      </c>
      <c r="J178" s="5" t="s">
        <v>2908</v>
      </c>
    </row>
    <row r="179" spans="1:10">
      <c r="A179" s="5">
        <v>178</v>
      </c>
      <c r="B179" s="5" t="s">
        <v>1439</v>
      </c>
      <c r="C179" s="5" t="s">
        <v>169</v>
      </c>
      <c r="D179" s="5" t="s">
        <v>2126</v>
      </c>
      <c r="E179" s="5" t="s">
        <v>2127</v>
      </c>
      <c r="F179" s="5" t="s">
        <v>2128</v>
      </c>
      <c r="G179" s="5" t="s">
        <v>2129</v>
      </c>
      <c r="J179" s="5" t="s">
        <v>2908</v>
      </c>
    </row>
    <row r="180" spans="1:10">
      <c r="A180" s="5">
        <v>179</v>
      </c>
      <c r="B180" s="5" t="s">
        <v>1439</v>
      </c>
      <c r="C180" s="5" t="s">
        <v>169</v>
      </c>
      <c r="D180" s="5" t="s">
        <v>2130</v>
      </c>
      <c r="E180" s="5" t="s">
        <v>2131</v>
      </c>
      <c r="F180" s="5" t="s">
        <v>2132</v>
      </c>
      <c r="G180" s="5" t="s">
        <v>1452</v>
      </c>
      <c r="H180" s="5" t="s">
        <v>2133</v>
      </c>
      <c r="J180" s="5" t="s">
        <v>2908</v>
      </c>
    </row>
    <row r="181" spans="1:10">
      <c r="A181" s="5">
        <v>180</v>
      </c>
      <c r="B181" s="5" t="s">
        <v>1439</v>
      </c>
      <c r="C181" s="5" t="s">
        <v>169</v>
      </c>
      <c r="D181" s="5" t="s">
        <v>2134</v>
      </c>
      <c r="E181" s="5" t="s">
        <v>2135</v>
      </c>
      <c r="F181" s="5" t="s">
        <v>2136</v>
      </c>
      <c r="G181" s="5" t="s">
        <v>1456</v>
      </c>
      <c r="H181" s="5" t="s">
        <v>2137</v>
      </c>
      <c r="J181" s="5" t="s">
        <v>2908</v>
      </c>
    </row>
    <row r="182" spans="1:10">
      <c r="A182" s="5">
        <v>181</v>
      </c>
      <c r="B182" s="5" t="s">
        <v>1439</v>
      </c>
      <c r="C182" s="5" t="s">
        <v>169</v>
      </c>
      <c r="D182" s="5" t="s">
        <v>2138</v>
      </c>
      <c r="E182" s="5" t="s">
        <v>2139</v>
      </c>
      <c r="F182" s="5" t="s">
        <v>2140</v>
      </c>
      <c r="G182" s="5" t="s">
        <v>1447</v>
      </c>
      <c r="H182" s="5" t="s">
        <v>2141</v>
      </c>
      <c r="J182" s="5" t="s">
        <v>2908</v>
      </c>
    </row>
    <row r="183" spans="1:10">
      <c r="A183" s="5">
        <v>182</v>
      </c>
      <c r="B183" s="5" t="s">
        <v>1439</v>
      </c>
      <c r="C183" s="5" t="s">
        <v>169</v>
      </c>
      <c r="D183" s="5" t="s">
        <v>2142</v>
      </c>
      <c r="E183" s="5" t="s">
        <v>2143</v>
      </c>
      <c r="F183" s="5" t="s">
        <v>2144</v>
      </c>
      <c r="G183" s="5" t="s">
        <v>1586</v>
      </c>
      <c r="J183" s="5" t="s">
        <v>2908</v>
      </c>
    </row>
    <row r="184" spans="1:10">
      <c r="A184" s="5">
        <v>183</v>
      </c>
      <c r="B184" s="5" t="s">
        <v>1439</v>
      </c>
      <c r="C184" s="5" t="s">
        <v>169</v>
      </c>
      <c r="D184" s="5" t="s">
        <v>2145</v>
      </c>
      <c r="E184" s="5" t="s">
        <v>2146</v>
      </c>
      <c r="F184" s="5" t="s">
        <v>2147</v>
      </c>
      <c r="G184" s="5" t="s">
        <v>1650</v>
      </c>
      <c r="H184" s="5" t="s">
        <v>2148</v>
      </c>
      <c r="J184" s="5" t="s">
        <v>2908</v>
      </c>
    </row>
    <row r="185" spans="1:10">
      <c r="A185" s="5">
        <v>184</v>
      </c>
      <c r="B185" s="5" t="s">
        <v>1439</v>
      </c>
      <c r="C185" s="5" t="s">
        <v>169</v>
      </c>
      <c r="D185" s="5" t="s">
        <v>2149</v>
      </c>
      <c r="E185" s="5" t="s">
        <v>2150</v>
      </c>
      <c r="F185" s="5" t="s">
        <v>2151</v>
      </c>
      <c r="G185" s="5" t="s">
        <v>1524</v>
      </c>
      <c r="J185" s="5" t="s">
        <v>2908</v>
      </c>
    </row>
    <row r="186" spans="1:10">
      <c r="A186" s="5">
        <v>185</v>
      </c>
      <c r="B186" s="5" t="s">
        <v>1439</v>
      </c>
      <c r="C186" s="5" t="s">
        <v>169</v>
      </c>
      <c r="D186" s="5" t="s">
        <v>2152</v>
      </c>
      <c r="E186" s="5" t="s">
        <v>2153</v>
      </c>
      <c r="F186" s="5" t="s">
        <v>2154</v>
      </c>
      <c r="G186" s="5" t="s">
        <v>1546</v>
      </c>
      <c r="J186" s="5" t="s">
        <v>2908</v>
      </c>
    </row>
    <row r="187" spans="1:10">
      <c r="A187" s="5">
        <v>186</v>
      </c>
      <c r="B187" s="5" t="s">
        <v>1439</v>
      </c>
      <c r="C187" s="5" t="s">
        <v>169</v>
      </c>
      <c r="D187" s="5" t="s">
        <v>2155</v>
      </c>
      <c r="E187" s="5" t="s">
        <v>2156</v>
      </c>
      <c r="F187" s="5" t="s">
        <v>2157</v>
      </c>
      <c r="G187" s="5" t="s">
        <v>1461</v>
      </c>
      <c r="J187" s="5" t="s">
        <v>2908</v>
      </c>
    </row>
    <row r="188" spans="1:10">
      <c r="A188" s="5">
        <v>187</v>
      </c>
      <c r="B188" s="5" t="s">
        <v>1439</v>
      </c>
      <c r="C188" s="5" t="s">
        <v>169</v>
      </c>
      <c r="D188" s="5" t="s">
        <v>2158</v>
      </c>
      <c r="E188" s="5" t="s">
        <v>2159</v>
      </c>
      <c r="F188" s="5" t="s">
        <v>2160</v>
      </c>
      <c r="G188" s="5" t="s">
        <v>1568</v>
      </c>
      <c r="H188" s="5" t="s">
        <v>2161</v>
      </c>
      <c r="J188" s="5" t="s">
        <v>2908</v>
      </c>
    </row>
    <row r="189" spans="1:10">
      <c r="A189" s="5">
        <v>188</v>
      </c>
      <c r="B189" s="5" t="s">
        <v>1439</v>
      </c>
      <c r="C189" s="5" t="s">
        <v>169</v>
      </c>
      <c r="D189" s="5" t="s">
        <v>2162</v>
      </c>
      <c r="E189" s="5" t="s">
        <v>2163</v>
      </c>
      <c r="F189" s="5" t="s">
        <v>2164</v>
      </c>
      <c r="G189" s="5" t="s">
        <v>1682</v>
      </c>
      <c r="J189" s="5" t="s">
        <v>2908</v>
      </c>
    </row>
    <row r="190" spans="1:10">
      <c r="A190" s="5">
        <v>189</v>
      </c>
      <c r="B190" s="5" t="s">
        <v>1439</v>
      </c>
      <c r="C190" s="5" t="s">
        <v>169</v>
      </c>
      <c r="D190" s="5" t="s">
        <v>2165</v>
      </c>
      <c r="E190" s="5" t="s">
        <v>2166</v>
      </c>
      <c r="F190" s="5" t="s">
        <v>2167</v>
      </c>
      <c r="G190" s="5" t="s">
        <v>1452</v>
      </c>
      <c r="H190" s="5" t="s">
        <v>2168</v>
      </c>
      <c r="J190" s="5" t="s">
        <v>2908</v>
      </c>
    </row>
    <row r="191" spans="1:10">
      <c r="A191" s="5">
        <v>190</v>
      </c>
      <c r="B191" s="5" t="s">
        <v>1439</v>
      </c>
      <c r="C191" s="5" t="s">
        <v>169</v>
      </c>
      <c r="D191" s="5" t="s">
        <v>2169</v>
      </c>
      <c r="E191" s="5" t="s">
        <v>2170</v>
      </c>
      <c r="F191" s="5" t="s">
        <v>2171</v>
      </c>
      <c r="G191" s="5" t="s">
        <v>1619</v>
      </c>
      <c r="H191" s="5" t="s">
        <v>2172</v>
      </c>
      <c r="J191" s="5" t="s">
        <v>2908</v>
      </c>
    </row>
    <row r="192" spans="1:10">
      <c r="A192" s="5">
        <v>191</v>
      </c>
      <c r="B192" s="5" t="s">
        <v>1439</v>
      </c>
      <c r="C192" s="5" t="s">
        <v>169</v>
      </c>
      <c r="D192" s="5" t="s">
        <v>2173</v>
      </c>
      <c r="E192" s="5" t="s">
        <v>2174</v>
      </c>
      <c r="F192" s="5" t="s">
        <v>2175</v>
      </c>
      <c r="G192" s="5" t="s">
        <v>1557</v>
      </c>
      <c r="H192" s="5" t="s">
        <v>2176</v>
      </c>
      <c r="J192" s="5" t="s">
        <v>2908</v>
      </c>
    </row>
    <row r="193" spans="1:10">
      <c r="A193" s="5">
        <v>192</v>
      </c>
      <c r="B193" s="5" t="s">
        <v>1439</v>
      </c>
      <c r="C193" s="5" t="s">
        <v>169</v>
      </c>
      <c r="D193" s="5" t="s">
        <v>2177</v>
      </c>
      <c r="E193" s="5" t="s">
        <v>2174</v>
      </c>
      <c r="F193" s="5" t="s">
        <v>2178</v>
      </c>
      <c r="G193" s="5" t="s">
        <v>1850</v>
      </c>
      <c r="J193" s="5" t="s">
        <v>2908</v>
      </c>
    </row>
    <row r="194" spans="1:10">
      <c r="A194" s="5">
        <v>193</v>
      </c>
      <c r="B194" s="5" t="s">
        <v>1439</v>
      </c>
      <c r="C194" s="5" t="s">
        <v>169</v>
      </c>
      <c r="D194" s="5" t="s">
        <v>2179</v>
      </c>
      <c r="E194" s="5" t="s">
        <v>2180</v>
      </c>
      <c r="F194" s="5" t="s">
        <v>2181</v>
      </c>
      <c r="G194" s="5" t="s">
        <v>1850</v>
      </c>
      <c r="H194" s="5" t="s">
        <v>2182</v>
      </c>
      <c r="J194" s="5" t="s">
        <v>2908</v>
      </c>
    </row>
    <row r="195" spans="1:10">
      <c r="A195" s="5">
        <v>194</v>
      </c>
      <c r="B195" s="5" t="s">
        <v>1439</v>
      </c>
      <c r="C195" s="5" t="s">
        <v>169</v>
      </c>
      <c r="D195" s="5" t="s">
        <v>2183</v>
      </c>
      <c r="E195" s="5" t="s">
        <v>2184</v>
      </c>
      <c r="F195" s="5" t="s">
        <v>2185</v>
      </c>
      <c r="G195" s="5" t="s">
        <v>2186</v>
      </c>
      <c r="H195" s="5" t="s">
        <v>2187</v>
      </c>
      <c r="J195" s="5" t="s">
        <v>2908</v>
      </c>
    </row>
    <row r="196" spans="1:10">
      <c r="A196" s="5">
        <v>195</v>
      </c>
      <c r="B196" s="5" t="s">
        <v>1439</v>
      </c>
      <c r="C196" s="5" t="s">
        <v>169</v>
      </c>
      <c r="D196" s="5" t="s">
        <v>2188</v>
      </c>
      <c r="E196" s="5" t="s">
        <v>2189</v>
      </c>
      <c r="F196" s="5" t="s">
        <v>2190</v>
      </c>
      <c r="G196" s="5" t="s">
        <v>1850</v>
      </c>
      <c r="H196" s="5" t="s">
        <v>2191</v>
      </c>
      <c r="J196" s="5" t="s">
        <v>2908</v>
      </c>
    </row>
    <row r="197" spans="1:10">
      <c r="A197" s="5">
        <v>196</v>
      </c>
      <c r="B197" s="5" t="s">
        <v>1439</v>
      </c>
      <c r="C197" s="5" t="s">
        <v>169</v>
      </c>
      <c r="D197" s="5" t="s">
        <v>2192</v>
      </c>
      <c r="E197" s="5" t="s">
        <v>2193</v>
      </c>
      <c r="F197" s="5" t="s">
        <v>2194</v>
      </c>
      <c r="G197" s="5" t="s">
        <v>1682</v>
      </c>
      <c r="J197" s="5" t="s">
        <v>2908</v>
      </c>
    </row>
    <row r="198" spans="1:10">
      <c r="A198" s="5">
        <v>197</v>
      </c>
      <c r="B198" s="5" t="s">
        <v>1439</v>
      </c>
      <c r="C198" s="5" t="s">
        <v>169</v>
      </c>
      <c r="D198" s="5" t="s">
        <v>2195</v>
      </c>
      <c r="E198" s="5" t="s">
        <v>2196</v>
      </c>
      <c r="F198" s="5" t="s">
        <v>2197</v>
      </c>
      <c r="G198" s="5" t="s">
        <v>2198</v>
      </c>
      <c r="H198" s="5" t="s">
        <v>2199</v>
      </c>
      <c r="J198" s="5" t="s">
        <v>2908</v>
      </c>
    </row>
    <row r="199" spans="1:10">
      <c r="A199" s="5">
        <v>198</v>
      </c>
      <c r="B199" s="5" t="s">
        <v>1439</v>
      </c>
      <c r="C199" s="5" t="s">
        <v>169</v>
      </c>
      <c r="D199" s="5" t="s">
        <v>2200</v>
      </c>
      <c r="E199" s="5" t="s">
        <v>2201</v>
      </c>
      <c r="F199" s="5" t="s">
        <v>2202</v>
      </c>
      <c r="G199" s="5" t="s">
        <v>1557</v>
      </c>
      <c r="H199" s="5" t="s">
        <v>2203</v>
      </c>
      <c r="J199" s="5" t="s">
        <v>2908</v>
      </c>
    </row>
    <row r="200" spans="1:10">
      <c r="A200" s="5">
        <v>199</v>
      </c>
      <c r="B200" s="5" t="s">
        <v>1439</v>
      </c>
      <c r="C200" s="5" t="s">
        <v>169</v>
      </c>
      <c r="D200" s="5" t="s">
        <v>2204</v>
      </c>
      <c r="E200" s="5" t="s">
        <v>2205</v>
      </c>
      <c r="F200" s="5" t="s">
        <v>2206</v>
      </c>
      <c r="G200" s="5" t="s">
        <v>1452</v>
      </c>
      <c r="J200" s="5" t="s">
        <v>2908</v>
      </c>
    </row>
    <row r="201" spans="1:10">
      <c r="A201" s="5">
        <v>200</v>
      </c>
      <c r="B201" s="5" t="s">
        <v>1439</v>
      </c>
      <c r="C201" s="5" t="s">
        <v>169</v>
      </c>
      <c r="D201" s="5" t="s">
        <v>2207</v>
      </c>
      <c r="E201" s="5" t="s">
        <v>2208</v>
      </c>
      <c r="F201" s="5" t="s">
        <v>2209</v>
      </c>
      <c r="G201" s="5" t="s">
        <v>1785</v>
      </c>
      <c r="H201" s="5" t="s">
        <v>2210</v>
      </c>
      <c r="J201" s="5" t="s">
        <v>2908</v>
      </c>
    </row>
    <row r="202" spans="1:10">
      <c r="A202" s="5">
        <v>201</v>
      </c>
      <c r="B202" s="5" t="s">
        <v>1439</v>
      </c>
      <c r="C202" s="5" t="s">
        <v>169</v>
      </c>
      <c r="D202" s="5" t="s">
        <v>2211</v>
      </c>
      <c r="E202" s="5" t="s">
        <v>2212</v>
      </c>
      <c r="F202" s="5" t="s">
        <v>2213</v>
      </c>
      <c r="G202" s="5" t="s">
        <v>2214</v>
      </c>
      <c r="H202" s="5" t="s">
        <v>2215</v>
      </c>
      <c r="J202" s="5" t="s">
        <v>2908</v>
      </c>
    </row>
    <row r="203" spans="1:10">
      <c r="A203" s="5">
        <v>202</v>
      </c>
      <c r="B203" s="5" t="s">
        <v>1439</v>
      </c>
      <c r="C203" s="5" t="s">
        <v>169</v>
      </c>
      <c r="D203" s="5" t="s">
        <v>2216</v>
      </c>
      <c r="E203" s="5" t="s">
        <v>2217</v>
      </c>
      <c r="F203" s="5" t="s">
        <v>2218</v>
      </c>
      <c r="G203" s="5" t="s">
        <v>1487</v>
      </c>
      <c r="H203" s="5" t="s">
        <v>2219</v>
      </c>
      <c r="J203" s="5" t="s">
        <v>2908</v>
      </c>
    </row>
    <row r="204" spans="1:10">
      <c r="A204" s="5">
        <v>203</v>
      </c>
      <c r="B204" s="5" t="s">
        <v>1439</v>
      </c>
      <c r="C204" s="5" t="s">
        <v>169</v>
      </c>
      <c r="D204" s="5" t="s">
        <v>2220</v>
      </c>
      <c r="E204" s="5" t="s">
        <v>2221</v>
      </c>
      <c r="F204" s="5" t="s">
        <v>2222</v>
      </c>
      <c r="G204" s="5" t="s">
        <v>1695</v>
      </c>
      <c r="H204" s="5" t="s">
        <v>2223</v>
      </c>
      <c r="J204" s="5" t="s">
        <v>2908</v>
      </c>
    </row>
    <row r="205" spans="1:10">
      <c r="A205" s="5">
        <v>204</v>
      </c>
      <c r="B205" s="5" t="s">
        <v>1439</v>
      </c>
      <c r="C205" s="5" t="s">
        <v>169</v>
      </c>
      <c r="D205" s="5" t="s">
        <v>2224</v>
      </c>
      <c r="E205" s="5" t="s">
        <v>2225</v>
      </c>
      <c r="F205" s="5" t="s">
        <v>2226</v>
      </c>
      <c r="G205" s="5" t="s">
        <v>2227</v>
      </c>
      <c r="J205" s="5" t="s">
        <v>2908</v>
      </c>
    </row>
    <row r="206" spans="1:10">
      <c r="A206" s="5">
        <v>205</v>
      </c>
      <c r="B206" s="5" t="s">
        <v>1439</v>
      </c>
      <c r="C206" s="5" t="s">
        <v>169</v>
      </c>
      <c r="D206" s="5" t="s">
        <v>2228</v>
      </c>
      <c r="E206" s="5" t="s">
        <v>2229</v>
      </c>
      <c r="F206" s="5" t="s">
        <v>2230</v>
      </c>
      <c r="G206" s="5" t="s">
        <v>1452</v>
      </c>
      <c r="J206" s="5" t="s">
        <v>2908</v>
      </c>
    </row>
    <row r="207" spans="1:10">
      <c r="A207" s="5">
        <v>206</v>
      </c>
      <c r="B207" s="5" t="s">
        <v>1439</v>
      </c>
      <c r="C207" s="5" t="s">
        <v>169</v>
      </c>
      <c r="D207" s="5" t="s">
        <v>2231</v>
      </c>
      <c r="E207" s="5" t="s">
        <v>2232</v>
      </c>
      <c r="F207" s="5" t="s">
        <v>2233</v>
      </c>
      <c r="G207" s="5" t="s">
        <v>1845</v>
      </c>
      <c r="H207" s="5" t="s">
        <v>2234</v>
      </c>
      <c r="J207" s="5" t="s">
        <v>2908</v>
      </c>
    </row>
    <row r="208" spans="1:10">
      <c r="A208" s="5">
        <v>207</v>
      </c>
      <c r="B208" s="5" t="s">
        <v>1439</v>
      </c>
      <c r="C208" s="5" t="s">
        <v>169</v>
      </c>
      <c r="D208" s="5" t="s">
        <v>2235</v>
      </c>
      <c r="E208" s="5" t="s">
        <v>2236</v>
      </c>
      <c r="F208" s="5" t="s">
        <v>2237</v>
      </c>
      <c r="G208" s="5" t="s">
        <v>1456</v>
      </c>
      <c r="J208" s="5" t="s">
        <v>2908</v>
      </c>
    </row>
    <row r="209" spans="1:10">
      <c r="A209" s="5">
        <v>208</v>
      </c>
      <c r="B209" s="5" t="s">
        <v>1439</v>
      </c>
      <c r="C209" s="5" t="s">
        <v>169</v>
      </c>
      <c r="D209" s="5" t="s">
        <v>2238</v>
      </c>
      <c r="E209" s="5" t="s">
        <v>2239</v>
      </c>
      <c r="F209" s="5" t="s">
        <v>2240</v>
      </c>
      <c r="G209" s="5" t="s">
        <v>1568</v>
      </c>
      <c r="H209" s="5" t="s">
        <v>2161</v>
      </c>
      <c r="J209" s="5" t="s">
        <v>2908</v>
      </c>
    </row>
    <row r="210" spans="1:10">
      <c r="A210" s="5">
        <v>209</v>
      </c>
      <c r="B210" s="5" t="s">
        <v>1439</v>
      </c>
      <c r="C210" s="5" t="s">
        <v>169</v>
      </c>
      <c r="D210" s="5" t="s">
        <v>2241</v>
      </c>
      <c r="E210" s="5" t="s">
        <v>2242</v>
      </c>
      <c r="F210" s="5" t="s">
        <v>2243</v>
      </c>
      <c r="G210" s="5" t="s">
        <v>2244</v>
      </c>
      <c r="J210" s="5" t="s">
        <v>2908</v>
      </c>
    </row>
    <row r="211" spans="1:10">
      <c r="A211" s="5">
        <v>210</v>
      </c>
      <c r="B211" s="5" t="s">
        <v>1439</v>
      </c>
      <c r="C211" s="5" t="s">
        <v>169</v>
      </c>
      <c r="D211" s="5" t="s">
        <v>2245</v>
      </c>
      <c r="E211" s="5" t="s">
        <v>2246</v>
      </c>
      <c r="F211" s="5" t="s">
        <v>2247</v>
      </c>
      <c r="G211" s="5" t="s">
        <v>1478</v>
      </c>
      <c r="J211" s="5" t="s">
        <v>2908</v>
      </c>
    </row>
    <row r="212" spans="1:10">
      <c r="A212" s="5">
        <v>211</v>
      </c>
      <c r="B212" s="5" t="s">
        <v>1439</v>
      </c>
      <c r="C212" s="5" t="s">
        <v>169</v>
      </c>
      <c r="D212" s="5" t="s">
        <v>2248</v>
      </c>
      <c r="E212" s="5" t="s">
        <v>2249</v>
      </c>
      <c r="F212" s="5" t="s">
        <v>2250</v>
      </c>
      <c r="G212" s="5" t="s">
        <v>1487</v>
      </c>
      <c r="H212" s="5" t="s">
        <v>2251</v>
      </c>
      <c r="J212" s="5" t="s">
        <v>2908</v>
      </c>
    </row>
    <row r="213" spans="1:10">
      <c r="A213" s="5">
        <v>212</v>
      </c>
      <c r="B213" s="5" t="s">
        <v>1439</v>
      </c>
      <c r="C213" s="5" t="s">
        <v>169</v>
      </c>
      <c r="D213" s="5" t="s">
        <v>2252</v>
      </c>
      <c r="E213" s="5" t="s">
        <v>2253</v>
      </c>
      <c r="F213" s="5" t="s">
        <v>2254</v>
      </c>
      <c r="G213" s="5" t="s">
        <v>1456</v>
      </c>
      <c r="H213" s="5" t="s">
        <v>2255</v>
      </c>
      <c r="J213" s="5" t="s">
        <v>2908</v>
      </c>
    </row>
    <row r="214" spans="1:10">
      <c r="A214" s="5">
        <v>213</v>
      </c>
      <c r="B214" s="5" t="s">
        <v>1439</v>
      </c>
      <c r="C214" s="5" t="s">
        <v>169</v>
      </c>
      <c r="D214" s="5" t="s">
        <v>2256</v>
      </c>
      <c r="E214" s="5" t="s">
        <v>2257</v>
      </c>
      <c r="F214" s="5" t="s">
        <v>2258</v>
      </c>
      <c r="G214" s="5" t="s">
        <v>1614</v>
      </c>
      <c r="H214" s="5" t="s">
        <v>2259</v>
      </c>
      <c r="J214" s="5" t="s">
        <v>2908</v>
      </c>
    </row>
    <row r="215" spans="1:10">
      <c r="A215" s="5">
        <v>214</v>
      </c>
      <c r="B215" s="5" t="s">
        <v>1439</v>
      </c>
      <c r="C215" s="5" t="s">
        <v>169</v>
      </c>
      <c r="D215" s="5" t="s">
        <v>2260</v>
      </c>
      <c r="E215" s="5" t="s">
        <v>2261</v>
      </c>
      <c r="F215" s="5" t="s">
        <v>2262</v>
      </c>
      <c r="G215" s="5" t="s">
        <v>1465</v>
      </c>
      <c r="H215" s="5" t="s">
        <v>2263</v>
      </c>
      <c r="J215" s="5" t="s">
        <v>2908</v>
      </c>
    </row>
    <row r="216" spans="1:10">
      <c r="A216" s="5">
        <v>215</v>
      </c>
      <c r="B216" s="5" t="s">
        <v>1439</v>
      </c>
      <c r="C216" s="5" t="s">
        <v>169</v>
      </c>
      <c r="D216" s="5" t="s">
        <v>2264</v>
      </c>
      <c r="E216" s="5" t="s">
        <v>2265</v>
      </c>
      <c r="F216" s="5" t="s">
        <v>2266</v>
      </c>
      <c r="G216" s="5" t="s">
        <v>1452</v>
      </c>
      <c r="H216" s="5" t="s">
        <v>2267</v>
      </c>
      <c r="J216" s="5" t="s">
        <v>2908</v>
      </c>
    </row>
    <row r="217" spans="1:10">
      <c r="A217" s="5">
        <v>216</v>
      </c>
      <c r="B217" s="5" t="s">
        <v>1439</v>
      </c>
      <c r="C217" s="5" t="s">
        <v>169</v>
      </c>
      <c r="D217" s="5" t="s">
        <v>2268</v>
      </c>
      <c r="E217" s="5" t="s">
        <v>2269</v>
      </c>
      <c r="F217" s="5" t="s">
        <v>2270</v>
      </c>
      <c r="G217" s="5" t="s">
        <v>1541</v>
      </c>
      <c r="J217" s="5" t="s">
        <v>2908</v>
      </c>
    </row>
    <row r="218" spans="1:10">
      <c r="A218" s="5">
        <v>217</v>
      </c>
      <c r="B218" s="5" t="s">
        <v>1439</v>
      </c>
      <c r="C218" s="5" t="s">
        <v>169</v>
      </c>
      <c r="D218" s="5" t="s">
        <v>2271</v>
      </c>
      <c r="E218" s="5" t="s">
        <v>2272</v>
      </c>
      <c r="F218" s="5" t="s">
        <v>2273</v>
      </c>
      <c r="G218" s="5" t="s">
        <v>1650</v>
      </c>
      <c r="J218" s="5" t="s">
        <v>2908</v>
      </c>
    </row>
    <row r="219" spans="1:10">
      <c r="A219" s="5">
        <v>218</v>
      </c>
      <c r="B219" s="5" t="s">
        <v>1439</v>
      </c>
      <c r="C219" s="5" t="s">
        <v>169</v>
      </c>
      <c r="D219" s="5" t="s">
        <v>2274</v>
      </c>
      <c r="E219" s="5" t="s">
        <v>2275</v>
      </c>
      <c r="F219" s="5" t="s">
        <v>2276</v>
      </c>
      <c r="G219" s="5" t="s">
        <v>1541</v>
      </c>
      <c r="J219" s="5" t="s">
        <v>2908</v>
      </c>
    </row>
    <row r="220" spans="1:10">
      <c r="A220" s="5">
        <v>219</v>
      </c>
      <c r="B220" s="5" t="s">
        <v>1439</v>
      </c>
      <c r="C220" s="5" t="s">
        <v>169</v>
      </c>
      <c r="D220" s="5" t="s">
        <v>2277</v>
      </c>
      <c r="E220" s="5" t="s">
        <v>2278</v>
      </c>
      <c r="F220" s="5" t="s">
        <v>2279</v>
      </c>
      <c r="G220" s="5" t="s">
        <v>1461</v>
      </c>
      <c r="H220" s="5" t="s">
        <v>2280</v>
      </c>
      <c r="J220" s="5" t="s">
        <v>2908</v>
      </c>
    </row>
    <row r="221" spans="1:10">
      <c r="A221" s="5">
        <v>220</v>
      </c>
      <c r="B221" s="5" t="s">
        <v>1439</v>
      </c>
      <c r="C221" s="5" t="s">
        <v>169</v>
      </c>
      <c r="D221" s="5" t="s">
        <v>2281</v>
      </c>
      <c r="E221" s="5" t="s">
        <v>2282</v>
      </c>
      <c r="F221" s="5" t="s">
        <v>2283</v>
      </c>
      <c r="G221" s="5" t="s">
        <v>1541</v>
      </c>
      <c r="H221" s="5" t="s">
        <v>2284</v>
      </c>
      <c r="J221" s="5" t="s">
        <v>2908</v>
      </c>
    </row>
    <row r="222" spans="1:10">
      <c r="A222" s="5">
        <v>221</v>
      </c>
      <c r="B222" s="5" t="s">
        <v>1439</v>
      </c>
      <c r="C222" s="5" t="s">
        <v>169</v>
      </c>
      <c r="D222" s="5" t="s">
        <v>2285</v>
      </c>
      <c r="E222" s="5" t="s">
        <v>2286</v>
      </c>
      <c r="F222" s="5" t="s">
        <v>2287</v>
      </c>
      <c r="G222" s="5" t="s">
        <v>1568</v>
      </c>
      <c r="H222" s="5" t="s">
        <v>2161</v>
      </c>
      <c r="J222" s="5" t="s">
        <v>2908</v>
      </c>
    </row>
    <row r="223" spans="1:10">
      <c r="A223" s="5">
        <v>222</v>
      </c>
      <c r="B223" s="5" t="s">
        <v>1439</v>
      </c>
      <c r="C223" s="5" t="s">
        <v>169</v>
      </c>
      <c r="D223" s="5" t="s">
        <v>2288</v>
      </c>
      <c r="E223" s="5" t="s">
        <v>2289</v>
      </c>
      <c r="F223" s="5" t="s">
        <v>2290</v>
      </c>
      <c r="G223" s="5" t="s">
        <v>1452</v>
      </c>
      <c r="H223" s="5" t="s">
        <v>2291</v>
      </c>
      <c r="J223" s="5" t="s">
        <v>2908</v>
      </c>
    </row>
    <row r="224" spans="1:10">
      <c r="A224" s="5">
        <v>223</v>
      </c>
      <c r="B224" s="5" t="s">
        <v>1439</v>
      </c>
      <c r="C224" s="5" t="s">
        <v>169</v>
      </c>
      <c r="D224" s="5" t="s">
        <v>2292</v>
      </c>
      <c r="E224" s="5" t="s">
        <v>2293</v>
      </c>
      <c r="F224" s="5" t="s">
        <v>2294</v>
      </c>
      <c r="G224" s="5" t="s">
        <v>1452</v>
      </c>
      <c r="H224" s="5" t="s">
        <v>2295</v>
      </c>
      <c r="J224" s="5" t="s">
        <v>2908</v>
      </c>
    </row>
    <row r="225" spans="1:10">
      <c r="A225" s="5">
        <v>224</v>
      </c>
      <c r="B225" s="5" t="s">
        <v>1439</v>
      </c>
      <c r="C225" s="5" t="s">
        <v>169</v>
      </c>
      <c r="D225" s="5" t="s">
        <v>2296</v>
      </c>
      <c r="E225" s="5" t="s">
        <v>2297</v>
      </c>
      <c r="F225" s="5" t="s">
        <v>2298</v>
      </c>
      <c r="G225" s="5" t="s">
        <v>1568</v>
      </c>
      <c r="H225" s="5" t="s">
        <v>2161</v>
      </c>
      <c r="J225" s="5" t="s">
        <v>2908</v>
      </c>
    </row>
    <row r="226" spans="1:10">
      <c r="A226" s="5">
        <v>225</v>
      </c>
      <c r="B226" s="5" t="s">
        <v>1439</v>
      </c>
      <c r="C226" s="5" t="s">
        <v>169</v>
      </c>
      <c r="D226" s="5" t="s">
        <v>2299</v>
      </c>
      <c r="E226" s="5" t="s">
        <v>2300</v>
      </c>
      <c r="F226" s="5" t="s">
        <v>2301</v>
      </c>
      <c r="G226" s="5" t="s">
        <v>1470</v>
      </c>
      <c r="H226" s="5" t="s">
        <v>2302</v>
      </c>
      <c r="J226" s="5" t="s">
        <v>2908</v>
      </c>
    </row>
    <row r="227" spans="1:10">
      <c r="A227" s="5">
        <v>226</v>
      </c>
      <c r="B227" s="5" t="s">
        <v>1439</v>
      </c>
      <c r="C227" s="5" t="s">
        <v>169</v>
      </c>
      <c r="D227" s="5" t="s">
        <v>2303</v>
      </c>
      <c r="E227" s="5" t="s">
        <v>2304</v>
      </c>
      <c r="F227" s="5" t="s">
        <v>2305</v>
      </c>
      <c r="G227" s="5" t="s">
        <v>2214</v>
      </c>
      <c r="J227" s="5" t="s">
        <v>2908</v>
      </c>
    </row>
    <row r="228" spans="1:10">
      <c r="A228" s="5">
        <v>227</v>
      </c>
      <c r="B228" s="5" t="s">
        <v>1439</v>
      </c>
      <c r="C228" s="5" t="s">
        <v>169</v>
      </c>
      <c r="D228" s="5" t="s">
        <v>2306</v>
      </c>
      <c r="E228" s="5" t="s">
        <v>2307</v>
      </c>
      <c r="F228" s="5" t="s">
        <v>2308</v>
      </c>
      <c r="G228" s="5" t="s">
        <v>1568</v>
      </c>
      <c r="H228" s="5" t="s">
        <v>2161</v>
      </c>
      <c r="J228" s="5" t="s">
        <v>2908</v>
      </c>
    </row>
    <row r="229" spans="1:10">
      <c r="A229" s="5">
        <v>228</v>
      </c>
      <c r="B229" s="5" t="s">
        <v>1439</v>
      </c>
      <c r="C229" s="5" t="s">
        <v>169</v>
      </c>
      <c r="D229" s="5" t="s">
        <v>2309</v>
      </c>
      <c r="E229" s="5" t="s">
        <v>2310</v>
      </c>
      <c r="F229" s="5" t="s">
        <v>2311</v>
      </c>
      <c r="G229" s="5" t="s">
        <v>2312</v>
      </c>
      <c r="H229" s="5" t="s">
        <v>2313</v>
      </c>
      <c r="J229" s="5" t="s">
        <v>2908</v>
      </c>
    </row>
    <row r="230" spans="1:10">
      <c r="A230" s="5">
        <v>229</v>
      </c>
      <c r="B230" s="5" t="s">
        <v>1439</v>
      </c>
      <c r="C230" s="5" t="s">
        <v>169</v>
      </c>
      <c r="D230" s="5" t="s">
        <v>2314</v>
      </c>
      <c r="E230" s="5" t="s">
        <v>2315</v>
      </c>
      <c r="F230" s="5" t="s">
        <v>2316</v>
      </c>
      <c r="G230" s="5" t="s">
        <v>1456</v>
      </c>
      <c r="H230" s="5" t="s">
        <v>2317</v>
      </c>
      <c r="J230" s="5" t="s">
        <v>2908</v>
      </c>
    </row>
    <row r="231" spans="1:10">
      <c r="A231" s="5">
        <v>230</v>
      </c>
      <c r="B231" s="5" t="s">
        <v>1439</v>
      </c>
      <c r="C231" s="5" t="s">
        <v>169</v>
      </c>
      <c r="D231" s="5" t="s">
        <v>2318</v>
      </c>
      <c r="E231" s="5" t="s">
        <v>2319</v>
      </c>
      <c r="F231" s="5" t="s">
        <v>2320</v>
      </c>
      <c r="G231" s="5" t="s">
        <v>1586</v>
      </c>
      <c r="H231" s="5" t="s">
        <v>2321</v>
      </c>
      <c r="I231" s="5" t="s">
        <v>2969</v>
      </c>
      <c r="J231" s="5" t="s">
        <v>2908</v>
      </c>
    </row>
    <row r="232" spans="1:10">
      <c r="A232" s="5">
        <v>231</v>
      </c>
      <c r="B232" s="5" t="s">
        <v>1439</v>
      </c>
      <c r="C232" s="5" t="s">
        <v>169</v>
      </c>
      <c r="D232" s="5" t="s">
        <v>2322</v>
      </c>
      <c r="E232" s="5" t="s">
        <v>2323</v>
      </c>
      <c r="F232" s="5" t="s">
        <v>2324</v>
      </c>
      <c r="G232" s="5" t="s">
        <v>1568</v>
      </c>
      <c r="J232" s="5" t="s">
        <v>2908</v>
      </c>
    </row>
    <row r="233" spans="1:10">
      <c r="A233" s="5">
        <v>232</v>
      </c>
      <c r="B233" s="5" t="s">
        <v>1439</v>
      </c>
      <c r="C233" s="5" t="s">
        <v>169</v>
      </c>
      <c r="D233" s="5" t="s">
        <v>2325</v>
      </c>
      <c r="E233" s="5" t="s">
        <v>2326</v>
      </c>
      <c r="F233" s="5" t="s">
        <v>2327</v>
      </c>
      <c r="G233" s="5" t="s">
        <v>1619</v>
      </c>
      <c r="H233" s="5" t="s">
        <v>2328</v>
      </c>
      <c r="J233" s="5" t="s">
        <v>2908</v>
      </c>
    </row>
    <row r="234" spans="1:10">
      <c r="A234" s="5">
        <v>233</v>
      </c>
      <c r="B234" s="5" t="s">
        <v>1439</v>
      </c>
      <c r="C234" s="5" t="s">
        <v>169</v>
      </c>
      <c r="D234" s="5" t="s">
        <v>2329</v>
      </c>
      <c r="E234" s="5" t="s">
        <v>2330</v>
      </c>
      <c r="F234" s="5" t="s">
        <v>2331</v>
      </c>
      <c r="G234" s="5" t="s">
        <v>1614</v>
      </c>
      <c r="H234" s="5" t="s">
        <v>2332</v>
      </c>
      <c r="J234" s="5" t="s">
        <v>2908</v>
      </c>
    </row>
    <row r="235" spans="1:10">
      <c r="A235" s="5">
        <v>234</v>
      </c>
      <c r="B235" s="5" t="s">
        <v>1439</v>
      </c>
      <c r="C235" s="5" t="s">
        <v>169</v>
      </c>
      <c r="D235" s="5" t="s">
        <v>2333</v>
      </c>
      <c r="E235" s="5" t="s">
        <v>2334</v>
      </c>
      <c r="F235" s="5" t="s">
        <v>2335</v>
      </c>
      <c r="G235" s="5" t="s">
        <v>1568</v>
      </c>
      <c r="H235" s="5" t="s">
        <v>2161</v>
      </c>
      <c r="J235" s="5" t="s">
        <v>2908</v>
      </c>
    </row>
    <row r="236" spans="1:10">
      <c r="A236" s="5">
        <v>235</v>
      </c>
      <c r="B236" s="5" t="s">
        <v>1439</v>
      </c>
      <c r="C236" s="5" t="s">
        <v>169</v>
      </c>
      <c r="D236" s="5" t="s">
        <v>2336</v>
      </c>
      <c r="E236" s="5" t="s">
        <v>2337</v>
      </c>
      <c r="F236" s="5" t="s">
        <v>2338</v>
      </c>
      <c r="G236" s="5" t="s">
        <v>1447</v>
      </c>
      <c r="H236" s="5" t="s">
        <v>2339</v>
      </c>
      <c r="J236" s="5" t="s">
        <v>2908</v>
      </c>
    </row>
    <row r="237" spans="1:10">
      <c r="A237" s="5">
        <v>236</v>
      </c>
      <c r="B237" s="5" t="s">
        <v>1439</v>
      </c>
      <c r="C237" s="5" t="s">
        <v>169</v>
      </c>
      <c r="D237" s="5" t="s">
        <v>2340</v>
      </c>
      <c r="E237" s="5" t="s">
        <v>2341</v>
      </c>
      <c r="F237" s="5" t="s">
        <v>2342</v>
      </c>
      <c r="G237" s="5" t="s">
        <v>1650</v>
      </c>
      <c r="H237" s="5" t="s">
        <v>2343</v>
      </c>
      <c r="J237" s="5" t="s">
        <v>2908</v>
      </c>
    </row>
    <row r="238" spans="1:10">
      <c r="A238" s="5">
        <v>237</v>
      </c>
      <c r="B238" s="5" t="s">
        <v>1439</v>
      </c>
      <c r="C238" s="5" t="s">
        <v>169</v>
      </c>
      <c r="D238" s="5" t="s">
        <v>2344</v>
      </c>
      <c r="E238" s="5" t="s">
        <v>2345</v>
      </c>
      <c r="F238" s="5" t="s">
        <v>2346</v>
      </c>
      <c r="G238" s="5" t="s">
        <v>1557</v>
      </c>
      <c r="J238" s="5" t="s">
        <v>2908</v>
      </c>
    </row>
    <row r="239" spans="1:10">
      <c r="A239" s="5">
        <v>238</v>
      </c>
      <c r="B239" s="5" t="s">
        <v>1439</v>
      </c>
      <c r="C239" s="5" t="s">
        <v>169</v>
      </c>
      <c r="D239" s="5" t="s">
        <v>2347</v>
      </c>
      <c r="E239" s="5" t="s">
        <v>2348</v>
      </c>
      <c r="F239" s="5" t="s">
        <v>2349</v>
      </c>
      <c r="G239" s="5" t="s">
        <v>1461</v>
      </c>
      <c r="H239" s="5" t="s">
        <v>2350</v>
      </c>
      <c r="J239" s="5" t="s">
        <v>2908</v>
      </c>
    </row>
    <row r="240" spans="1:10">
      <c r="A240" s="5">
        <v>239</v>
      </c>
      <c r="B240" s="5" t="s">
        <v>1439</v>
      </c>
      <c r="C240" s="5" t="s">
        <v>169</v>
      </c>
      <c r="D240" s="5" t="s">
        <v>2351</v>
      </c>
      <c r="E240" s="5" t="s">
        <v>2352</v>
      </c>
      <c r="F240" s="5" t="s">
        <v>2353</v>
      </c>
      <c r="G240" s="5" t="s">
        <v>1687</v>
      </c>
      <c r="J240" s="5" t="s">
        <v>2908</v>
      </c>
    </row>
    <row r="241" spans="1:10">
      <c r="A241" s="5">
        <v>240</v>
      </c>
      <c r="B241" s="5" t="s">
        <v>1439</v>
      </c>
      <c r="C241" s="5" t="s">
        <v>169</v>
      </c>
      <c r="D241" s="5" t="s">
        <v>2354</v>
      </c>
      <c r="E241" s="5" t="s">
        <v>2355</v>
      </c>
      <c r="F241" s="5" t="s">
        <v>2356</v>
      </c>
      <c r="G241" s="5" t="s">
        <v>1785</v>
      </c>
      <c r="H241" s="5" t="s">
        <v>2357</v>
      </c>
      <c r="J241" s="5" t="s">
        <v>2908</v>
      </c>
    </row>
    <row r="242" spans="1:10">
      <c r="A242" s="5">
        <v>241</v>
      </c>
      <c r="B242" s="5" t="s">
        <v>1439</v>
      </c>
      <c r="C242" s="5" t="s">
        <v>169</v>
      </c>
      <c r="D242" s="5" t="s">
        <v>2358</v>
      </c>
      <c r="E242" s="5" t="s">
        <v>2359</v>
      </c>
      <c r="F242" s="5" t="s">
        <v>2360</v>
      </c>
      <c r="G242" s="5" t="s">
        <v>1465</v>
      </c>
      <c r="J242" s="5" t="s">
        <v>2908</v>
      </c>
    </row>
    <row r="243" spans="1:10">
      <c r="A243" s="5">
        <v>242</v>
      </c>
      <c r="B243" s="5" t="s">
        <v>1439</v>
      </c>
      <c r="C243" s="5" t="s">
        <v>169</v>
      </c>
      <c r="D243" s="5" t="s">
        <v>2361</v>
      </c>
      <c r="E243" s="5" t="s">
        <v>2362</v>
      </c>
      <c r="F243" s="5" t="s">
        <v>2363</v>
      </c>
      <c r="G243" s="5" t="s">
        <v>1682</v>
      </c>
      <c r="H243" s="5" t="s">
        <v>2364</v>
      </c>
      <c r="J243" s="5" t="s">
        <v>2908</v>
      </c>
    </row>
    <row r="244" spans="1:10">
      <c r="A244" s="5">
        <v>243</v>
      </c>
      <c r="B244" s="5" t="s">
        <v>1439</v>
      </c>
      <c r="C244" s="5" t="s">
        <v>169</v>
      </c>
      <c r="D244" s="5" t="s">
        <v>2365</v>
      </c>
      <c r="E244" s="5" t="s">
        <v>2366</v>
      </c>
      <c r="F244" s="5" t="s">
        <v>2367</v>
      </c>
      <c r="G244" s="5" t="s">
        <v>1456</v>
      </c>
      <c r="J244" s="5" t="s">
        <v>2908</v>
      </c>
    </row>
    <row r="245" spans="1:10">
      <c r="A245" s="5">
        <v>244</v>
      </c>
      <c r="B245" s="5" t="s">
        <v>1439</v>
      </c>
      <c r="C245" s="5" t="s">
        <v>169</v>
      </c>
      <c r="D245" s="5" t="s">
        <v>2368</v>
      </c>
      <c r="E245" s="5" t="s">
        <v>2369</v>
      </c>
      <c r="F245" s="5" t="s">
        <v>2370</v>
      </c>
      <c r="G245" s="5" t="s">
        <v>1461</v>
      </c>
      <c r="J245" s="5" t="s">
        <v>2908</v>
      </c>
    </row>
    <row r="246" spans="1:10">
      <c r="A246" s="5">
        <v>245</v>
      </c>
      <c r="B246" s="5" t="s">
        <v>1439</v>
      </c>
      <c r="C246" s="5" t="s">
        <v>169</v>
      </c>
      <c r="D246" s="5" t="s">
        <v>2371</v>
      </c>
      <c r="E246" s="5" t="s">
        <v>2372</v>
      </c>
      <c r="F246" s="5" t="s">
        <v>2373</v>
      </c>
      <c r="G246" s="5" t="s">
        <v>1557</v>
      </c>
      <c r="J246" s="5" t="s">
        <v>2908</v>
      </c>
    </row>
    <row r="247" spans="1:10">
      <c r="A247" s="5">
        <v>246</v>
      </c>
      <c r="B247" s="5" t="s">
        <v>1439</v>
      </c>
      <c r="C247" s="5" t="s">
        <v>169</v>
      </c>
      <c r="D247" s="5" t="s">
        <v>2374</v>
      </c>
      <c r="E247" s="5" t="s">
        <v>2375</v>
      </c>
      <c r="F247" s="5" t="s">
        <v>2376</v>
      </c>
      <c r="G247" s="5" t="s">
        <v>1760</v>
      </c>
      <c r="H247" s="5" t="s">
        <v>2103</v>
      </c>
      <c r="J247" s="5" t="s">
        <v>2908</v>
      </c>
    </row>
    <row r="248" spans="1:10">
      <c r="A248" s="5">
        <v>247</v>
      </c>
      <c r="B248" s="5" t="s">
        <v>1439</v>
      </c>
      <c r="C248" s="5" t="s">
        <v>169</v>
      </c>
      <c r="D248" s="5" t="s">
        <v>2377</v>
      </c>
      <c r="E248" s="5" t="s">
        <v>2378</v>
      </c>
      <c r="F248" s="5" t="s">
        <v>2379</v>
      </c>
      <c r="G248" s="5" t="s">
        <v>1447</v>
      </c>
      <c r="H248" s="5" t="s">
        <v>2380</v>
      </c>
      <c r="J248" s="5" t="s">
        <v>2908</v>
      </c>
    </row>
    <row r="249" spans="1:10">
      <c r="A249" s="5">
        <v>248</v>
      </c>
      <c r="B249" s="5" t="s">
        <v>1439</v>
      </c>
      <c r="C249" s="5" t="s">
        <v>169</v>
      </c>
      <c r="D249" s="5" t="s">
        <v>2381</v>
      </c>
      <c r="E249" s="5" t="s">
        <v>2382</v>
      </c>
      <c r="F249" s="5" t="s">
        <v>2383</v>
      </c>
      <c r="G249" s="5" t="s">
        <v>1614</v>
      </c>
      <c r="H249" s="5" t="s">
        <v>2384</v>
      </c>
      <c r="J249" s="5" t="s">
        <v>2908</v>
      </c>
    </row>
    <row r="250" spans="1:10">
      <c r="A250" s="5">
        <v>249</v>
      </c>
      <c r="B250" s="5" t="s">
        <v>1439</v>
      </c>
      <c r="C250" s="5" t="s">
        <v>169</v>
      </c>
      <c r="D250" s="5" t="s">
        <v>2385</v>
      </c>
      <c r="E250" s="5" t="s">
        <v>2386</v>
      </c>
      <c r="F250" s="5" t="s">
        <v>2387</v>
      </c>
      <c r="G250" s="5" t="s">
        <v>1732</v>
      </c>
      <c r="J250" s="5" t="s">
        <v>2908</v>
      </c>
    </row>
    <row r="251" spans="1:10">
      <c r="A251" s="5">
        <v>250</v>
      </c>
      <c r="B251" s="5" t="s">
        <v>1439</v>
      </c>
      <c r="C251" s="5" t="s">
        <v>169</v>
      </c>
      <c r="D251" s="5" t="s">
        <v>2388</v>
      </c>
      <c r="E251" s="5" t="s">
        <v>2389</v>
      </c>
      <c r="F251" s="5" t="s">
        <v>2390</v>
      </c>
      <c r="G251" s="5" t="s">
        <v>1456</v>
      </c>
      <c r="H251" s="5" t="s">
        <v>2391</v>
      </c>
      <c r="J251" s="5" t="s">
        <v>2908</v>
      </c>
    </row>
    <row r="252" spans="1:10">
      <c r="A252" s="5">
        <v>251</v>
      </c>
      <c r="B252" s="5" t="s">
        <v>1439</v>
      </c>
      <c r="C252" s="5" t="s">
        <v>169</v>
      </c>
      <c r="D252" s="5" t="s">
        <v>2970</v>
      </c>
      <c r="E252" s="5" t="s">
        <v>2971</v>
      </c>
      <c r="F252" s="5" t="s">
        <v>2972</v>
      </c>
      <c r="G252" s="5" t="s">
        <v>1461</v>
      </c>
      <c r="H252" s="5" t="s">
        <v>2973</v>
      </c>
      <c r="J252" s="5" t="s">
        <v>2908</v>
      </c>
    </row>
    <row r="253" spans="1:10">
      <c r="A253" s="5">
        <v>252</v>
      </c>
      <c r="B253" s="5" t="s">
        <v>1439</v>
      </c>
      <c r="C253" s="5" t="s">
        <v>169</v>
      </c>
      <c r="D253" s="5" t="s">
        <v>2392</v>
      </c>
      <c r="E253" s="5" t="s">
        <v>2393</v>
      </c>
      <c r="F253" s="5" t="s">
        <v>2394</v>
      </c>
      <c r="G253" s="5" t="s">
        <v>1546</v>
      </c>
      <c r="H253" s="5" t="s">
        <v>2395</v>
      </c>
      <c r="J253" s="5" t="s">
        <v>2908</v>
      </c>
    </row>
    <row r="254" spans="1:10">
      <c r="A254" s="5">
        <v>253</v>
      </c>
      <c r="B254" s="5" t="s">
        <v>1439</v>
      </c>
      <c r="C254" s="5" t="s">
        <v>169</v>
      </c>
      <c r="D254" s="5" t="s">
        <v>2396</v>
      </c>
      <c r="E254" s="5" t="s">
        <v>2397</v>
      </c>
      <c r="F254" s="5" t="s">
        <v>2398</v>
      </c>
      <c r="G254" s="5" t="s">
        <v>1470</v>
      </c>
      <c r="J254" s="5" t="s">
        <v>2908</v>
      </c>
    </row>
    <row r="255" spans="1:10">
      <c r="A255" s="5">
        <v>254</v>
      </c>
      <c r="B255" s="5" t="s">
        <v>1439</v>
      </c>
      <c r="C255" s="5" t="s">
        <v>169</v>
      </c>
      <c r="D255" s="5" t="s">
        <v>2399</v>
      </c>
      <c r="E255" s="5" t="s">
        <v>2400</v>
      </c>
      <c r="F255" s="5" t="s">
        <v>2401</v>
      </c>
      <c r="G255" s="5" t="s">
        <v>1461</v>
      </c>
      <c r="H255" s="5" t="s">
        <v>2402</v>
      </c>
      <c r="J255" s="5" t="s">
        <v>2908</v>
      </c>
    </row>
    <row r="256" spans="1:10">
      <c r="A256" s="5">
        <v>255</v>
      </c>
      <c r="B256" s="5" t="s">
        <v>1439</v>
      </c>
      <c r="C256" s="5" t="s">
        <v>169</v>
      </c>
      <c r="D256" s="5" t="s">
        <v>2403</v>
      </c>
      <c r="E256" s="5" t="s">
        <v>2400</v>
      </c>
      <c r="F256" s="5" t="s">
        <v>2404</v>
      </c>
      <c r="G256" s="5" t="s">
        <v>1452</v>
      </c>
      <c r="H256" s="5" t="s">
        <v>2405</v>
      </c>
      <c r="J256" s="5" t="s">
        <v>2908</v>
      </c>
    </row>
    <row r="257" spans="1:10">
      <c r="A257" s="5">
        <v>256</v>
      </c>
      <c r="B257" s="5" t="s">
        <v>1439</v>
      </c>
      <c r="C257" s="5" t="s">
        <v>169</v>
      </c>
      <c r="D257" s="5" t="s">
        <v>2406</v>
      </c>
      <c r="E257" s="5" t="s">
        <v>2407</v>
      </c>
      <c r="F257" s="5" t="s">
        <v>2408</v>
      </c>
      <c r="G257" s="5" t="s">
        <v>1461</v>
      </c>
      <c r="J257" s="5" t="s">
        <v>2908</v>
      </c>
    </row>
    <row r="258" spans="1:10">
      <c r="A258" s="5">
        <v>257</v>
      </c>
      <c r="B258" s="5" t="s">
        <v>1439</v>
      </c>
      <c r="C258" s="5" t="s">
        <v>169</v>
      </c>
      <c r="D258" s="5" t="s">
        <v>2409</v>
      </c>
      <c r="E258" s="5" t="s">
        <v>2410</v>
      </c>
      <c r="F258" s="5" t="s">
        <v>2411</v>
      </c>
      <c r="G258" s="5" t="s">
        <v>1461</v>
      </c>
      <c r="J258" s="5" t="s">
        <v>2908</v>
      </c>
    </row>
    <row r="259" spans="1:10">
      <c r="A259" s="5">
        <v>258</v>
      </c>
      <c r="B259" s="5" t="s">
        <v>1439</v>
      </c>
      <c r="C259" s="5" t="s">
        <v>169</v>
      </c>
      <c r="D259" s="5" t="s">
        <v>2412</v>
      </c>
      <c r="E259" s="5" t="s">
        <v>2413</v>
      </c>
      <c r="F259" s="5" t="s">
        <v>2414</v>
      </c>
      <c r="G259" s="5" t="s">
        <v>1456</v>
      </c>
      <c r="J259" s="5" t="s">
        <v>2908</v>
      </c>
    </row>
    <row r="260" spans="1:10">
      <c r="A260" s="5">
        <v>259</v>
      </c>
      <c r="B260" s="5" t="s">
        <v>1439</v>
      </c>
      <c r="C260" s="5" t="s">
        <v>169</v>
      </c>
      <c r="D260" s="5" t="s">
        <v>2974</v>
      </c>
      <c r="E260" s="5" t="s">
        <v>2975</v>
      </c>
      <c r="F260" s="5" t="s">
        <v>2976</v>
      </c>
      <c r="G260" s="5" t="s">
        <v>1478</v>
      </c>
      <c r="H260" s="5" t="s">
        <v>2977</v>
      </c>
      <c r="J260" s="5" t="s">
        <v>2908</v>
      </c>
    </row>
    <row r="261" spans="1:10">
      <c r="A261" s="5">
        <v>260</v>
      </c>
      <c r="B261" s="5" t="s">
        <v>1439</v>
      </c>
      <c r="C261" s="5" t="s">
        <v>169</v>
      </c>
      <c r="D261" s="5" t="s">
        <v>2415</v>
      </c>
      <c r="E261" s="5" t="s">
        <v>2416</v>
      </c>
      <c r="F261" s="5" t="s">
        <v>2417</v>
      </c>
      <c r="G261" s="5" t="s">
        <v>1785</v>
      </c>
      <c r="H261" s="5" t="s">
        <v>2418</v>
      </c>
      <c r="J261" s="5" t="s">
        <v>2908</v>
      </c>
    </row>
    <row r="262" spans="1:10">
      <c r="A262" s="5">
        <v>261</v>
      </c>
      <c r="B262" s="5" t="s">
        <v>1439</v>
      </c>
      <c r="C262" s="5" t="s">
        <v>169</v>
      </c>
      <c r="D262" s="5" t="s">
        <v>2419</v>
      </c>
      <c r="E262" s="5" t="s">
        <v>2420</v>
      </c>
      <c r="F262" s="5" t="s">
        <v>2421</v>
      </c>
      <c r="G262" s="5" t="s">
        <v>1568</v>
      </c>
      <c r="H262" s="5" t="s">
        <v>1587</v>
      </c>
      <c r="J262" s="5" t="s">
        <v>2908</v>
      </c>
    </row>
    <row r="263" spans="1:10">
      <c r="A263" s="5">
        <v>262</v>
      </c>
      <c r="B263" s="5" t="s">
        <v>1439</v>
      </c>
      <c r="C263" s="5" t="s">
        <v>169</v>
      </c>
      <c r="D263" s="5" t="s">
        <v>2422</v>
      </c>
      <c r="E263" s="5" t="s">
        <v>2420</v>
      </c>
      <c r="F263" s="5" t="s">
        <v>2423</v>
      </c>
      <c r="G263" s="5" t="s">
        <v>1456</v>
      </c>
      <c r="H263" s="5" t="s">
        <v>2424</v>
      </c>
      <c r="J263" s="5" t="s">
        <v>2908</v>
      </c>
    </row>
    <row r="264" spans="1:10">
      <c r="A264" s="5">
        <v>263</v>
      </c>
      <c r="B264" s="5" t="s">
        <v>1439</v>
      </c>
      <c r="C264" s="5" t="s">
        <v>169</v>
      </c>
      <c r="D264" s="5" t="s">
        <v>2425</v>
      </c>
      <c r="E264" s="5" t="s">
        <v>2426</v>
      </c>
      <c r="F264" s="5" t="s">
        <v>2427</v>
      </c>
      <c r="G264" s="5" t="s">
        <v>1461</v>
      </c>
      <c r="H264" s="5" t="s">
        <v>2428</v>
      </c>
      <c r="J264" s="5" t="s">
        <v>2908</v>
      </c>
    </row>
    <row r="265" spans="1:10">
      <c r="A265" s="5">
        <v>264</v>
      </c>
      <c r="B265" s="5" t="s">
        <v>1439</v>
      </c>
      <c r="C265" s="5" t="s">
        <v>169</v>
      </c>
      <c r="D265" s="5" t="s">
        <v>2429</v>
      </c>
      <c r="E265" s="5" t="s">
        <v>2430</v>
      </c>
      <c r="F265" s="5" t="s">
        <v>2431</v>
      </c>
      <c r="G265" s="5" t="s">
        <v>1461</v>
      </c>
      <c r="H265" s="5" t="s">
        <v>2432</v>
      </c>
      <c r="J265" s="5" t="s">
        <v>2908</v>
      </c>
    </row>
    <row r="266" spans="1:10">
      <c r="A266" s="5">
        <v>265</v>
      </c>
      <c r="B266" s="5" t="s">
        <v>1439</v>
      </c>
      <c r="C266" s="5" t="s">
        <v>169</v>
      </c>
      <c r="D266" s="5" t="s">
        <v>2433</v>
      </c>
      <c r="E266" s="5" t="s">
        <v>2434</v>
      </c>
      <c r="F266" s="5" t="s">
        <v>2435</v>
      </c>
      <c r="G266" s="5" t="s">
        <v>1461</v>
      </c>
      <c r="H266" s="5" t="s">
        <v>2364</v>
      </c>
      <c r="J266" s="5" t="s">
        <v>2908</v>
      </c>
    </row>
    <row r="267" spans="1:10">
      <c r="A267" s="5">
        <v>266</v>
      </c>
      <c r="B267" s="5" t="s">
        <v>1439</v>
      </c>
      <c r="C267" s="5" t="s">
        <v>169</v>
      </c>
      <c r="D267" s="5" t="s">
        <v>2436</v>
      </c>
      <c r="E267" s="5" t="s">
        <v>2437</v>
      </c>
      <c r="F267" s="5" t="s">
        <v>2438</v>
      </c>
      <c r="G267" s="5" t="s">
        <v>1850</v>
      </c>
      <c r="H267" s="5" t="s">
        <v>2439</v>
      </c>
      <c r="J267" s="5" t="s">
        <v>2908</v>
      </c>
    </row>
    <row r="268" spans="1:10">
      <c r="A268" s="5">
        <v>267</v>
      </c>
      <c r="B268" s="5" t="s">
        <v>1439</v>
      </c>
      <c r="C268" s="5" t="s">
        <v>169</v>
      </c>
      <c r="D268" s="5" t="s">
        <v>2440</v>
      </c>
      <c r="E268" s="5" t="s">
        <v>2441</v>
      </c>
      <c r="F268" s="5" t="s">
        <v>2442</v>
      </c>
      <c r="G268" s="5" t="s">
        <v>1452</v>
      </c>
      <c r="H268" s="5" t="s">
        <v>2443</v>
      </c>
      <c r="J268" s="5" t="s">
        <v>2908</v>
      </c>
    </row>
    <row r="269" spans="1:10">
      <c r="A269" s="5">
        <v>268</v>
      </c>
      <c r="B269" s="5" t="s">
        <v>1439</v>
      </c>
      <c r="C269" s="5" t="s">
        <v>169</v>
      </c>
      <c r="D269" s="5" t="s">
        <v>2444</v>
      </c>
      <c r="E269" s="5" t="s">
        <v>2445</v>
      </c>
      <c r="F269" s="5" t="s">
        <v>2446</v>
      </c>
      <c r="G269" s="5" t="s">
        <v>1557</v>
      </c>
      <c r="H269" s="5" t="s">
        <v>2447</v>
      </c>
      <c r="J269" s="5" t="s">
        <v>2908</v>
      </c>
    </row>
    <row r="270" spans="1:10">
      <c r="A270" s="5">
        <v>269</v>
      </c>
      <c r="B270" s="5" t="s">
        <v>1439</v>
      </c>
      <c r="C270" s="5" t="s">
        <v>169</v>
      </c>
      <c r="D270" s="5" t="s">
        <v>2448</v>
      </c>
      <c r="E270" s="5" t="s">
        <v>2449</v>
      </c>
      <c r="F270" s="5" t="s">
        <v>2450</v>
      </c>
      <c r="G270" s="5" t="s">
        <v>1478</v>
      </c>
      <c r="H270" s="5" t="s">
        <v>2451</v>
      </c>
      <c r="J270" s="5" t="s">
        <v>2908</v>
      </c>
    </row>
    <row r="271" spans="1:10">
      <c r="A271" s="5">
        <v>270</v>
      </c>
      <c r="B271" s="5" t="s">
        <v>1439</v>
      </c>
      <c r="C271" s="5" t="s">
        <v>169</v>
      </c>
      <c r="D271" s="5" t="s">
        <v>2452</v>
      </c>
      <c r="E271" s="5" t="s">
        <v>2453</v>
      </c>
      <c r="F271" s="5" t="s">
        <v>2454</v>
      </c>
      <c r="G271" s="5" t="s">
        <v>1557</v>
      </c>
      <c r="H271" s="5" t="s">
        <v>2455</v>
      </c>
      <c r="J271" s="5" t="s">
        <v>2908</v>
      </c>
    </row>
    <row r="272" spans="1:10">
      <c r="A272" s="5">
        <v>271</v>
      </c>
      <c r="B272" s="5" t="s">
        <v>1439</v>
      </c>
      <c r="C272" s="5" t="s">
        <v>169</v>
      </c>
      <c r="D272" s="5" t="s">
        <v>2456</v>
      </c>
      <c r="E272" s="5" t="s">
        <v>2457</v>
      </c>
      <c r="F272" s="5" t="s">
        <v>2458</v>
      </c>
      <c r="G272" s="5" t="s">
        <v>1541</v>
      </c>
      <c r="H272" s="5" t="s">
        <v>2459</v>
      </c>
      <c r="J272" s="5" t="s">
        <v>2908</v>
      </c>
    </row>
    <row r="273" spans="1:10">
      <c r="A273" s="5">
        <v>272</v>
      </c>
      <c r="B273" s="5" t="s">
        <v>1439</v>
      </c>
      <c r="C273" s="5" t="s">
        <v>169</v>
      </c>
      <c r="D273" s="5" t="s">
        <v>2460</v>
      </c>
      <c r="E273" s="5" t="s">
        <v>2461</v>
      </c>
      <c r="F273" s="5" t="s">
        <v>2462</v>
      </c>
      <c r="G273" s="5" t="s">
        <v>1478</v>
      </c>
      <c r="H273" s="5" t="s">
        <v>1683</v>
      </c>
      <c r="J273" s="5" t="s">
        <v>2908</v>
      </c>
    </row>
    <row r="274" spans="1:10">
      <c r="A274" s="5">
        <v>273</v>
      </c>
      <c r="B274" s="5" t="s">
        <v>1439</v>
      </c>
      <c r="C274" s="5" t="s">
        <v>169</v>
      </c>
      <c r="D274" s="5" t="s">
        <v>2463</v>
      </c>
      <c r="E274" s="5" t="s">
        <v>2464</v>
      </c>
      <c r="F274" s="5" t="s">
        <v>2465</v>
      </c>
      <c r="G274" s="5" t="s">
        <v>1586</v>
      </c>
      <c r="H274" s="5" t="s">
        <v>2466</v>
      </c>
      <c r="J274" s="5" t="s">
        <v>2908</v>
      </c>
    </row>
    <row r="275" spans="1:10">
      <c r="A275" s="5">
        <v>274</v>
      </c>
      <c r="B275" s="5" t="s">
        <v>1439</v>
      </c>
      <c r="C275" s="5" t="s">
        <v>169</v>
      </c>
      <c r="D275" s="5" t="s">
        <v>2467</v>
      </c>
      <c r="E275" s="5" t="s">
        <v>2468</v>
      </c>
      <c r="F275" s="5" t="s">
        <v>2469</v>
      </c>
      <c r="G275" s="5" t="s">
        <v>1586</v>
      </c>
      <c r="H275" s="5" t="s">
        <v>2470</v>
      </c>
      <c r="J275" s="5" t="s">
        <v>2908</v>
      </c>
    </row>
    <row r="276" spans="1:10">
      <c r="A276" s="5">
        <v>275</v>
      </c>
      <c r="B276" s="5" t="s">
        <v>1439</v>
      </c>
      <c r="C276" s="5" t="s">
        <v>169</v>
      </c>
      <c r="D276" s="5" t="s">
        <v>2471</v>
      </c>
      <c r="E276" s="5" t="s">
        <v>2472</v>
      </c>
      <c r="F276" s="5" t="s">
        <v>2473</v>
      </c>
      <c r="G276" s="5" t="s">
        <v>1461</v>
      </c>
      <c r="H276" s="5" t="s">
        <v>2474</v>
      </c>
      <c r="J276" s="5" t="s">
        <v>2908</v>
      </c>
    </row>
    <row r="277" spans="1:10">
      <c r="A277" s="5">
        <v>276</v>
      </c>
      <c r="B277" s="5" t="s">
        <v>1439</v>
      </c>
      <c r="C277" s="5" t="s">
        <v>169</v>
      </c>
      <c r="D277" s="5" t="s">
        <v>2475</v>
      </c>
      <c r="E277" s="5" t="s">
        <v>2472</v>
      </c>
      <c r="F277" s="5" t="s">
        <v>2476</v>
      </c>
      <c r="G277" s="5" t="s">
        <v>1541</v>
      </c>
      <c r="H277" s="5" t="s">
        <v>2477</v>
      </c>
      <c r="J277" s="5" t="s">
        <v>2908</v>
      </c>
    </row>
    <row r="278" spans="1:10">
      <c r="A278" s="5">
        <v>277</v>
      </c>
      <c r="B278" s="5" t="s">
        <v>1439</v>
      </c>
      <c r="C278" s="5" t="s">
        <v>169</v>
      </c>
      <c r="D278" s="5" t="s">
        <v>2478</v>
      </c>
      <c r="E278" s="5" t="s">
        <v>2479</v>
      </c>
      <c r="F278" s="5" t="s">
        <v>2480</v>
      </c>
      <c r="G278" s="5" t="s">
        <v>1478</v>
      </c>
      <c r="J278" s="5" t="s">
        <v>2908</v>
      </c>
    </row>
    <row r="279" spans="1:10">
      <c r="A279" s="5">
        <v>278</v>
      </c>
      <c r="B279" s="5" t="s">
        <v>1439</v>
      </c>
      <c r="C279" s="5" t="s">
        <v>169</v>
      </c>
      <c r="D279" s="5" t="s">
        <v>2481</v>
      </c>
      <c r="E279" s="5" t="s">
        <v>2479</v>
      </c>
      <c r="F279" s="5" t="s">
        <v>2482</v>
      </c>
      <c r="G279" s="5" t="s">
        <v>1568</v>
      </c>
      <c r="H279" s="5" t="s">
        <v>2483</v>
      </c>
      <c r="J279" s="5" t="s">
        <v>2908</v>
      </c>
    </row>
    <row r="280" spans="1:10">
      <c r="A280" s="5">
        <v>279</v>
      </c>
      <c r="B280" s="5" t="s">
        <v>1439</v>
      </c>
      <c r="C280" s="5" t="s">
        <v>169</v>
      </c>
      <c r="D280" s="5" t="s">
        <v>2484</v>
      </c>
      <c r="E280" s="5" t="s">
        <v>2485</v>
      </c>
      <c r="F280" s="5" t="s">
        <v>2486</v>
      </c>
      <c r="G280" s="5" t="s">
        <v>1541</v>
      </c>
      <c r="H280" s="5" t="s">
        <v>2487</v>
      </c>
      <c r="I280" s="5" t="s">
        <v>2978</v>
      </c>
      <c r="J280" s="5" t="s">
        <v>2908</v>
      </c>
    </row>
    <row r="281" spans="1:10">
      <c r="A281" s="5">
        <v>280</v>
      </c>
      <c r="B281" s="5" t="s">
        <v>1439</v>
      </c>
      <c r="C281" s="5" t="s">
        <v>169</v>
      </c>
      <c r="D281" s="5" t="s">
        <v>2488</v>
      </c>
      <c r="E281" s="5" t="s">
        <v>2489</v>
      </c>
      <c r="F281" s="5" t="s">
        <v>2490</v>
      </c>
      <c r="G281" s="5" t="s">
        <v>1736</v>
      </c>
      <c r="H281" s="5" t="s">
        <v>2491</v>
      </c>
      <c r="J281" s="5" t="s">
        <v>2908</v>
      </c>
    </row>
    <row r="282" spans="1:10">
      <c r="A282" s="5">
        <v>281</v>
      </c>
      <c r="B282" s="5" t="s">
        <v>1439</v>
      </c>
      <c r="C282" s="5" t="s">
        <v>169</v>
      </c>
      <c r="D282" s="5" t="s">
        <v>2492</v>
      </c>
      <c r="E282" s="5" t="s">
        <v>2493</v>
      </c>
      <c r="F282" s="5" t="s">
        <v>2494</v>
      </c>
      <c r="G282" s="5" t="s">
        <v>1586</v>
      </c>
      <c r="H282" s="5" t="s">
        <v>2495</v>
      </c>
      <c r="J282" s="5" t="s">
        <v>2908</v>
      </c>
    </row>
    <row r="283" spans="1:10">
      <c r="A283" s="5">
        <v>282</v>
      </c>
      <c r="B283" s="5" t="s">
        <v>1439</v>
      </c>
      <c r="C283" s="5" t="s">
        <v>169</v>
      </c>
      <c r="D283" s="5" t="s">
        <v>2496</v>
      </c>
      <c r="E283" s="5" t="s">
        <v>2497</v>
      </c>
      <c r="F283" s="5" t="s">
        <v>2498</v>
      </c>
      <c r="G283" s="5" t="s">
        <v>1546</v>
      </c>
      <c r="J283" s="5" t="s">
        <v>2908</v>
      </c>
    </row>
    <row r="284" spans="1:10">
      <c r="A284" s="5">
        <v>283</v>
      </c>
      <c r="B284" s="5" t="s">
        <v>1439</v>
      </c>
      <c r="C284" s="5" t="s">
        <v>169</v>
      </c>
      <c r="D284" s="5" t="s">
        <v>2979</v>
      </c>
      <c r="E284" s="5" t="s">
        <v>2980</v>
      </c>
      <c r="F284" s="5" t="s">
        <v>2981</v>
      </c>
      <c r="G284" s="5" t="s">
        <v>1461</v>
      </c>
      <c r="J284" s="5" t="s">
        <v>2908</v>
      </c>
    </row>
    <row r="285" spans="1:10">
      <c r="A285" s="5">
        <v>284</v>
      </c>
      <c r="B285" s="5" t="s">
        <v>1439</v>
      </c>
      <c r="C285" s="5" t="s">
        <v>169</v>
      </c>
      <c r="D285" s="5" t="s">
        <v>2499</v>
      </c>
      <c r="E285" s="5" t="s">
        <v>2500</v>
      </c>
      <c r="F285" s="5" t="s">
        <v>2501</v>
      </c>
      <c r="G285" s="5" t="s">
        <v>1568</v>
      </c>
      <c r="H285" s="5" t="s">
        <v>2502</v>
      </c>
      <c r="J285" s="5" t="s">
        <v>2908</v>
      </c>
    </row>
    <row r="286" spans="1:10">
      <c r="A286" s="5">
        <v>285</v>
      </c>
      <c r="B286" s="5" t="s">
        <v>1439</v>
      </c>
      <c r="C286" s="5" t="s">
        <v>169</v>
      </c>
      <c r="D286" s="5" t="s">
        <v>2503</v>
      </c>
      <c r="E286" s="5" t="s">
        <v>2504</v>
      </c>
      <c r="F286" s="5" t="s">
        <v>2505</v>
      </c>
      <c r="G286" s="5" t="s">
        <v>1541</v>
      </c>
      <c r="J286" s="5" t="s">
        <v>2908</v>
      </c>
    </row>
    <row r="287" spans="1:10">
      <c r="A287" s="5">
        <v>286</v>
      </c>
      <c r="B287" s="5" t="s">
        <v>1439</v>
      </c>
      <c r="C287" s="5" t="s">
        <v>169</v>
      </c>
      <c r="D287" s="5" t="s">
        <v>2506</v>
      </c>
      <c r="E287" s="5" t="s">
        <v>2507</v>
      </c>
      <c r="F287" s="5" t="s">
        <v>2508</v>
      </c>
      <c r="G287" s="5" t="s">
        <v>1461</v>
      </c>
      <c r="H287" s="5" t="s">
        <v>2509</v>
      </c>
      <c r="J287" s="5" t="s">
        <v>2908</v>
      </c>
    </row>
    <row r="288" spans="1:10">
      <c r="A288" s="5">
        <v>287</v>
      </c>
      <c r="B288" s="5" t="s">
        <v>1439</v>
      </c>
      <c r="C288" s="5" t="s">
        <v>169</v>
      </c>
      <c r="D288" s="5" t="s">
        <v>2510</v>
      </c>
      <c r="E288" s="5" t="s">
        <v>2511</v>
      </c>
      <c r="F288" s="5" t="s">
        <v>2512</v>
      </c>
      <c r="G288" s="5" t="s">
        <v>1478</v>
      </c>
      <c r="H288" s="5" t="s">
        <v>2418</v>
      </c>
      <c r="J288" s="5" t="s">
        <v>2908</v>
      </c>
    </row>
    <row r="289" spans="1:10">
      <c r="A289" s="5">
        <v>288</v>
      </c>
      <c r="B289" s="5" t="s">
        <v>1439</v>
      </c>
      <c r="C289" s="5" t="s">
        <v>169</v>
      </c>
      <c r="D289" s="5" t="s">
        <v>2513</v>
      </c>
      <c r="E289" s="5" t="s">
        <v>2514</v>
      </c>
      <c r="F289" s="5" t="s">
        <v>2515</v>
      </c>
      <c r="G289" s="5" t="s">
        <v>1845</v>
      </c>
      <c r="H289" s="5" t="s">
        <v>2516</v>
      </c>
      <c r="J289" s="5" t="s">
        <v>2908</v>
      </c>
    </row>
    <row r="290" spans="1:10">
      <c r="A290" s="5">
        <v>289</v>
      </c>
      <c r="B290" s="5" t="s">
        <v>1439</v>
      </c>
      <c r="C290" s="5" t="s">
        <v>169</v>
      </c>
      <c r="D290" s="5" t="s">
        <v>2517</v>
      </c>
      <c r="E290" s="5" t="s">
        <v>2514</v>
      </c>
      <c r="F290" s="5" t="s">
        <v>2518</v>
      </c>
      <c r="G290" s="5" t="s">
        <v>1557</v>
      </c>
      <c r="H290" s="5" t="s">
        <v>2519</v>
      </c>
      <c r="J290" s="5" t="s">
        <v>2908</v>
      </c>
    </row>
    <row r="291" spans="1:10">
      <c r="A291" s="5">
        <v>290</v>
      </c>
      <c r="B291" s="5" t="s">
        <v>1439</v>
      </c>
      <c r="C291" s="5" t="s">
        <v>169</v>
      </c>
      <c r="D291" s="5" t="s">
        <v>2520</v>
      </c>
      <c r="E291" s="5" t="s">
        <v>2521</v>
      </c>
      <c r="F291" s="5" t="s">
        <v>2522</v>
      </c>
      <c r="G291" s="5" t="s">
        <v>1541</v>
      </c>
      <c r="H291" s="5" t="s">
        <v>2523</v>
      </c>
      <c r="J291" s="5" t="s">
        <v>2908</v>
      </c>
    </row>
    <row r="292" spans="1:10">
      <c r="A292" s="5">
        <v>291</v>
      </c>
      <c r="B292" s="5" t="s">
        <v>1439</v>
      </c>
      <c r="C292" s="5" t="s">
        <v>169</v>
      </c>
      <c r="D292" s="5" t="s">
        <v>2524</v>
      </c>
      <c r="E292" s="5" t="s">
        <v>2525</v>
      </c>
      <c r="F292" s="5" t="s">
        <v>2526</v>
      </c>
      <c r="G292" s="5" t="s">
        <v>1452</v>
      </c>
      <c r="H292" s="5" t="s">
        <v>2527</v>
      </c>
      <c r="J292" s="5" t="s">
        <v>2908</v>
      </c>
    </row>
    <row r="293" spans="1:10">
      <c r="A293" s="5">
        <v>292</v>
      </c>
      <c r="B293" s="5" t="s">
        <v>1439</v>
      </c>
      <c r="C293" s="5" t="s">
        <v>169</v>
      </c>
      <c r="D293" s="5" t="s">
        <v>2528</v>
      </c>
      <c r="E293" s="5" t="s">
        <v>2529</v>
      </c>
      <c r="F293" s="5" t="s">
        <v>2530</v>
      </c>
      <c r="G293" s="5" t="s">
        <v>1557</v>
      </c>
      <c r="J293" s="5" t="s">
        <v>2908</v>
      </c>
    </row>
    <row r="294" spans="1:10">
      <c r="A294" s="5">
        <v>293</v>
      </c>
      <c r="B294" s="5" t="s">
        <v>1439</v>
      </c>
      <c r="C294" s="5" t="s">
        <v>169</v>
      </c>
      <c r="D294" s="5" t="s">
        <v>2531</v>
      </c>
      <c r="E294" s="5" t="s">
        <v>2532</v>
      </c>
      <c r="F294" s="5" t="s">
        <v>2533</v>
      </c>
      <c r="G294" s="5" t="s">
        <v>1470</v>
      </c>
      <c r="J294" s="5" t="s">
        <v>2908</v>
      </c>
    </row>
    <row r="295" spans="1:10">
      <c r="A295" s="5">
        <v>294</v>
      </c>
      <c r="B295" s="5" t="s">
        <v>1439</v>
      </c>
      <c r="C295" s="5" t="s">
        <v>169</v>
      </c>
      <c r="D295" s="5" t="s">
        <v>2534</v>
      </c>
      <c r="E295" s="5" t="s">
        <v>2535</v>
      </c>
      <c r="F295" s="5" t="s">
        <v>2536</v>
      </c>
      <c r="G295" s="5" t="s">
        <v>1541</v>
      </c>
      <c r="H295" s="5" t="s">
        <v>2537</v>
      </c>
      <c r="J295" s="5" t="s">
        <v>2908</v>
      </c>
    </row>
    <row r="296" spans="1:10">
      <c r="A296" s="5">
        <v>295</v>
      </c>
      <c r="B296" s="5" t="s">
        <v>1439</v>
      </c>
      <c r="C296" s="5" t="s">
        <v>169</v>
      </c>
      <c r="D296" s="5" t="s">
        <v>2538</v>
      </c>
      <c r="E296" s="5" t="s">
        <v>2539</v>
      </c>
      <c r="F296" s="5" t="s">
        <v>2540</v>
      </c>
      <c r="G296" s="5" t="s">
        <v>1452</v>
      </c>
      <c r="H296" s="5" t="s">
        <v>2541</v>
      </c>
      <c r="J296" s="5" t="s">
        <v>2908</v>
      </c>
    </row>
    <row r="297" spans="1:10">
      <c r="A297" s="5">
        <v>296</v>
      </c>
      <c r="B297" s="5" t="s">
        <v>1439</v>
      </c>
      <c r="C297" s="5" t="s">
        <v>169</v>
      </c>
      <c r="D297" s="5" t="s">
        <v>2542</v>
      </c>
      <c r="E297" s="5" t="s">
        <v>2543</v>
      </c>
      <c r="F297" s="5" t="s">
        <v>2544</v>
      </c>
      <c r="G297" s="5" t="s">
        <v>1687</v>
      </c>
      <c r="H297" s="5" t="s">
        <v>2545</v>
      </c>
      <c r="J297" s="5" t="s">
        <v>2908</v>
      </c>
    </row>
    <row r="298" spans="1:10">
      <c r="A298" s="5">
        <v>297</v>
      </c>
      <c r="B298" s="5" t="s">
        <v>1439</v>
      </c>
      <c r="C298" s="5" t="s">
        <v>169</v>
      </c>
      <c r="D298" s="5" t="s">
        <v>2546</v>
      </c>
      <c r="E298" s="5" t="s">
        <v>2547</v>
      </c>
      <c r="F298" s="5" t="s">
        <v>2548</v>
      </c>
      <c r="G298" s="5" t="s">
        <v>1447</v>
      </c>
      <c r="H298" s="5" t="s">
        <v>2549</v>
      </c>
      <c r="J298" s="5" t="s">
        <v>2908</v>
      </c>
    </row>
    <row r="299" spans="1:10">
      <c r="A299" s="5">
        <v>298</v>
      </c>
      <c r="B299" s="5" t="s">
        <v>1439</v>
      </c>
      <c r="C299" s="5" t="s">
        <v>169</v>
      </c>
      <c r="D299" s="5" t="s">
        <v>2982</v>
      </c>
      <c r="E299" s="5" t="s">
        <v>2983</v>
      </c>
      <c r="F299" s="5" t="s">
        <v>2984</v>
      </c>
      <c r="G299" s="5" t="s">
        <v>1461</v>
      </c>
      <c r="J299" s="5" t="s">
        <v>2908</v>
      </c>
    </row>
    <row r="300" spans="1:10">
      <c r="A300" s="5">
        <v>299</v>
      </c>
      <c r="B300" s="5" t="s">
        <v>1439</v>
      </c>
      <c r="C300" s="5" t="s">
        <v>169</v>
      </c>
      <c r="D300" s="5" t="s">
        <v>2550</v>
      </c>
      <c r="E300" s="5" t="s">
        <v>2551</v>
      </c>
      <c r="F300" s="5" t="s">
        <v>2552</v>
      </c>
      <c r="G300" s="5" t="s">
        <v>2214</v>
      </c>
      <c r="H300" s="5" t="s">
        <v>1958</v>
      </c>
      <c r="J300" s="5" t="s">
        <v>2908</v>
      </c>
    </row>
    <row r="301" spans="1:10">
      <c r="A301" s="5">
        <v>300</v>
      </c>
      <c r="B301" s="5" t="s">
        <v>1439</v>
      </c>
      <c r="C301" s="5" t="s">
        <v>169</v>
      </c>
      <c r="D301" s="5" t="s">
        <v>2553</v>
      </c>
      <c r="E301" s="5" t="s">
        <v>2554</v>
      </c>
      <c r="F301" s="5" t="s">
        <v>2555</v>
      </c>
      <c r="G301" s="5" t="s">
        <v>1586</v>
      </c>
      <c r="H301" s="5" t="s">
        <v>2556</v>
      </c>
      <c r="J301" s="5" t="s">
        <v>2908</v>
      </c>
    </row>
    <row r="302" spans="1:10">
      <c r="A302" s="5">
        <v>301</v>
      </c>
      <c r="B302" s="5" t="s">
        <v>1439</v>
      </c>
      <c r="C302" s="5" t="s">
        <v>169</v>
      </c>
      <c r="D302" s="5" t="s">
        <v>2557</v>
      </c>
      <c r="E302" s="5" t="s">
        <v>2558</v>
      </c>
      <c r="F302" s="5" t="s">
        <v>2559</v>
      </c>
      <c r="G302" s="5" t="s">
        <v>1452</v>
      </c>
      <c r="J302" s="5" t="s">
        <v>2908</v>
      </c>
    </row>
    <row r="303" spans="1:10">
      <c r="A303" s="5">
        <v>302</v>
      </c>
      <c r="B303" s="5" t="s">
        <v>1439</v>
      </c>
      <c r="C303" s="5" t="s">
        <v>169</v>
      </c>
      <c r="D303" s="5" t="s">
        <v>2560</v>
      </c>
      <c r="E303" s="5" t="s">
        <v>2561</v>
      </c>
      <c r="F303" s="5" t="s">
        <v>2562</v>
      </c>
      <c r="G303" s="5" t="s">
        <v>1537</v>
      </c>
      <c r="H303" s="5" t="s">
        <v>2563</v>
      </c>
      <c r="J303" s="5" t="s">
        <v>2908</v>
      </c>
    </row>
    <row r="304" spans="1:10">
      <c r="A304" s="5">
        <v>303</v>
      </c>
      <c r="B304" s="5" t="s">
        <v>1439</v>
      </c>
      <c r="C304" s="5" t="s">
        <v>169</v>
      </c>
      <c r="D304" s="5" t="s">
        <v>2564</v>
      </c>
      <c r="E304" s="5" t="s">
        <v>2565</v>
      </c>
      <c r="F304" s="5" t="s">
        <v>2566</v>
      </c>
      <c r="G304" s="5" t="s">
        <v>1461</v>
      </c>
      <c r="H304" s="5" t="s">
        <v>2567</v>
      </c>
      <c r="J304" s="5" t="s">
        <v>2908</v>
      </c>
    </row>
    <row r="305" spans="1:10">
      <c r="A305" s="5">
        <v>304</v>
      </c>
      <c r="B305" s="5" t="s">
        <v>1439</v>
      </c>
      <c r="C305" s="5" t="s">
        <v>169</v>
      </c>
      <c r="D305" s="5" t="s">
        <v>2568</v>
      </c>
      <c r="E305" s="5" t="s">
        <v>2569</v>
      </c>
      <c r="F305" s="5" t="s">
        <v>2570</v>
      </c>
      <c r="G305" s="5" t="s">
        <v>1687</v>
      </c>
      <c r="H305" s="5" t="s">
        <v>2571</v>
      </c>
      <c r="J305" s="5" t="s">
        <v>2908</v>
      </c>
    </row>
    <row r="306" spans="1:10">
      <c r="A306" s="5">
        <v>305</v>
      </c>
      <c r="B306" s="5" t="s">
        <v>1439</v>
      </c>
      <c r="C306" s="5" t="s">
        <v>169</v>
      </c>
      <c r="D306" s="5" t="s">
        <v>2572</v>
      </c>
      <c r="E306" s="5" t="s">
        <v>2573</v>
      </c>
      <c r="F306" s="5" t="s">
        <v>2574</v>
      </c>
      <c r="G306" s="5" t="s">
        <v>1546</v>
      </c>
      <c r="H306" s="5" t="s">
        <v>2575</v>
      </c>
      <c r="J306" s="5" t="s">
        <v>2908</v>
      </c>
    </row>
    <row r="307" spans="1:10">
      <c r="A307" s="5">
        <v>306</v>
      </c>
      <c r="B307" s="5" t="s">
        <v>1439</v>
      </c>
      <c r="C307" s="5" t="s">
        <v>169</v>
      </c>
      <c r="D307" s="5" t="s">
        <v>2576</v>
      </c>
      <c r="E307" s="5" t="s">
        <v>2577</v>
      </c>
      <c r="F307" s="5" t="s">
        <v>2578</v>
      </c>
      <c r="G307" s="5" t="s">
        <v>1850</v>
      </c>
      <c r="H307" s="5" t="s">
        <v>2579</v>
      </c>
      <c r="J307" s="5" t="s">
        <v>2908</v>
      </c>
    </row>
    <row r="308" spans="1:10">
      <c r="A308" s="5">
        <v>307</v>
      </c>
      <c r="B308" s="5" t="s">
        <v>1439</v>
      </c>
      <c r="C308" s="5" t="s">
        <v>169</v>
      </c>
      <c r="D308" s="5" t="s">
        <v>2580</v>
      </c>
      <c r="E308" s="5" t="s">
        <v>2581</v>
      </c>
      <c r="F308" s="5" t="s">
        <v>2582</v>
      </c>
      <c r="G308" s="5" t="s">
        <v>1461</v>
      </c>
      <c r="H308" s="5" t="s">
        <v>2583</v>
      </c>
      <c r="J308" s="5" t="s">
        <v>2908</v>
      </c>
    </row>
    <row r="309" spans="1:10">
      <c r="A309" s="5">
        <v>308</v>
      </c>
      <c r="B309" s="5" t="s">
        <v>1439</v>
      </c>
      <c r="C309" s="5" t="s">
        <v>169</v>
      </c>
      <c r="D309" s="5" t="s">
        <v>2584</v>
      </c>
      <c r="E309" s="5" t="s">
        <v>2585</v>
      </c>
      <c r="F309" s="5" t="s">
        <v>2586</v>
      </c>
      <c r="G309" s="5" t="s">
        <v>1541</v>
      </c>
      <c r="H309" s="5" t="s">
        <v>2587</v>
      </c>
      <c r="J309" s="5" t="s">
        <v>2908</v>
      </c>
    </row>
    <row r="310" spans="1:10">
      <c r="A310" s="5">
        <v>309</v>
      </c>
      <c r="B310" s="5" t="s">
        <v>1439</v>
      </c>
      <c r="C310" s="5" t="s">
        <v>169</v>
      </c>
      <c r="D310" s="5" t="s">
        <v>2588</v>
      </c>
      <c r="E310" s="5" t="s">
        <v>2589</v>
      </c>
      <c r="F310" s="5" t="s">
        <v>2590</v>
      </c>
      <c r="G310" s="5" t="s">
        <v>1541</v>
      </c>
      <c r="H310" s="5" t="s">
        <v>2591</v>
      </c>
      <c r="J310" s="5" t="s">
        <v>2908</v>
      </c>
    </row>
    <row r="311" spans="1:10">
      <c r="A311" s="5">
        <v>310</v>
      </c>
      <c r="B311" s="5" t="s">
        <v>1439</v>
      </c>
      <c r="C311" s="5" t="s">
        <v>169</v>
      </c>
      <c r="D311" s="5" t="s">
        <v>2592</v>
      </c>
      <c r="E311" s="5" t="s">
        <v>2593</v>
      </c>
      <c r="F311" s="5" t="s">
        <v>2594</v>
      </c>
      <c r="G311" s="5" t="s">
        <v>1452</v>
      </c>
      <c r="H311" s="5" t="s">
        <v>2095</v>
      </c>
      <c r="J311" s="5" t="s">
        <v>2908</v>
      </c>
    </row>
    <row r="312" spans="1:10">
      <c r="A312" s="5">
        <v>311</v>
      </c>
      <c r="B312" s="5" t="s">
        <v>1439</v>
      </c>
      <c r="C312" s="5" t="s">
        <v>169</v>
      </c>
      <c r="D312" s="5" t="s">
        <v>2595</v>
      </c>
      <c r="E312" s="5" t="s">
        <v>2596</v>
      </c>
      <c r="F312" s="5" t="s">
        <v>2597</v>
      </c>
      <c r="G312" s="5" t="s">
        <v>1850</v>
      </c>
      <c r="H312" s="5" t="s">
        <v>2598</v>
      </c>
      <c r="J312" s="5" t="s">
        <v>2908</v>
      </c>
    </row>
    <row r="313" spans="1:10">
      <c r="A313" s="5">
        <v>312</v>
      </c>
      <c r="B313" s="5" t="s">
        <v>1439</v>
      </c>
      <c r="C313" s="5" t="s">
        <v>169</v>
      </c>
      <c r="D313" s="5" t="s">
        <v>2599</v>
      </c>
      <c r="E313" s="5" t="s">
        <v>2600</v>
      </c>
      <c r="F313" s="5" t="s">
        <v>2601</v>
      </c>
      <c r="G313" s="5" t="s">
        <v>2214</v>
      </c>
      <c r="H313" s="5" t="s">
        <v>2483</v>
      </c>
      <c r="J313" s="5" t="s">
        <v>2908</v>
      </c>
    </row>
    <row r="314" spans="1:10">
      <c r="A314" s="5">
        <v>313</v>
      </c>
      <c r="B314" s="5" t="s">
        <v>1439</v>
      </c>
      <c r="C314" s="5" t="s">
        <v>169</v>
      </c>
      <c r="D314" s="5" t="s">
        <v>2602</v>
      </c>
      <c r="E314" s="5" t="s">
        <v>2603</v>
      </c>
      <c r="F314" s="5" t="s">
        <v>2604</v>
      </c>
      <c r="G314" s="5" t="s">
        <v>1456</v>
      </c>
      <c r="J314" s="5" t="s">
        <v>2908</v>
      </c>
    </row>
    <row r="315" spans="1:10">
      <c r="A315" s="5">
        <v>314</v>
      </c>
      <c r="B315" s="5" t="s">
        <v>1439</v>
      </c>
      <c r="C315" s="5" t="s">
        <v>169</v>
      </c>
      <c r="D315" s="5" t="s">
        <v>2605</v>
      </c>
      <c r="E315" s="5" t="s">
        <v>2606</v>
      </c>
      <c r="F315" s="5" t="s">
        <v>2607</v>
      </c>
      <c r="G315" s="5" t="s">
        <v>1461</v>
      </c>
      <c r="J315" s="5" t="s">
        <v>2908</v>
      </c>
    </row>
    <row r="316" spans="1:10">
      <c r="A316" s="5">
        <v>315</v>
      </c>
      <c r="B316" s="5" t="s">
        <v>1439</v>
      </c>
      <c r="C316" s="5" t="s">
        <v>169</v>
      </c>
      <c r="D316" s="5" t="s">
        <v>2608</v>
      </c>
      <c r="E316" s="5" t="s">
        <v>2609</v>
      </c>
      <c r="F316" s="5" t="s">
        <v>2610</v>
      </c>
      <c r="G316" s="5" t="s">
        <v>1508</v>
      </c>
      <c r="H316" s="5" t="s">
        <v>2611</v>
      </c>
      <c r="J316" s="5" t="s">
        <v>2908</v>
      </c>
    </row>
    <row r="317" spans="1:10">
      <c r="A317" s="5">
        <v>316</v>
      </c>
      <c r="B317" s="5" t="s">
        <v>1439</v>
      </c>
      <c r="C317" s="5" t="s">
        <v>169</v>
      </c>
      <c r="D317" s="5" t="s">
        <v>2612</v>
      </c>
      <c r="E317" s="5" t="s">
        <v>2613</v>
      </c>
      <c r="F317" s="5" t="s">
        <v>2614</v>
      </c>
      <c r="G317" s="5" t="s">
        <v>1461</v>
      </c>
      <c r="H317" s="5" t="s">
        <v>2615</v>
      </c>
      <c r="J317" s="5" t="s">
        <v>2908</v>
      </c>
    </row>
    <row r="318" spans="1:10">
      <c r="A318" s="5">
        <v>317</v>
      </c>
      <c r="B318" s="5" t="s">
        <v>1439</v>
      </c>
      <c r="C318" s="5" t="s">
        <v>169</v>
      </c>
      <c r="D318" s="5" t="s">
        <v>2616</v>
      </c>
      <c r="E318" s="5" t="s">
        <v>2617</v>
      </c>
      <c r="F318" s="5" t="s">
        <v>2618</v>
      </c>
      <c r="G318" s="5" t="s">
        <v>1568</v>
      </c>
      <c r="H318" s="5" t="s">
        <v>2161</v>
      </c>
      <c r="J318" s="5" t="s">
        <v>2908</v>
      </c>
    </row>
    <row r="319" spans="1:10">
      <c r="A319" s="5">
        <v>318</v>
      </c>
      <c r="B319" s="5" t="s">
        <v>1439</v>
      </c>
      <c r="C319" s="5" t="s">
        <v>169</v>
      </c>
      <c r="D319" s="5" t="s">
        <v>2619</v>
      </c>
      <c r="E319" s="5" t="s">
        <v>2620</v>
      </c>
      <c r="F319" s="5" t="s">
        <v>2621</v>
      </c>
      <c r="G319" s="5" t="s">
        <v>1568</v>
      </c>
      <c r="J319" s="5" t="s">
        <v>2908</v>
      </c>
    </row>
    <row r="320" spans="1:10">
      <c r="A320" s="5">
        <v>319</v>
      </c>
      <c r="B320" s="5" t="s">
        <v>1439</v>
      </c>
      <c r="C320" s="5" t="s">
        <v>169</v>
      </c>
      <c r="D320" s="5" t="s">
        <v>2622</v>
      </c>
      <c r="E320" s="5" t="s">
        <v>2623</v>
      </c>
      <c r="F320" s="5" t="s">
        <v>2624</v>
      </c>
      <c r="G320" s="5" t="s">
        <v>1586</v>
      </c>
      <c r="J320" s="5" t="s">
        <v>2908</v>
      </c>
    </row>
    <row r="321" spans="1:10">
      <c r="A321" s="5">
        <v>320</v>
      </c>
      <c r="B321" s="5" t="s">
        <v>1439</v>
      </c>
      <c r="C321" s="5" t="s">
        <v>169</v>
      </c>
      <c r="D321" s="5" t="s">
        <v>2625</v>
      </c>
      <c r="E321" s="5" t="s">
        <v>2626</v>
      </c>
      <c r="F321" s="5" t="s">
        <v>2627</v>
      </c>
      <c r="G321" s="5" t="s">
        <v>1508</v>
      </c>
      <c r="H321" s="5" t="s">
        <v>2628</v>
      </c>
      <c r="J321" s="5" t="s">
        <v>2908</v>
      </c>
    </row>
    <row r="322" spans="1:10">
      <c r="A322" s="5">
        <v>321</v>
      </c>
      <c r="B322" s="5" t="s">
        <v>1439</v>
      </c>
      <c r="C322" s="5" t="s">
        <v>169</v>
      </c>
      <c r="D322" s="5" t="s">
        <v>2629</v>
      </c>
      <c r="E322" s="5" t="s">
        <v>2630</v>
      </c>
      <c r="F322" s="5" t="s">
        <v>2631</v>
      </c>
      <c r="G322" s="5" t="s">
        <v>2632</v>
      </c>
      <c r="H322" s="5" t="s">
        <v>2633</v>
      </c>
      <c r="J322" s="5" t="s">
        <v>2908</v>
      </c>
    </row>
    <row r="323" spans="1:10">
      <c r="A323" s="5">
        <v>322</v>
      </c>
      <c r="B323" s="5" t="s">
        <v>1439</v>
      </c>
      <c r="C323" s="5" t="s">
        <v>169</v>
      </c>
      <c r="D323" s="5" t="s">
        <v>2634</v>
      </c>
      <c r="E323" s="5" t="s">
        <v>2635</v>
      </c>
      <c r="F323" s="5" t="s">
        <v>2636</v>
      </c>
      <c r="G323" s="5" t="s">
        <v>1546</v>
      </c>
      <c r="J323" s="5" t="s">
        <v>2908</v>
      </c>
    </row>
    <row r="324" spans="1:10">
      <c r="A324" s="5">
        <v>323</v>
      </c>
      <c r="B324" s="5" t="s">
        <v>1439</v>
      </c>
      <c r="C324" s="5" t="s">
        <v>169</v>
      </c>
      <c r="D324" s="5" t="s">
        <v>2637</v>
      </c>
      <c r="E324" s="5" t="s">
        <v>2638</v>
      </c>
      <c r="F324" s="5" t="s">
        <v>2639</v>
      </c>
      <c r="G324" s="5" t="s">
        <v>1456</v>
      </c>
      <c r="J324" s="5" t="s">
        <v>2908</v>
      </c>
    </row>
    <row r="325" spans="1:10">
      <c r="A325" s="5">
        <v>324</v>
      </c>
      <c r="B325" s="5" t="s">
        <v>1439</v>
      </c>
      <c r="C325" s="5" t="s">
        <v>169</v>
      </c>
      <c r="D325" s="5" t="s">
        <v>2640</v>
      </c>
      <c r="E325" s="5" t="s">
        <v>2641</v>
      </c>
      <c r="F325" s="5" t="s">
        <v>2642</v>
      </c>
      <c r="G325" s="5" t="s">
        <v>1470</v>
      </c>
      <c r="J325" s="5" t="s">
        <v>2908</v>
      </c>
    </row>
    <row r="326" spans="1:10">
      <c r="A326" s="5">
        <v>325</v>
      </c>
      <c r="B326" s="5" t="s">
        <v>1439</v>
      </c>
      <c r="C326" s="5" t="s">
        <v>169</v>
      </c>
      <c r="D326" s="5" t="s">
        <v>2643</v>
      </c>
      <c r="E326" s="5" t="s">
        <v>2644</v>
      </c>
      <c r="F326" s="5" t="s">
        <v>2645</v>
      </c>
      <c r="G326" s="5" t="s">
        <v>1568</v>
      </c>
      <c r="J326" s="5" t="s">
        <v>2908</v>
      </c>
    </row>
    <row r="327" spans="1:10">
      <c r="A327" s="5">
        <v>326</v>
      </c>
      <c r="B327" s="5" t="s">
        <v>1439</v>
      </c>
      <c r="C327" s="5" t="s">
        <v>169</v>
      </c>
      <c r="D327" s="5" t="s">
        <v>2646</v>
      </c>
      <c r="E327" s="5" t="s">
        <v>2647</v>
      </c>
      <c r="F327" s="5" t="s">
        <v>2648</v>
      </c>
      <c r="G327" s="5" t="s">
        <v>1452</v>
      </c>
      <c r="J327" s="5" t="s">
        <v>2908</v>
      </c>
    </row>
    <row r="328" spans="1:10">
      <c r="A328" s="5">
        <v>327</v>
      </c>
      <c r="B328" s="5" t="s">
        <v>1439</v>
      </c>
      <c r="C328" s="5" t="s">
        <v>169</v>
      </c>
      <c r="D328" s="5" t="s">
        <v>2649</v>
      </c>
      <c r="E328" s="5" t="s">
        <v>2650</v>
      </c>
      <c r="F328" s="5" t="s">
        <v>2651</v>
      </c>
      <c r="G328" s="5" t="s">
        <v>1456</v>
      </c>
      <c r="H328" s="5" t="s">
        <v>2652</v>
      </c>
      <c r="J328" s="5" t="s">
        <v>2908</v>
      </c>
    </row>
    <row r="329" spans="1:10">
      <c r="A329" s="5">
        <v>328</v>
      </c>
      <c r="B329" s="5" t="s">
        <v>1439</v>
      </c>
      <c r="C329" s="5" t="s">
        <v>169</v>
      </c>
      <c r="D329" s="5" t="s">
        <v>2985</v>
      </c>
      <c r="E329" s="5" t="s">
        <v>2986</v>
      </c>
      <c r="F329" s="5" t="s">
        <v>2987</v>
      </c>
      <c r="G329" s="5" t="s">
        <v>1452</v>
      </c>
      <c r="J329" s="5" t="s">
        <v>2908</v>
      </c>
    </row>
    <row r="330" spans="1:10">
      <c r="A330" s="5">
        <v>329</v>
      </c>
      <c r="B330" s="5" t="s">
        <v>1439</v>
      </c>
      <c r="C330" s="5" t="s">
        <v>169</v>
      </c>
      <c r="D330" s="5" t="s">
        <v>2653</v>
      </c>
      <c r="E330" s="5" t="s">
        <v>2654</v>
      </c>
      <c r="F330" s="5" t="s">
        <v>2655</v>
      </c>
      <c r="G330" s="5" t="s">
        <v>1508</v>
      </c>
      <c r="H330" s="5" t="s">
        <v>2656</v>
      </c>
      <c r="J330" s="5" t="s">
        <v>2908</v>
      </c>
    </row>
    <row r="331" spans="1:10">
      <c r="A331" s="5">
        <v>330</v>
      </c>
      <c r="B331" s="5" t="s">
        <v>1439</v>
      </c>
      <c r="C331" s="5" t="s">
        <v>169</v>
      </c>
      <c r="D331" s="5" t="s">
        <v>2657</v>
      </c>
      <c r="E331" s="5" t="s">
        <v>2658</v>
      </c>
      <c r="F331" s="5" t="s">
        <v>2659</v>
      </c>
      <c r="G331" s="5" t="s">
        <v>1546</v>
      </c>
      <c r="H331" s="5" t="s">
        <v>2660</v>
      </c>
      <c r="J331" s="5" t="s">
        <v>2908</v>
      </c>
    </row>
    <row r="332" spans="1:10">
      <c r="A332" s="5">
        <v>331</v>
      </c>
      <c r="B332" s="5" t="s">
        <v>1439</v>
      </c>
      <c r="C332" s="5" t="s">
        <v>169</v>
      </c>
      <c r="D332" s="5" t="s">
        <v>2661</v>
      </c>
      <c r="E332" s="5" t="s">
        <v>2662</v>
      </c>
      <c r="F332" s="5" t="s">
        <v>2663</v>
      </c>
      <c r="G332" s="5" t="s">
        <v>1557</v>
      </c>
      <c r="J332" s="5" t="s">
        <v>2908</v>
      </c>
    </row>
    <row r="333" spans="1:10">
      <c r="A333" s="5">
        <v>332</v>
      </c>
      <c r="B333" s="5" t="s">
        <v>1439</v>
      </c>
      <c r="C333" s="5" t="s">
        <v>169</v>
      </c>
      <c r="D333" s="5" t="s">
        <v>2664</v>
      </c>
      <c r="E333" s="5" t="s">
        <v>2665</v>
      </c>
      <c r="F333" s="5" t="s">
        <v>2666</v>
      </c>
      <c r="G333" s="5" t="s">
        <v>1456</v>
      </c>
      <c r="J333" s="5" t="s">
        <v>2908</v>
      </c>
    </row>
    <row r="334" spans="1:10">
      <c r="A334" s="5">
        <v>333</v>
      </c>
      <c r="B334" s="5" t="s">
        <v>1439</v>
      </c>
      <c r="C334" s="5" t="s">
        <v>169</v>
      </c>
      <c r="D334" s="5" t="s">
        <v>2667</v>
      </c>
      <c r="E334" s="5" t="s">
        <v>2668</v>
      </c>
      <c r="F334" s="5" t="s">
        <v>2669</v>
      </c>
      <c r="G334" s="5" t="s">
        <v>1461</v>
      </c>
      <c r="H334" s="5" t="s">
        <v>2364</v>
      </c>
      <c r="J334" s="5" t="s">
        <v>2908</v>
      </c>
    </row>
    <row r="335" spans="1:10">
      <c r="A335" s="5">
        <v>334</v>
      </c>
      <c r="B335" s="5" t="s">
        <v>1439</v>
      </c>
      <c r="C335" s="5" t="s">
        <v>169</v>
      </c>
      <c r="D335" s="5" t="s">
        <v>2670</v>
      </c>
      <c r="E335" s="5" t="s">
        <v>2671</v>
      </c>
      <c r="F335" s="5" t="s">
        <v>2672</v>
      </c>
      <c r="G335" s="5" t="s">
        <v>1470</v>
      </c>
      <c r="H335" s="5" t="s">
        <v>2673</v>
      </c>
      <c r="J335" s="5" t="s">
        <v>2908</v>
      </c>
    </row>
    <row r="336" spans="1:10">
      <c r="A336" s="5">
        <v>335</v>
      </c>
      <c r="B336" s="5" t="s">
        <v>1439</v>
      </c>
      <c r="C336" s="5" t="s">
        <v>169</v>
      </c>
      <c r="D336" s="5" t="s">
        <v>2674</v>
      </c>
      <c r="E336" s="5" t="s">
        <v>2675</v>
      </c>
      <c r="F336" s="5" t="s">
        <v>2676</v>
      </c>
      <c r="G336" s="5" t="s">
        <v>1586</v>
      </c>
      <c r="J336" s="5" t="s">
        <v>2908</v>
      </c>
    </row>
    <row r="337" spans="1:10">
      <c r="A337" s="5">
        <v>336</v>
      </c>
      <c r="B337" s="5" t="s">
        <v>1439</v>
      </c>
      <c r="C337" s="5" t="s">
        <v>169</v>
      </c>
      <c r="D337" s="5" t="s">
        <v>2677</v>
      </c>
      <c r="E337" s="5" t="s">
        <v>2678</v>
      </c>
      <c r="F337" s="5" t="s">
        <v>2679</v>
      </c>
      <c r="G337" s="5" t="s">
        <v>1546</v>
      </c>
      <c r="H337" s="5" t="s">
        <v>2049</v>
      </c>
      <c r="J337" s="5" t="s">
        <v>2908</v>
      </c>
    </row>
    <row r="338" spans="1:10">
      <c r="A338" s="5">
        <v>337</v>
      </c>
      <c r="B338" s="5" t="s">
        <v>1439</v>
      </c>
      <c r="C338" s="5" t="s">
        <v>169</v>
      </c>
      <c r="D338" s="5" t="s">
        <v>2680</v>
      </c>
      <c r="E338" s="5" t="s">
        <v>2681</v>
      </c>
      <c r="F338" s="5" t="s">
        <v>2682</v>
      </c>
      <c r="G338" s="5" t="s">
        <v>1470</v>
      </c>
      <c r="H338" s="5" t="s">
        <v>2049</v>
      </c>
      <c r="J338" s="5" t="s">
        <v>2908</v>
      </c>
    </row>
    <row r="339" spans="1:10">
      <c r="A339" s="5">
        <v>338</v>
      </c>
      <c r="B339" s="5" t="s">
        <v>1439</v>
      </c>
      <c r="C339" s="5" t="s">
        <v>169</v>
      </c>
      <c r="D339" s="5" t="s">
        <v>2683</v>
      </c>
      <c r="E339" s="5" t="s">
        <v>2684</v>
      </c>
      <c r="F339" s="5" t="s">
        <v>2685</v>
      </c>
      <c r="G339" s="5" t="s">
        <v>1461</v>
      </c>
      <c r="H339" s="5" t="s">
        <v>1683</v>
      </c>
      <c r="J339" s="5" t="s">
        <v>2908</v>
      </c>
    </row>
    <row r="340" spans="1:10">
      <c r="A340" s="5">
        <v>339</v>
      </c>
      <c r="B340" s="5" t="s">
        <v>1439</v>
      </c>
      <c r="C340" s="5" t="s">
        <v>169</v>
      </c>
      <c r="D340" s="5" t="s">
        <v>2686</v>
      </c>
      <c r="E340" s="5" t="s">
        <v>2687</v>
      </c>
      <c r="F340" s="5" t="s">
        <v>2688</v>
      </c>
      <c r="G340" s="5" t="s">
        <v>2689</v>
      </c>
      <c r="J340" s="5" t="s">
        <v>2908</v>
      </c>
    </row>
    <row r="341" spans="1:10">
      <c r="A341" s="5">
        <v>340</v>
      </c>
      <c r="B341" s="5" t="s">
        <v>1439</v>
      </c>
      <c r="C341" s="5" t="s">
        <v>169</v>
      </c>
      <c r="D341" s="5" t="s">
        <v>2690</v>
      </c>
      <c r="E341" s="5" t="s">
        <v>2691</v>
      </c>
      <c r="F341" s="5" t="s">
        <v>2692</v>
      </c>
      <c r="G341" s="5" t="s">
        <v>1541</v>
      </c>
      <c r="J341" s="5" t="s">
        <v>2908</v>
      </c>
    </row>
    <row r="342" spans="1:10">
      <c r="A342" s="5">
        <v>341</v>
      </c>
      <c r="B342" s="5" t="s">
        <v>1439</v>
      </c>
      <c r="C342" s="5" t="s">
        <v>169</v>
      </c>
      <c r="D342" s="5" t="s">
        <v>2988</v>
      </c>
      <c r="E342" s="5" t="s">
        <v>2989</v>
      </c>
      <c r="F342" s="5" t="s">
        <v>2990</v>
      </c>
      <c r="G342" s="5" t="s">
        <v>1470</v>
      </c>
      <c r="H342" s="5" t="s">
        <v>2991</v>
      </c>
      <c r="J342" s="5" t="s">
        <v>2908</v>
      </c>
    </row>
    <row r="343" spans="1:10">
      <c r="A343" s="5">
        <v>342</v>
      </c>
      <c r="B343" s="5" t="s">
        <v>1439</v>
      </c>
      <c r="C343" s="5" t="s">
        <v>169</v>
      </c>
      <c r="D343" s="5" t="s">
        <v>2693</v>
      </c>
      <c r="E343" s="5" t="s">
        <v>2694</v>
      </c>
      <c r="F343" s="5" t="s">
        <v>2695</v>
      </c>
      <c r="G343" s="5" t="s">
        <v>1546</v>
      </c>
      <c r="H343" s="5" t="s">
        <v>2696</v>
      </c>
      <c r="J343" s="5" t="s">
        <v>2908</v>
      </c>
    </row>
    <row r="344" spans="1:10">
      <c r="A344" s="5">
        <v>343</v>
      </c>
      <c r="B344" s="5" t="s">
        <v>1439</v>
      </c>
      <c r="C344" s="5" t="s">
        <v>169</v>
      </c>
      <c r="D344" s="5" t="s">
        <v>2697</v>
      </c>
      <c r="E344" s="5" t="s">
        <v>2698</v>
      </c>
      <c r="F344" s="5" t="s">
        <v>2699</v>
      </c>
      <c r="G344" s="5" t="s">
        <v>1650</v>
      </c>
      <c r="H344" s="5" t="s">
        <v>2700</v>
      </c>
      <c r="J344" s="5" t="s">
        <v>2908</v>
      </c>
    </row>
    <row r="345" spans="1:10">
      <c r="A345" s="5">
        <v>344</v>
      </c>
      <c r="B345" s="5" t="s">
        <v>1439</v>
      </c>
      <c r="C345" s="5" t="s">
        <v>169</v>
      </c>
      <c r="D345" s="5" t="s">
        <v>2992</v>
      </c>
      <c r="E345" s="5" t="s">
        <v>2993</v>
      </c>
      <c r="F345" s="5" t="s">
        <v>2994</v>
      </c>
      <c r="G345" s="5" t="s">
        <v>1682</v>
      </c>
      <c r="H345" s="5" t="s">
        <v>2995</v>
      </c>
      <c r="J345" s="5" t="s">
        <v>2908</v>
      </c>
    </row>
    <row r="346" spans="1:10">
      <c r="A346" s="5">
        <v>345</v>
      </c>
      <c r="B346" s="5" t="s">
        <v>1439</v>
      </c>
      <c r="C346" s="5" t="s">
        <v>169</v>
      </c>
      <c r="D346" s="5" t="s">
        <v>2701</v>
      </c>
      <c r="E346" s="5" t="s">
        <v>2702</v>
      </c>
      <c r="F346" s="5" t="s">
        <v>2703</v>
      </c>
      <c r="G346" s="5" t="s">
        <v>1650</v>
      </c>
      <c r="J346" s="5" t="s">
        <v>2908</v>
      </c>
    </row>
    <row r="347" spans="1:10">
      <c r="A347" s="5">
        <v>346</v>
      </c>
      <c r="B347" s="5" t="s">
        <v>1439</v>
      </c>
      <c r="C347" s="5" t="s">
        <v>169</v>
      </c>
      <c r="D347" s="5" t="s">
        <v>2996</v>
      </c>
      <c r="E347" s="5" t="s">
        <v>2997</v>
      </c>
      <c r="F347" s="5" t="s">
        <v>2998</v>
      </c>
      <c r="G347" s="5" t="s">
        <v>1557</v>
      </c>
      <c r="J347" s="5" t="s">
        <v>2908</v>
      </c>
    </row>
    <row r="348" spans="1:10">
      <c r="A348" s="5">
        <v>347</v>
      </c>
      <c r="B348" s="5" t="s">
        <v>1439</v>
      </c>
      <c r="C348" s="5" t="s">
        <v>169</v>
      </c>
      <c r="D348" s="5" t="s">
        <v>2999</v>
      </c>
      <c r="E348" s="5" t="s">
        <v>3000</v>
      </c>
      <c r="F348" s="5" t="s">
        <v>3001</v>
      </c>
      <c r="G348" s="5" t="s">
        <v>1541</v>
      </c>
      <c r="H348" s="5" t="s">
        <v>3002</v>
      </c>
      <c r="J348" s="5" t="s">
        <v>2908</v>
      </c>
    </row>
    <row r="349" spans="1:10">
      <c r="A349" s="5">
        <v>348</v>
      </c>
      <c r="B349" s="5" t="s">
        <v>1439</v>
      </c>
      <c r="C349" s="5" t="s">
        <v>169</v>
      </c>
      <c r="D349" s="5" t="s">
        <v>3003</v>
      </c>
      <c r="E349" s="5" t="s">
        <v>3004</v>
      </c>
      <c r="F349" s="5" t="s">
        <v>3005</v>
      </c>
      <c r="G349" s="5" t="s">
        <v>3006</v>
      </c>
      <c r="J349" s="5" t="s">
        <v>2908</v>
      </c>
    </row>
    <row r="350" spans="1:10">
      <c r="A350" s="5">
        <v>349</v>
      </c>
      <c r="B350" s="5" t="s">
        <v>1439</v>
      </c>
      <c r="C350" s="5" t="s">
        <v>169</v>
      </c>
      <c r="D350" s="5" t="s">
        <v>2704</v>
      </c>
      <c r="E350" s="5" t="s">
        <v>2705</v>
      </c>
      <c r="F350" s="5" t="s">
        <v>2706</v>
      </c>
      <c r="G350" s="5" t="s">
        <v>1586</v>
      </c>
      <c r="J350" s="5" t="s">
        <v>2908</v>
      </c>
    </row>
    <row r="351" spans="1:10">
      <c r="A351" s="5">
        <v>350</v>
      </c>
      <c r="B351" s="5" t="s">
        <v>1439</v>
      </c>
      <c r="C351" s="5" t="s">
        <v>169</v>
      </c>
      <c r="D351" s="5" t="s">
        <v>2707</v>
      </c>
      <c r="E351" s="5" t="s">
        <v>2708</v>
      </c>
      <c r="F351" s="5" t="s">
        <v>2709</v>
      </c>
      <c r="G351" s="5" t="s">
        <v>1695</v>
      </c>
      <c r="H351" s="5" t="s">
        <v>2710</v>
      </c>
      <c r="J351" s="5" t="s">
        <v>2908</v>
      </c>
    </row>
    <row r="352" spans="1:10">
      <c r="A352" s="5">
        <v>351</v>
      </c>
      <c r="B352" s="5" t="s">
        <v>1439</v>
      </c>
      <c r="C352" s="5" t="s">
        <v>169</v>
      </c>
      <c r="D352" s="5" t="s">
        <v>2711</v>
      </c>
      <c r="E352" s="5" t="s">
        <v>2712</v>
      </c>
      <c r="F352" s="5" t="s">
        <v>2713</v>
      </c>
      <c r="G352" s="5" t="s">
        <v>1470</v>
      </c>
      <c r="H352" s="5" t="s">
        <v>2714</v>
      </c>
      <c r="J352" s="5" t="s">
        <v>2908</v>
      </c>
    </row>
    <row r="353" spans="1:10">
      <c r="A353" s="5">
        <v>352</v>
      </c>
      <c r="B353" s="5" t="s">
        <v>1439</v>
      </c>
      <c r="C353" s="5" t="s">
        <v>169</v>
      </c>
      <c r="D353" s="5" t="s">
        <v>2715</v>
      </c>
      <c r="E353" s="5" t="s">
        <v>2716</v>
      </c>
      <c r="F353" s="5" t="s">
        <v>2717</v>
      </c>
      <c r="G353" s="5" t="s">
        <v>1586</v>
      </c>
      <c r="J353" s="5" t="s">
        <v>2908</v>
      </c>
    </row>
    <row r="354" spans="1:10">
      <c r="A354" s="5">
        <v>353</v>
      </c>
      <c r="B354" s="5" t="s">
        <v>1439</v>
      </c>
      <c r="C354" s="5" t="s">
        <v>169</v>
      </c>
      <c r="D354" s="5" t="s">
        <v>2718</v>
      </c>
      <c r="E354" s="5" t="s">
        <v>2719</v>
      </c>
      <c r="F354" s="5" t="s">
        <v>2720</v>
      </c>
      <c r="G354" s="5" t="s">
        <v>1541</v>
      </c>
      <c r="H354" s="5" t="s">
        <v>2721</v>
      </c>
      <c r="J354" s="5" t="s">
        <v>2908</v>
      </c>
    </row>
    <row r="355" spans="1:10">
      <c r="A355" s="5">
        <v>354</v>
      </c>
      <c r="B355" s="5" t="s">
        <v>1439</v>
      </c>
      <c r="C355" s="5" t="s">
        <v>169</v>
      </c>
      <c r="D355" s="5" t="s">
        <v>3007</v>
      </c>
      <c r="E355" s="5" t="s">
        <v>3008</v>
      </c>
      <c r="F355" s="5" t="s">
        <v>3009</v>
      </c>
      <c r="G355" s="5" t="s">
        <v>1586</v>
      </c>
      <c r="J355" s="5" t="s">
        <v>2908</v>
      </c>
    </row>
    <row r="356" spans="1:10">
      <c r="A356" s="5">
        <v>355</v>
      </c>
      <c r="B356" s="5" t="s">
        <v>1439</v>
      </c>
      <c r="C356" s="5" t="s">
        <v>169</v>
      </c>
      <c r="D356" s="5" t="s">
        <v>2722</v>
      </c>
      <c r="E356" s="5" t="s">
        <v>2723</v>
      </c>
      <c r="F356" s="5" t="s">
        <v>2724</v>
      </c>
      <c r="G356" s="5" t="s">
        <v>1546</v>
      </c>
      <c r="H356" s="5" t="s">
        <v>2725</v>
      </c>
      <c r="J356" s="5" t="s">
        <v>2908</v>
      </c>
    </row>
    <row r="357" spans="1:10">
      <c r="A357" s="5">
        <v>356</v>
      </c>
      <c r="B357" s="5" t="s">
        <v>1439</v>
      </c>
      <c r="C357" s="5" t="s">
        <v>169</v>
      </c>
      <c r="D357" s="5" t="s">
        <v>2726</v>
      </c>
      <c r="E357" s="5" t="s">
        <v>2727</v>
      </c>
      <c r="F357" s="5" t="s">
        <v>2728</v>
      </c>
      <c r="G357" s="5" t="s">
        <v>1586</v>
      </c>
      <c r="H357" s="5" t="s">
        <v>2729</v>
      </c>
      <c r="J357" s="5" t="s">
        <v>2908</v>
      </c>
    </row>
    <row r="358" spans="1:10">
      <c r="A358" s="5">
        <v>357</v>
      </c>
      <c r="B358" s="5" t="s">
        <v>1439</v>
      </c>
      <c r="C358" s="5" t="s">
        <v>169</v>
      </c>
      <c r="D358" s="5" t="s">
        <v>3010</v>
      </c>
      <c r="E358" s="5" t="s">
        <v>3011</v>
      </c>
      <c r="F358" s="5" t="s">
        <v>3012</v>
      </c>
      <c r="G358" s="5" t="s">
        <v>1456</v>
      </c>
      <c r="J358" s="5" t="s">
        <v>2908</v>
      </c>
    </row>
    <row r="359" spans="1:10">
      <c r="A359" s="5">
        <v>358</v>
      </c>
      <c r="B359" s="5" t="s">
        <v>1439</v>
      </c>
      <c r="C359" s="5" t="s">
        <v>169</v>
      </c>
      <c r="D359" s="5" t="s">
        <v>2730</v>
      </c>
      <c r="E359" s="5" t="s">
        <v>2731</v>
      </c>
      <c r="F359" s="5" t="s">
        <v>2732</v>
      </c>
      <c r="G359" s="5" t="s">
        <v>1785</v>
      </c>
      <c r="H359" s="5" t="s">
        <v>1786</v>
      </c>
      <c r="J359" s="5" t="s">
        <v>2908</v>
      </c>
    </row>
    <row r="360" spans="1:10">
      <c r="A360" s="5">
        <v>359</v>
      </c>
      <c r="B360" s="5" t="s">
        <v>1439</v>
      </c>
      <c r="C360" s="5" t="s">
        <v>169</v>
      </c>
      <c r="D360" s="5" t="s">
        <v>2733</v>
      </c>
      <c r="E360" s="5" t="s">
        <v>2734</v>
      </c>
      <c r="F360" s="5" t="s">
        <v>2735</v>
      </c>
      <c r="G360" s="5" t="s">
        <v>1586</v>
      </c>
      <c r="H360" s="5" t="s">
        <v>2736</v>
      </c>
      <c r="J360" s="5" t="s">
        <v>2908</v>
      </c>
    </row>
    <row r="361" spans="1:10">
      <c r="A361" s="5">
        <v>360</v>
      </c>
      <c r="B361" s="5" t="s">
        <v>1439</v>
      </c>
      <c r="C361" s="5" t="s">
        <v>169</v>
      </c>
      <c r="D361" s="5" t="s">
        <v>2737</v>
      </c>
      <c r="E361" s="5" t="s">
        <v>2738</v>
      </c>
      <c r="F361" s="5" t="s">
        <v>2739</v>
      </c>
      <c r="G361" s="5" t="s">
        <v>1452</v>
      </c>
      <c r="H361" s="5" t="s">
        <v>2740</v>
      </c>
      <c r="J361" s="5" t="s">
        <v>2908</v>
      </c>
    </row>
    <row r="362" spans="1:10">
      <c r="A362" s="5">
        <v>361</v>
      </c>
      <c r="B362" s="5" t="s">
        <v>1439</v>
      </c>
      <c r="C362" s="5" t="s">
        <v>169</v>
      </c>
      <c r="D362" s="5" t="s">
        <v>2741</v>
      </c>
      <c r="E362" s="5" t="s">
        <v>2742</v>
      </c>
      <c r="F362" s="5" t="s">
        <v>2743</v>
      </c>
      <c r="G362" s="5" t="s">
        <v>1461</v>
      </c>
      <c r="H362" s="5" t="s">
        <v>2744</v>
      </c>
      <c r="J362" s="5" t="s">
        <v>2908</v>
      </c>
    </row>
    <row r="363" spans="1:10">
      <c r="A363" s="5">
        <v>362</v>
      </c>
      <c r="B363" s="5" t="s">
        <v>1439</v>
      </c>
      <c r="C363" s="5" t="s">
        <v>169</v>
      </c>
      <c r="D363" s="5" t="s">
        <v>2745</v>
      </c>
      <c r="E363" s="5" t="s">
        <v>2746</v>
      </c>
      <c r="F363" s="5" t="s">
        <v>2747</v>
      </c>
      <c r="G363" s="5" t="s">
        <v>1452</v>
      </c>
      <c r="J363" s="5" t="s">
        <v>2908</v>
      </c>
    </row>
    <row r="364" spans="1:10">
      <c r="A364" s="5">
        <v>363</v>
      </c>
      <c r="B364" s="5" t="s">
        <v>1439</v>
      </c>
      <c r="C364" s="5" t="s">
        <v>169</v>
      </c>
      <c r="D364" s="5" t="s">
        <v>2748</v>
      </c>
      <c r="E364" s="5" t="s">
        <v>2749</v>
      </c>
      <c r="F364" s="5" t="s">
        <v>2750</v>
      </c>
      <c r="G364" s="5" t="s">
        <v>1650</v>
      </c>
      <c r="J364" s="5" t="s">
        <v>2908</v>
      </c>
    </row>
    <row r="365" spans="1:10">
      <c r="A365" s="5">
        <v>364</v>
      </c>
      <c r="B365" s="5" t="s">
        <v>1439</v>
      </c>
      <c r="C365" s="5" t="s">
        <v>169</v>
      </c>
      <c r="D365" s="5" t="s">
        <v>2751</v>
      </c>
      <c r="E365" s="5" t="s">
        <v>2752</v>
      </c>
      <c r="F365" s="5" t="s">
        <v>2753</v>
      </c>
      <c r="G365" s="5" t="s">
        <v>1461</v>
      </c>
      <c r="J365" s="5" t="s">
        <v>2908</v>
      </c>
    </row>
    <row r="366" spans="1:10">
      <c r="A366" s="5">
        <v>365</v>
      </c>
      <c r="B366" s="5" t="s">
        <v>1439</v>
      </c>
      <c r="C366" s="5" t="s">
        <v>169</v>
      </c>
      <c r="D366" s="5" t="s">
        <v>2754</v>
      </c>
      <c r="E366" s="5" t="s">
        <v>2755</v>
      </c>
      <c r="F366" s="5" t="s">
        <v>2756</v>
      </c>
      <c r="G366" s="5" t="s">
        <v>1541</v>
      </c>
      <c r="H366" s="5" t="s">
        <v>2757</v>
      </c>
      <c r="J366" s="5" t="s">
        <v>2908</v>
      </c>
    </row>
    <row r="367" spans="1:10">
      <c r="A367" s="5">
        <v>366</v>
      </c>
      <c r="B367" s="5" t="s">
        <v>1439</v>
      </c>
      <c r="C367" s="5" t="s">
        <v>169</v>
      </c>
      <c r="D367" s="5" t="s">
        <v>2758</v>
      </c>
      <c r="E367" s="5" t="s">
        <v>2759</v>
      </c>
      <c r="F367" s="5" t="s">
        <v>2760</v>
      </c>
      <c r="G367" s="5" t="s">
        <v>1470</v>
      </c>
      <c r="J367" s="5" t="s">
        <v>2908</v>
      </c>
    </row>
    <row r="368" spans="1:10">
      <c r="A368" s="5">
        <v>367</v>
      </c>
      <c r="B368" s="5" t="s">
        <v>1439</v>
      </c>
      <c r="C368" s="5" t="s">
        <v>169</v>
      </c>
      <c r="D368" s="5" t="s">
        <v>2761</v>
      </c>
      <c r="E368" s="5" t="s">
        <v>2762</v>
      </c>
      <c r="F368" s="5" t="s">
        <v>2763</v>
      </c>
      <c r="G368" s="5" t="s">
        <v>1732</v>
      </c>
      <c r="H368" s="5" t="s">
        <v>2764</v>
      </c>
      <c r="J368" s="5" t="s">
        <v>2908</v>
      </c>
    </row>
    <row r="369" spans="1:10">
      <c r="A369" s="5">
        <v>368</v>
      </c>
      <c r="B369" s="5" t="s">
        <v>1439</v>
      </c>
      <c r="C369" s="5" t="s">
        <v>169</v>
      </c>
      <c r="D369" s="5" t="s">
        <v>2765</v>
      </c>
      <c r="E369" s="5" t="s">
        <v>2766</v>
      </c>
      <c r="F369" s="5" t="s">
        <v>2767</v>
      </c>
      <c r="G369" s="5" t="s">
        <v>1456</v>
      </c>
      <c r="J369" s="5" t="s">
        <v>2908</v>
      </c>
    </row>
    <row r="370" spans="1:10">
      <c r="A370" s="5">
        <v>369</v>
      </c>
      <c r="B370" s="5" t="s">
        <v>1439</v>
      </c>
      <c r="C370" s="5" t="s">
        <v>169</v>
      </c>
      <c r="D370" s="5" t="s">
        <v>2768</v>
      </c>
      <c r="E370" s="5" t="s">
        <v>2769</v>
      </c>
      <c r="F370" s="5" t="s">
        <v>2770</v>
      </c>
      <c r="G370" s="5" t="s">
        <v>1557</v>
      </c>
      <c r="J370" s="5" t="s">
        <v>2908</v>
      </c>
    </row>
    <row r="371" spans="1:10">
      <c r="A371" s="5">
        <v>370</v>
      </c>
      <c r="B371" s="5" t="s">
        <v>1439</v>
      </c>
      <c r="C371" s="5" t="s">
        <v>169</v>
      </c>
      <c r="D371" s="5" t="s">
        <v>2771</v>
      </c>
      <c r="E371" s="5" t="s">
        <v>2772</v>
      </c>
      <c r="F371" s="5" t="s">
        <v>2773</v>
      </c>
      <c r="G371" s="5" t="s">
        <v>2774</v>
      </c>
      <c r="J371" s="5" t="s">
        <v>2908</v>
      </c>
    </row>
    <row r="372" spans="1:10">
      <c r="A372" s="5">
        <v>371</v>
      </c>
      <c r="B372" s="5" t="s">
        <v>1439</v>
      </c>
      <c r="C372" s="5" t="s">
        <v>169</v>
      </c>
      <c r="D372" s="5" t="s">
        <v>2775</v>
      </c>
      <c r="E372" s="5" t="s">
        <v>2776</v>
      </c>
      <c r="F372" s="5" t="s">
        <v>2777</v>
      </c>
      <c r="G372" s="5" t="s">
        <v>1557</v>
      </c>
      <c r="H372" s="5" t="s">
        <v>2778</v>
      </c>
      <c r="J372" s="5" t="s">
        <v>2908</v>
      </c>
    </row>
    <row r="373" spans="1:10">
      <c r="A373" s="5">
        <v>372</v>
      </c>
      <c r="B373" s="5" t="s">
        <v>1439</v>
      </c>
      <c r="C373" s="5" t="s">
        <v>169</v>
      </c>
      <c r="D373" s="5" t="s">
        <v>2779</v>
      </c>
      <c r="E373" s="5" t="s">
        <v>2780</v>
      </c>
      <c r="F373" s="5" t="s">
        <v>2781</v>
      </c>
      <c r="G373" s="5" t="s">
        <v>1732</v>
      </c>
      <c r="H373" s="5" t="s">
        <v>2782</v>
      </c>
      <c r="J373" s="5" t="s">
        <v>2908</v>
      </c>
    </row>
    <row r="374" spans="1:10">
      <c r="A374" s="5">
        <v>373</v>
      </c>
      <c r="B374" s="5" t="s">
        <v>1439</v>
      </c>
      <c r="C374" s="5" t="s">
        <v>169</v>
      </c>
      <c r="D374" s="5" t="s">
        <v>2783</v>
      </c>
      <c r="E374" s="5" t="s">
        <v>2784</v>
      </c>
      <c r="F374" s="5" t="s">
        <v>2785</v>
      </c>
      <c r="G374" s="5" t="s">
        <v>1546</v>
      </c>
      <c r="J374" s="5" t="s">
        <v>2908</v>
      </c>
    </row>
    <row r="375" spans="1:10">
      <c r="A375" s="5">
        <v>374</v>
      </c>
      <c r="B375" s="5" t="s">
        <v>1439</v>
      </c>
      <c r="C375" s="5" t="s">
        <v>169</v>
      </c>
      <c r="D375" s="5" t="s">
        <v>3013</v>
      </c>
      <c r="E375" s="5" t="s">
        <v>3014</v>
      </c>
      <c r="F375" s="5" t="s">
        <v>3015</v>
      </c>
      <c r="G375" s="5" t="s">
        <v>1470</v>
      </c>
      <c r="J375" s="5" t="s">
        <v>2908</v>
      </c>
    </row>
    <row r="376" spans="1:10">
      <c r="A376" s="5">
        <v>375</v>
      </c>
      <c r="B376" s="5" t="s">
        <v>1439</v>
      </c>
      <c r="C376" s="5" t="s">
        <v>169</v>
      </c>
      <c r="D376" s="5" t="s">
        <v>2786</v>
      </c>
      <c r="E376" s="5" t="s">
        <v>2787</v>
      </c>
      <c r="F376" s="5" t="s">
        <v>2788</v>
      </c>
      <c r="G376" s="5" t="s">
        <v>1470</v>
      </c>
      <c r="H376" s="5" t="s">
        <v>2789</v>
      </c>
      <c r="J376" s="5" t="s">
        <v>2908</v>
      </c>
    </row>
    <row r="377" spans="1:10">
      <c r="A377" s="5">
        <v>376</v>
      </c>
      <c r="B377" s="5" t="s">
        <v>1439</v>
      </c>
      <c r="C377" s="5" t="s">
        <v>169</v>
      </c>
      <c r="D377" s="5" t="s">
        <v>2790</v>
      </c>
      <c r="E377" s="5" t="s">
        <v>2791</v>
      </c>
      <c r="F377" s="5" t="s">
        <v>2792</v>
      </c>
      <c r="G377" s="5" t="s">
        <v>1508</v>
      </c>
      <c r="H377" s="5" t="s">
        <v>2793</v>
      </c>
      <c r="J377" s="5" t="s">
        <v>2908</v>
      </c>
    </row>
    <row r="378" spans="1:10">
      <c r="A378" s="5">
        <v>377</v>
      </c>
      <c r="B378" s="5" t="s">
        <v>1439</v>
      </c>
      <c r="C378" s="5" t="s">
        <v>169</v>
      </c>
      <c r="D378" s="5" t="s">
        <v>2794</v>
      </c>
      <c r="E378" s="5" t="s">
        <v>2795</v>
      </c>
      <c r="F378" s="5" t="s">
        <v>2796</v>
      </c>
      <c r="G378" s="5" t="s">
        <v>1528</v>
      </c>
      <c r="H378" s="5" t="s">
        <v>2797</v>
      </c>
      <c r="J378" s="5" t="s">
        <v>2908</v>
      </c>
    </row>
    <row r="379" spans="1:10">
      <c r="A379" s="5">
        <v>378</v>
      </c>
      <c r="B379" s="5" t="s">
        <v>1439</v>
      </c>
      <c r="C379" s="5" t="s">
        <v>169</v>
      </c>
      <c r="D379" s="5" t="s">
        <v>2798</v>
      </c>
      <c r="E379" s="5" t="s">
        <v>2799</v>
      </c>
      <c r="F379" s="5" t="s">
        <v>2800</v>
      </c>
      <c r="G379" s="5" t="s">
        <v>2801</v>
      </c>
      <c r="H379" s="5" t="s">
        <v>2802</v>
      </c>
      <c r="J379" s="5" t="s">
        <v>2908</v>
      </c>
    </row>
    <row r="380" spans="1:10">
      <c r="A380" s="5">
        <v>379</v>
      </c>
      <c r="B380" s="5" t="s">
        <v>1439</v>
      </c>
      <c r="C380" s="5" t="s">
        <v>169</v>
      </c>
      <c r="D380" s="5" t="s">
        <v>2807</v>
      </c>
      <c r="E380" s="5" t="s">
        <v>3016</v>
      </c>
      <c r="F380" s="5" t="s">
        <v>2804</v>
      </c>
      <c r="G380" s="5" t="s">
        <v>2808</v>
      </c>
      <c r="J380" s="5" t="s">
        <v>2908</v>
      </c>
    </row>
    <row r="381" spans="1:10">
      <c r="A381" s="5">
        <v>380</v>
      </c>
      <c r="B381" s="5" t="s">
        <v>1439</v>
      </c>
      <c r="C381" s="5" t="s">
        <v>169</v>
      </c>
      <c r="D381" s="5" t="s">
        <v>2803</v>
      </c>
      <c r="E381" s="5" t="s">
        <v>3016</v>
      </c>
      <c r="F381" s="5" t="s">
        <v>2804</v>
      </c>
      <c r="G381" s="5" t="s">
        <v>2805</v>
      </c>
      <c r="H381" s="5" t="s">
        <v>2806</v>
      </c>
      <c r="J381" s="5" t="s">
        <v>2908</v>
      </c>
    </row>
    <row r="382" spans="1:10">
      <c r="A382" s="5">
        <v>381</v>
      </c>
      <c r="B382" s="5" t="s">
        <v>1439</v>
      </c>
      <c r="C382" s="5" t="s">
        <v>169</v>
      </c>
      <c r="D382" s="5" t="s">
        <v>2809</v>
      </c>
      <c r="E382" s="5" t="s">
        <v>2810</v>
      </c>
      <c r="F382" s="5" t="s">
        <v>2811</v>
      </c>
      <c r="G382" s="5" t="s">
        <v>1546</v>
      </c>
      <c r="H382" s="5" t="s">
        <v>2812</v>
      </c>
      <c r="J382" s="5" t="s">
        <v>2908</v>
      </c>
    </row>
    <row r="383" spans="1:10">
      <c r="A383" s="5">
        <v>382</v>
      </c>
      <c r="B383" s="5" t="s">
        <v>1439</v>
      </c>
      <c r="C383" s="5" t="s">
        <v>169</v>
      </c>
      <c r="D383" s="5" t="s">
        <v>3017</v>
      </c>
      <c r="E383" s="5" t="s">
        <v>3018</v>
      </c>
      <c r="F383" s="5" t="s">
        <v>3019</v>
      </c>
      <c r="G383" s="5" t="s">
        <v>1586</v>
      </c>
      <c r="H383" s="5" t="s">
        <v>1683</v>
      </c>
      <c r="J383" s="5" t="s">
        <v>2908</v>
      </c>
    </row>
    <row r="384" spans="1:10">
      <c r="A384" s="5">
        <v>383</v>
      </c>
      <c r="B384" s="5" t="s">
        <v>1439</v>
      </c>
      <c r="C384" s="5" t="s">
        <v>169</v>
      </c>
      <c r="D384" s="5" t="s">
        <v>2813</v>
      </c>
      <c r="E384" s="5" t="s">
        <v>2814</v>
      </c>
      <c r="F384" s="5" t="s">
        <v>2815</v>
      </c>
      <c r="G384" s="5" t="s">
        <v>2816</v>
      </c>
      <c r="J384" s="5" t="s">
        <v>2908</v>
      </c>
    </row>
    <row r="385" spans="1:10">
      <c r="A385" s="5">
        <v>384</v>
      </c>
      <c r="B385" s="5" t="s">
        <v>1439</v>
      </c>
      <c r="C385" s="5" t="s">
        <v>169</v>
      </c>
      <c r="D385" s="5" t="s">
        <v>2817</v>
      </c>
      <c r="E385" s="5" t="s">
        <v>2818</v>
      </c>
      <c r="F385" s="5" t="s">
        <v>1442</v>
      </c>
      <c r="G385" s="5" t="s">
        <v>2819</v>
      </c>
      <c r="H385" s="5" t="s">
        <v>1448</v>
      </c>
      <c r="J385" s="5" t="s">
        <v>2908</v>
      </c>
    </row>
    <row r="386" spans="1:10">
      <c r="A386" s="5">
        <v>385</v>
      </c>
      <c r="B386" s="5" t="s">
        <v>1439</v>
      </c>
      <c r="C386" s="5" t="s">
        <v>169</v>
      </c>
      <c r="D386" s="5" t="s">
        <v>2820</v>
      </c>
      <c r="E386" s="5" t="s">
        <v>2821</v>
      </c>
      <c r="F386" s="5" t="s">
        <v>2822</v>
      </c>
      <c r="G386" s="5" t="s">
        <v>1568</v>
      </c>
      <c r="H386" s="5" t="s">
        <v>2823</v>
      </c>
      <c r="J386" s="5" t="s">
        <v>2908</v>
      </c>
    </row>
    <row r="387" spans="1:10">
      <c r="A387" s="5">
        <v>386</v>
      </c>
      <c r="B387" s="5" t="s">
        <v>1439</v>
      </c>
      <c r="C387" s="5" t="s">
        <v>169</v>
      </c>
      <c r="D387" s="5" t="s">
        <v>2824</v>
      </c>
      <c r="E387" s="5" t="s">
        <v>2825</v>
      </c>
      <c r="F387" s="5" t="s">
        <v>2826</v>
      </c>
      <c r="G387" s="5" t="s">
        <v>2827</v>
      </c>
      <c r="H387" s="5" t="s">
        <v>1799</v>
      </c>
      <c r="J387" s="5" t="s">
        <v>2908</v>
      </c>
    </row>
    <row r="388" spans="1:10">
      <c r="A388" s="5">
        <v>387</v>
      </c>
      <c r="B388" s="5" t="s">
        <v>1439</v>
      </c>
      <c r="C388" s="5" t="s">
        <v>169</v>
      </c>
      <c r="D388" s="5" t="s">
        <v>2828</v>
      </c>
      <c r="E388" s="5" t="s">
        <v>2829</v>
      </c>
      <c r="F388" s="5" t="s">
        <v>2830</v>
      </c>
      <c r="G388" s="5" t="s">
        <v>1609</v>
      </c>
      <c r="J388" s="5" t="s">
        <v>2908</v>
      </c>
    </row>
    <row r="389" spans="1:10">
      <c r="A389" s="5">
        <v>388</v>
      </c>
      <c r="B389" s="5" t="s">
        <v>1439</v>
      </c>
      <c r="C389" s="5" t="s">
        <v>169</v>
      </c>
      <c r="D389" s="5" t="s">
        <v>2831</v>
      </c>
      <c r="E389" s="5" t="s">
        <v>2832</v>
      </c>
      <c r="F389" s="5" t="s">
        <v>2833</v>
      </c>
      <c r="G389" s="5" t="s">
        <v>1845</v>
      </c>
      <c r="H389" s="5" t="s">
        <v>2834</v>
      </c>
      <c r="J389" s="5" t="s">
        <v>2908</v>
      </c>
    </row>
    <row r="390" spans="1:10">
      <c r="A390" s="5">
        <v>389</v>
      </c>
      <c r="B390" s="5" t="s">
        <v>1439</v>
      </c>
      <c r="C390" s="5" t="s">
        <v>169</v>
      </c>
      <c r="D390" s="5" t="s">
        <v>2835</v>
      </c>
      <c r="E390" s="5" t="s">
        <v>2836</v>
      </c>
      <c r="F390" s="5" t="s">
        <v>2837</v>
      </c>
      <c r="G390" s="5" t="s">
        <v>1452</v>
      </c>
      <c r="H390" s="5" t="s">
        <v>2838</v>
      </c>
      <c r="J390" s="5" t="s">
        <v>2908</v>
      </c>
    </row>
    <row r="391" spans="1:10">
      <c r="A391" s="5">
        <v>390</v>
      </c>
      <c r="B391" s="5" t="s">
        <v>1439</v>
      </c>
      <c r="C391" s="5" t="s">
        <v>169</v>
      </c>
      <c r="D391" s="5" t="s">
        <v>2839</v>
      </c>
      <c r="E391" s="5" t="s">
        <v>2840</v>
      </c>
      <c r="F391" s="5" t="s">
        <v>2841</v>
      </c>
      <c r="G391" s="5" t="s">
        <v>2842</v>
      </c>
      <c r="H391" s="5" t="s">
        <v>2843</v>
      </c>
      <c r="J391" s="5" t="s">
        <v>2908</v>
      </c>
    </row>
    <row r="392" spans="1:10">
      <c r="A392" s="5">
        <v>391</v>
      </c>
      <c r="B392" s="5" t="s">
        <v>1439</v>
      </c>
      <c r="C392" s="5" t="s">
        <v>169</v>
      </c>
      <c r="D392" s="5" t="s">
        <v>2844</v>
      </c>
      <c r="E392" s="5" t="s">
        <v>2845</v>
      </c>
      <c r="F392" s="5" t="s">
        <v>2846</v>
      </c>
      <c r="G392" s="5" t="s">
        <v>1727</v>
      </c>
      <c r="H392" s="5" t="s">
        <v>2847</v>
      </c>
      <c r="J392" s="5" t="s">
        <v>2908</v>
      </c>
    </row>
    <row r="393" spans="1:10">
      <c r="A393" s="5">
        <v>392</v>
      </c>
      <c r="B393" s="5" t="s">
        <v>1439</v>
      </c>
      <c r="C393" s="5" t="s">
        <v>169</v>
      </c>
      <c r="D393" s="5" t="s">
        <v>2848</v>
      </c>
      <c r="E393" s="5" t="s">
        <v>2849</v>
      </c>
      <c r="F393" s="5" t="s">
        <v>2850</v>
      </c>
      <c r="G393" s="5" t="s">
        <v>1557</v>
      </c>
      <c r="H393" s="5" t="s">
        <v>2851</v>
      </c>
      <c r="J393" s="5" t="s">
        <v>2908</v>
      </c>
    </row>
    <row r="394" spans="1:10">
      <c r="A394" s="5">
        <v>393</v>
      </c>
      <c r="B394" s="5" t="s">
        <v>1439</v>
      </c>
      <c r="C394" s="5" t="s">
        <v>169</v>
      </c>
      <c r="D394" s="5" t="s">
        <v>2852</v>
      </c>
      <c r="E394" s="5" t="s">
        <v>2853</v>
      </c>
      <c r="F394" s="5" t="s">
        <v>2854</v>
      </c>
      <c r="G394" s="5" t="s">
        <v>1677</v>
      </c>
      <c r="H394" s="5" t="s">
        <v>2855</v>
      </c>
      <c r="J394" s="5" t="s">
        <v>2908</v>
      </c>
    </row>
    <row r="395" spans="1:10">
      <c r="A395" s="5">
        <v>394</v>
      </c>
      <c r="B395" s="5" t="s">
        <v>1439</v>
      </c>
      <c r="C395" s="5" t="s">
        <v>169</v>
      </c>
      <c r="D395" s="5" t="s">
        <v>2856</v>
      </c>
      <c r="E395" s="5" t="s">
        <v>2857</v>
      </c>
      <c r="F395" s="5" t="s">
        <v>2858</v>
      </c>
      <c r="G395" s="5" t="s">
        <v>1775</v>
      </c>
      <c r="H395" s="5" t="s">
        <v>2859</v>
      </c>
      <c r="J395" s="5" t="s">
        <v>2908</v>
      </c>
    </row>
    <row r="396" spans="1:10">
      <c r="A396" s="5">
        <v>395</v>
      </c>
      <c r="B396" s="5" t="s">
        <v>1439</v>
      </c>
      <c r="C396" s="5" t="s">
        <v>169</v>
      </c>
      <c r="D396" s="5" t="s">
        <v>2860</v>
      </c>
      <c r="E396" s="5" t="s">
        <v>2861</v>
      </c>
      <c r="F396" s="5" t="s">
        <v>2862</v>
      </c>
      <c r="G396" s="5" t="s">
        <v>1456</v>
      </c>
      <c r="H396" s="5" t="s">
        <v>2863</v>
      </c>
      <c r="J396" s="5" t="s">
        <v>2908</v>
      </c>
    </row>
    <row r="397" spans="1:10">
      <c r="A397" s="5">
        <v>396</v>
      </c>
      <c r="B397" s="5" t="s">
        <v>1439</v>
      </c>
      <c r="C397" s="5" t="s">
        <v>169</v>
      </c>
      <c r="D397" s="5" t="s">
        <v>2864</v>
      </c>
      <c r="E397" s="5" t="s">
        <v>2865</v>
      </c>
      <c r="F397" s="5" t="s">
        <v>2866</v>
      </c>
      <c r="G397" s="5" t="s">
        <v>2129</v>
      </c>
      <c r="H397" s="5" t="s">
        <v>2545</v>
      </c>
      <c r="J397" s="5" t="s">
        <v>2908</v>
      </c>
    </row>
    <row r="398" spans="1:10">
      <c r="A398" s="5">
        <v>397</v>
      </c>
      <c r="B398" s="5" t="s">
        <v>1439</v>
      </c>
      <c r="C398" s="5" t="s">
        <v>169</v>
      </c>
      <c r="D398" s="5" t="s">
        <v>2867</v>
      </c>
      <c r="E398" s="5" t="s">
        <v>2868</v>
      </c>
      <c r="F398" s="5" t="s">
        <v>2869</v>
      </c>
      <c r="G398" s="5" t="s">
        <v>1695</v>
      </c>
      <c r="H398" s="5" t="s">
        <v>2870</v>
      </c>
      <c r="J398" s="5" t="s">
        <v>2908</v>
      </c>
    </row>
    <row r="399" spans="1:10">
      <c r="A399" s="5">
        <v>398</v>
      </c>
      <c r="B399" s="5" t="s">
        <v>1439</v>
      </c>
      <c r="C399" s="5" t="s">
        <v>169</v>
      </c>
      <c r="D399" s="5" t="s">
        <v>2871</v>
      </c>
      <c r="E399" s="5" t="s">
        <v>2872</v>
      </c>
      <c r="F399" s="5" t="s">
        <v>2873</v>
      </c>
      <c r="G399" s="5" t="s">
        <v>1682</v>
      </c>
      <c r="H399" s="5" t="s">
        <v>2874</v>
      </c>
      <c r="J399" s="5" t="s">
        <v>2908</v>
      </c>
    </row>
    <row r="400" spans="1:10">
      <c r="A400" s="5">
        <v>399</v>
      </c>
      <c r="B400" s="5" t="s">
        <v>1439</v>
      </c>
      <c r="C400" s="5" t="s">
        <v>169</v>
      </c>
      <c r="D400" s="5" t="s">
        <v>2875</v>
      </c>
      <c r="E400" s="5" t="s">
        <v>2876</v>
      </c>
      <c r="F400" s="5" t="s">
        <v>2877</v>
      </c>
      <c r="G400" s="5" t="s">
        <v>1452</v>
      </c>
      <c r="H400" s="5" t="s">
        <v>2878</v>
      </c>
      <c r="J400" s="5" t="s">
        <v>2908</v>
      </c>
    </row>
    <row r="401" spans="1:10">
      <c r="A401" s="5">
        <v>400</v>
      </c>
      <c r="B401" s="5" t="s">
        <v>1439</v>
      </c>
      <c r="C401" s="5" t="s">
        <v>169</v>
      </c>
      <c r="D401" s="5" t="s">
        <v>2879</v>
      </c>
      <c r="E401" s="5" t="s">
        <v>2880</v>
      </c>
      <c r="F401" s="5" t="s">
        <v>2881</v>
      </c>
      <c r="G401" s="5" t="s">
        <v>1452</v>
      </c>
      <c r="H401" s="5" t="s">
        <v>1620</v>
      </c>
      <c r="J401" s="5" t="s">
        <v>2908</v>
      </c>
    </row>
    <row r="402" spans="1:10">
      <c r="A402" s="5">
        <v>401</v>
      </c>
      <c r="B402" s="5" t="s">
        <v>1439</v>
      </c>
      <c r="C402" s="5" t="s">
        <v>169</v>
      </c>
      <c r="D402" s="5" t="s">
        <v>2882</v>
      </c>
      <c r="E402" s="5" t="s">
        <v>2883</v>
      </c>
      <c r="F402" s="5" t="s">
        <v>2884</v>
      </c>
      <c r="G402" s="5" t="s">
        <v>1624</v>
      </c>
      <c r="H402" s="5" t="s">
        <v>2885</v>
      </c>
      <c r="J402" s="5" t="s">
        <v>2908</v>
      </c>
    </row>
    <row r="403" spans="1:10">
      <c r="A403" s="5">
        <v>402</v>
      </c>
      <c r="B403" s="5" t="s">
        <v>1439</v>
      </c>
      <c r="C403" s="5" t="s">
        <v>169</v>
      </c>
      <c r="D403" s="5" t="s">
        <v>2886</v>
      </c>
      <c r="E403" s="5" t="s">
        <v>2887</v>
      </c>
      <c r="F403" s="5" t="s">
        <v>1497</v>
      </c>
      <c r="G403" s="5" t="s">
        <v>2888</v>
      </c>
      <c r="J403" s="5" t="s">
        <v>2908</v>
      </c>
    </row>
    <row r="404" spans="1:10">
      <c r="A404" s="5">
        <v>403</v>
      </c>
      <c r="B404" s="5" t="s">
        <v>1439</v>
      </c>
      <c r="C404" s="5" t="s">
        <v>169</v>
      </c>
      <c r="D404" s="5" t="s">
        <v>2889</v>
      </c>
      <c r="E404" s="5" t="s">
        <v>2890</v>
      </c>
      <c r="F404" s="5" t="s">
        <v>2891</v>
      </c>
      <c r="G404" s="5" t="s">
        <v>2892</v>
      </c>
      <c r="J404" s="5" t="s">
        <v>2908</v>
      </c>
    </row>
    <row r="405" spans="1:10">
      <c r="A405" s="5">
        <v>404</v>
      </c>
      <c r="B405" s="5" t="s">
        <v>1439</v>
      </c>
      <c r="C405" s="5" t="s">
        <v>169</v>
      </c>
      <c r="D405" s="5" t="s">
        <v>3020</v>
      </c>
      <c r="E405" s="5" t="s">
        <v>3021</v>
      </c>
      <c r="F405" s="5" t="s">
        <v>3022</v>
      </c>
      <c r="G405" s="5" t="s">
        <v>1573</v>
      </c>
      <c r="J405" s="5" t="s">
        <v>2908</v>
      </c>
    </row>
    <row r="406" spans="1:10">
      <c r="A406" s="5">
        <v>405</v>
      </c>
      <c r="B406" s="5" t="s">
        <v>1439</v>
      </c>
      <c r="C406" s="5" t="s">
        <v>169</v>
      </c>
      <c r="D406" s="5" t="s">
        <v>2893</v>
      </c>
      <c r="E406" s="5" t="s">
        <v>2894</v>
      </c>
      <c r="F406" s="5" t="s">
        <v>2895</v>
      </c>
      <c r="G406" s="5" t="s">
        <v>1461</v>
      </c>
      <c r="H406" s="5" t="s">
        <v>2896</v>
      </c>
      <c r="J406" s="5" t="s">
        <v>2908</v>
      </c>
    </row>
    <row r="407" spans="1:10">
      <c r="A407" s="5">
        <v>406</v>
      </c>
      <c r="B407" s="5" t="s">
        <v>1439</v>
      </c>
      <c r="C407" s="5" t="s">
        <v>169</v>
      </c>
      <c r="D407" s="5" t="s">
        <v>2897</v>
      </c>
      <c r="E407" s="5" t="s">
        <v>2898</v>
      </c>
      <c r="F407" s="5" t="s">
        <v>2815</v>
      </c>
      <c r="G407" s="5" t="s">
        <v>2899</v>
      </c>
      <c r="J407" s="5" t="s">
        <v>2908</v>
      </c>
    </row>
    <row r="408" spans="1:10">
      <c r="A408" s="5">
        <v>407</v>
      </c>
      <c r="B408" s="5" t="s">
        <v>1439</v>
      </c>
      <c r="C408" s="5" t="s">
        <v>169</v>
      </c>
      <c r="D408" s="5" t="s">
        <v>2900</v>
      </c>
      <c r="E408" s="5" t="s">
        <v>2901</v>
      </c>
      <c r="F408" s="5" t="s">
        <v>1442</v>
      </c>
      <c r="G408" s="5" t="s">
        <v>2902</v>
      </c>
      <c r="H408" s="5" t="s">
        <v>1448</v>
      </c>
      <c r="J408" s="5" t="s">
        <v>2908</v>
      </c>
    </row>
    <row r="409" spans="1:10">
      <c r="A409" s="5">
        <v>408</v>
      </c>
      <c r="B409" s="5" t="s">
        <v>1439</v>
      </c>
      <c r="C409" s="5" t="s">
        <v>169</v>
      </c>
      <c r="D409" s="5" t="s">
        <v>2903</v>
      </c>
      <c r="E409" s="5" t="s">
        <v>2904</v>
      </c>
      <c r="F409" s="5" t="s">
        <v>2905</v>
      </c>
      <c r="G409" s="5" t="s">
        <v>2906</v>
      </c>
      <c r="H409" s="5" t="s">
        <v>2907</v>
      </c>
      <c r="J409" s="5" t="s">
        <v>2908</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60" hidden="1" customWidth="1"/>
    <col min="18" max="18" width="14.42578125" style="212" hidden="1" customWidth="1"/>
    <col min="19" max="22" width="9.140625" style="357"/>
    <col min="23" max="16384" width="9.140625" style="36"/>
  </cols>
  <sheetData>
    <row r="1" spans="1:256" s="202" customFormat="1" ht="16.5" hidden="1" customHeight="1">
      <c r="C1" s="351"/>
      <c r="H1" s="351"/>
      <c r="I1" s="351"/>
      <c r="J1" s="351"/>
      <c r="K1" s="351" t="s">
        <v>515</v>
      </c>
      <c r="L1" s="361" t="s">
        <v>401</v>
      </c>
      <c r="M1" s="396" t="s">
        <v>514</v>
      </c>
      <c r="N1" s="396"/>
      <c r="O1" s="396"/>
      <c r="P1" s="396"/>
      <c r="Q1" s="397"/>
      <c r="R1" s="396"/>
      <c r="S1" s="396"/>
      <c r="T1" s="396"/>
      <c r="U1" s="396"/>
      <c r="V1" s="396"/>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c r="BD1" s="361"/>
      <c r="BE1" s="361"/>
      <c r="BF1" s="361"/>
      <c r="BG1" s="361"/>
      <c r="BH1" s="361"/>
      <c r="BI1" s="361"/>
      <c r="BJ1" s="361"/>
      <c r="BK1" s="361"/>
      <c r="BL1" s="361"/>
      <c r="BM1" s="361"/>
      <c r="BN1" s="361"/>
      <c r="BO1" s="361"/>
      <c r="BP1" s="361"/>
      <c r="BQ1" s="361"/>
      <c r="BR1" s="361"/>
      <c r="BS1" s="361"/>
      <c r="BT1" s="361"/>
      <c r="BU1" s="361"/>
      <c r="BV1" s="361"/>
      <c r="BW1" s="361"/>
      <c r="BX1" s="361"/>
      <c r="BY1" s="361"/>
      <c r="BZ1" s="361"/>
      <c r="CA1" s="361"/>
      <c r="CB1" s="361"/>
      <c r="CC1" s="361"/>
      <c r="CD1" s="361"/>
      <c r="CE1" s="361"/>
      <c r="CF1" s="361"/>
      <c r="CG1" s="361"/>
      <c r="CH1" s="361"/>
      <c r="CI1" s="361"/>
      <c r="CJ1" s="361"/>
      <c r="CK1" s="361"/>
      <c r="CL1" s="361"/>
      <c r="CM1" s="361"/>
      <c r="CN1" s="361"/>
      <c r="CO1" s="361"/>
      <c r="CP1" s="361"/>
      <c r="CQ1" s="361"/>
      <c r="CR1" s="361"/>
      <c r="CS1" s="361"/>
      <c r="CT1" s="361"/>
      <c r="CU1" s="361"/>
      <c r="CV1" s="361"/>
      <c r="CW1" s="361"/>
      <c r="CX1" s="361"/>
      <c r="CY1" s="361"/>
      <c r="CZ1" s="361"/>
      <c r="DA1" s="361"/>
      <c r="DB1" s="361"/>
      <c r="DC1" s="361"/>
      <c r="DD1" s="361"/>
      <c r="DE1" s="361"/>
      <c r="DF1" s="361"/>
      <c r="DG1" s="361"/>
      <c r="DH1" s="361"/>
      <c r="DI1" s="361"/>
      <c r="DJ1" s="361"/>
      <c r="DK1" s="361"/>
      <c r="DL1" s="361"/>
      <c r="DM1" s="361"/>
      <c r="DN1" s="361"/>
      <c r="DO1" s="361"/>
      <c r="DP1" s="361"/>
      <c r="DQ1" s="361"/>
      <c r="DR1" s="361"/>
      <c r="DS1" s="361"/>
      <c r="DT1" s="361"/>
      <c r="DU1" s="361"/>
      <c r="DV1" s="361"/>
      <c r="DW1" s="361"/>
      <c r="DX1" s="361"/>
      <c r="DY1" s="361"/>
      <c r="DZ1" s="361"/>
      <c r="EA1" s="361"/>
      <c r="EB1" s="361"/>
      <c r="EC1" s="361"/>
      <c r="ED1" s="361"/>
      <c r="EE1" s="361"/>
      <c r="EF1" s="361"/>
      <c r="EG1" s="361"/>
      <c r="EH1" s="361"/>
      <c r="EI1" s="361"/>
      <c r="EJ1" s="361"/>
      <c r="EK1" s="361"/>
      <c r="EL1" s="361"/>
      <c r="EM1" s="361"/>
      <c r="EN1" s="361"/>
      <c r="EO1" s="361"/>
      <c r="EP1" s="361"/>
      <c r="EQ1" s="361"/>
      <c r="ER1" s="361"/>
      <c r="ES1" s="361"/>
      <c r="ET1" s="361"/>
      <c r="EU1" s="361"/>
      <c r="EV1" s="361"/>
      <c r="EW1" s="361"/>
      <c r="EX1" s="361"/>
      <c r="EY1" s="361"/>
      <c r="EZ1" s="361"/>
      <c r="FA1" s="361"/>
      <c r="FB1" s="361"/>
      <c r="FC1" s="361"/>
      <c r="FD1" s="361"/>
      <c r="FE1" s="361"/>
      <c r="FF1" s="361"/>
      <c r="FG1" s="361"/>
      <c r="FH1" s="361"/>
      <c r="FI1" s="361"/>
      <c r="FJ1" s="361"/>
      <c r="FK1" s="361"/>
      <c r="FL1" s="361"/>
      <c r="FM1" s="361"/>
      <c r="FN1" s="361"/>
      <c r="FO1" s="361"/>
      <c r="FP1" s="361"/>
      <c r="FQ1" s="361"/>
      <c r="FR1" s="361"/>
      <c r="FS1" s="361"/>
      <c r="FT1" s="361"/>
      <c r="FU1" s="361"/>
      <c r="FV1" s="361"/>
      <c r="FW1" s="361"/>
      <c r="FX1" s="361"/>
      <c r="FY1" s="361"/>
      <c r="FZ1" s="361"/>
      <c r="GA1" s="361"/>
      <c r="GB1" s="361"/>
      <c r="GC1" s="361"/>
      <c r="GD1" s="361"/>
      <c r="GE1" s="361"/>
      <c r="GF1" s="361"/>
      <c r="GG1" s="361"/>
      <c r="GH1" s="361"/>
      <c r="GI1" s="361"/>
      <c r="GJ1" s="361"/>
      <c r="GK1" s="361"/>
      <c r="GL1" s="361"/>
      <c r="GM1" s="361"/>
      <c r="GN1" s="361"/>
      <c r="GO1" s="361"/>
      <c r="GP1" s="361"/>
      <c r="GQ1" s="361"/>
      <c r="GR1" s="361"/>
      <c r="GS1" s="361"/>
      <c r="GT1" s="361"/>
      <c r="GU1" s="361"/>
      <c r="GV1" s="361"/>
      <c r="GW1" s="361"/>
      <c r="GX1" s="361"/>
      <c r="GY1" s="361"/>
      <c r="GZ1" s="361"/>
      <c r="HA1" s="361"/>
      <c r="HB1" s="361"/>
      <c r="HC1" s="361"/>
      <c r="HD1" s="361"/>
      <c r="HE1" s="361"/>
      <c r="HF1" s="361"/>
      <c r="HG1" s="361"/>
      <c r="HH1" s="361"/>
      <c r="HI1" s="361"/>
      <c r="HJ1" s="361"/>
      <c r="HK1" s="361"/>
      <c r="HL1" s="361"/>
      <c r="HM1" s="361"/>
      <c r="HN1" s="361"/>
      <c r="HO1" s="361"/>
      <c r="HP1" s="361"/>
      <c r="HQ1" s="361"/>
      <c r="HR1" s="361"/>
      <c r="HS1" s="361"/>
      <c r="HT1" s="361"/>
      <c r="HU1" s="361"/>
      <c r="HV1" s="361"/>
      <c r="HW1" s="361"/>
      <c r="HX1" s="361"/>
      <c r="HY1" s="361"/>
      <c r="HZ1" s="361"/>
      <c r="IA1" s="361"/>
      <c r="IB1" s="361"/>
      <c r="IC1" s="361"/>
      <c r="ID1" s="361"/>
      <c r="IE1" s="361"/>
      <c r="IF1" s="361"/>
      <c r="IG1" s="361"/>
      <c r="IH1" s="361"/>
      <c r="II1" s="361"/>
      <c r="IJ1" s="361"/>
      <c r="IK1" s="361"/>
      <c r="IL1" s="361"/>
      <c r="IM1" s="361"/>
      <c r="IN1" s="361"/>
      <c r="IO1" s="361"/>
      <c r="IP1" s="361"/>
      <c r="IQ1" s="361"/>
      <c r="IR1" s="361"/>
      <c r="IS1" s="361"/>
      <c r="IT1" s="361"/>
      <c r="IU1" s="361"/>
      <c r="IV1" s="361"/>
    </row>
    <row r="2" spans="1:256" s="365" customFormat="1" ht="16.5" hidden="1" customHeight="1">
      <c r="A2" s="362"/>
      <c r="B2" s="362"/>
      <c r="C2" s="363"/>
      <c r="D2" s="362"/>
      <c r="E2" s="362"/>
      <c r="F2" s="362"/>
      <c r="G2" s="362"/>
      <c r="H2" s="362"/>
      <c r="I2" s="362"/>
      <c r="J2" s="362"/>
      <c r="K2" s="362"/>
      <c r="L2" s="362"/>
      <c r="M2" s="396"/>
      <c r="N2" s="396"/>
      <c r="O2" s="396"/>
      <c r="P2" s="396"/>
      <c r="Q2" s="397"/>
      <c r="R2" s="396"/>
      <c r="S2" s="364"/>
      <c r="T2" s="364"/>
      <c r="U2" s="364"/>
      <c r="V2" s="364"/>
      <c r="W2" s="363"/>
      <c r="X2" s="363"/>
      <c r="Y2" s="363"/>
      <c r="Z2" s="363"/>
      <c r="AA2" s="363"/>
      <c r="AB2" s="363"/>
      <c r="AC2" s="363"/>
      <c r="AD2" s="363"/>
      <c r="AE2" s="363"/>
      <c r="AF2" s="363"/>
      <c r="AG2" s="363"/>
      <c r="AH2" s="363"/>
      <c r="AI2" s="363"/>
      <c r="AJ2" s="363"/>
      <c r="AK2" s="363"/>
      <c r="AL2" s="363"/>
      <c r="AM2" s="363"/>
      <c r="AN2" s="363"/>
      <c r="AO2" s="363"/>
      <c r="AP2" s="363"/>
      <c r="AQ2" s="363"/>
      <c r="AR2" s="363"/>
      <c r="AS2" s="363"/>
      <c r="AT2" s="363"/>
      <c r="AU2" s="363"/>
      <c r="AV2" s="363"/>
      <c r="AW2" s="363"/>
      <c r="AX2" s="363"/>
      <c r="AY2" s="363"/>
      <c r="AZ2" s="363"/>
      <c r="BA2" s="363"/>
      <c r="BB2" s="363"/>
      <c r="BC2" s="363"/>
      <c r="BD2" s="363"/>
      <c r="BE2" s="363"/>
      <c r="BF2" s="363"/>
      <c r="BG2" s="363"/>
      <c r="BH2" s="363"/>
      <c r="BI2" s="363"/>
      <c r="BJ2" s="363"/>
      <c r="BK2" s="363"/>
      <c r="BL2" s="363"/>
      <c r="BM2" s="363"/>
      <c r="BN2" s="363"/>
      <c r="BO2" s="363"/>
      <c r="BP2" s="363"/>
      <c r="BQ2" s="363"/>
      <c r="BR2" s="363"/>
      <c r="BS2" s="363"/>
      <c r="BT2" s="363"/>
      <c r="BU2" s="363"/>
      <c r="BV2" s="363"/>
      <c r="BW2" s="363"/>
      <c r="BX2" s="363"/>
      <c r="BY2" s="363"/>
      <c r="BZ2" s="363"/>
      <c r="CA2" s="363"/>
      <c r="CB2" s="363"/>
      <c r="CC2" s="363"/>
      <c r="CD2" s="363"/>
      <c r="CE2" s="363"/>
      <c r="CF2" s="363"/>
      <c r="CG2" s="363"/>
      <c r="CH2" s="363"/>
      <c r="CI2" s="363"/>
      <c r="CJ2" s="363"/>
      <c r="CK2" s="363"/>
      <c r="CL2" s="363"/>
      <c r="CM2" s="363"/>
      <c r="CN2" s="363"/>
      <c r="CO2" s="363"/>
      <c r="CP2" s="363"/>
      <c r="CQ2" s="363"/>
      <c r="CR2" s="363"/>
      <c r="CS2" s="363"/>
      <c r="CT2" s="363"/>
      <c r="CU2" s="363"/>
      <c r="CV2" s="363"/>
      <c r="CW2" s="363"/>
      <c r="CX2" s="363"/>
      <c r="CY2" s="363"/>
      <c r="CZ2" s="363"/>
      <c r="DA2" s="363"/>
      <c r="DB2" s="363"/>
      <c r="DC2" s="363"/>
      <c r="DD2" s="363"/>
      <c r="DE2" s="363"/>
      <c r="DF2" s="363"/>
      <c r="DG2" s="363"/>
      <c r="DH2" s="363"/>
      <c r="DI2" s="363"/>
      <c r="DJ2" s="363"/>
      <c r="DK2" s="363"/>
      <c r="DL2" s="363"/>
      <c r="DM2" s="363"/>
      <c r="DN2" s="363"/>
      <c r="DO2" s="363"/>
      <c r="DP2" s="363"/>
      <c r="DQ2" s="363"/>
      <c r="DR2" s="363"/>
      <c r="DS2" s="363"/>
      <c r="DT2" s="363"/>
      <c r="DU2" s="363"/>
      <c r="DV2" s="363"/>
      <c r="DW2" s="363"/>
      <c r="DX2" s="363"/>
      <c r="DY2" s="363"/>
      <c r="DZ2" s="363"/>
      <c r="EA2" s="363"/>
      <c r="EB2" s="363"/>
      <c r="EC2" s="363"/>
      <c r="ED2" s="363"/>
      <c r="EE2" s="363"/>
      <c r="EF2" s="363"/>
      <c r="EG2" s="363"/>
      <c r="EH2" s="363"/>
      <c r="EI2" s="363"/>
      <c r="EJ2" s="363"/>
      <c r="EK2" s="363"/>
      <c r="EL2" s="363"/>
      <c r="EM2" s="363"/>
      <c r="EN2" s="363"/>
      <c r="EO2" s="363"/>
      <c r="EP2" s="363"/>
      <c r="EQ2" s="363"/>
      <c r="ER2" s="363"/>
      <c r="ES2" s="363"/>
      <c r="ET2" s="363"/>
    </row>
    <row r="3" spans="1:256" s="126" customFormat="1" ht="3" customHeight="1">
      <c r="A3" s="125"/>
      <c r="B3" s="36"/>
      <c r="C3" s="230"/>
      <c r="D3" s="100"/>
      <c r="E3" s="100"/>
      <c r="F3" s="100"/>
      <c r="G3" s="100"/>
      <c r="H3" s="100"/>
      <c r="I3" s="100"/>
      <c r="J3" s="100"/>
      <c r="K3" s="100"/>
      <c r="L3" s="233"/>
      <c r="M3" s="212"/>
      <c r="N3" s="212"/>
      <c r="O3" s="212"/>
      <c r="P3" s="212"/>
      <c r="Q3" s="360"/>
      <c r="R3" s="212"/>
      <c r="S3" s="357"/>
      <c r="T3" s="357"/>
      <c r="U3" s="357"/>
      <c r="V3" s="357"/>
    </row>
    <row r="4" spans="1:256" s="126" customFormat="1" ht="22.5">
      <c r="A4" s="125"/>
      <c r="B4" s="36"/>
      <c r="C4" s="230"/>
      <c r="D4" s="1166" t="s">
        <v>397</v>
      </c>
      <c r="E4" s="1167"/>
      <c r="F4" s="1167"/>
      <c r="G4" s="1167"/>
      <c r="H4" s="1168"/>
      <c r="I4" s="436"/>
      <c r="M4" s="212"/>
      <c r="N4" s="212"/>
      <c r="O4" s="212"/>
      <c r="P4" s="212"/>
      <c r="Q4" s="360"/>
      <c r="R4" s="212"/>
      <c r="S4" s="357"/>
      <c r="T4" s="357"/>
      <c r="U4" s="357"/>
      <c r="V4" s="357"/>
    </row>
    <row r="5" spans="1:256" s="126" customFormat="1" ht="3" hidden="1" customHeight="1">
      <c r="A5" s="125"/>
      <c r="B5" s="36"/>
      <c r="C5" s="230"/>
      <c r="D5" s="100"/>
      <c r="E5" s="100"/>
      <c r="F5" s="100"/>
      <c r="G5" s="100"/>
      <c r="H5" s="234"/>
      <c r="I5" s="234"/>
      <c r="J5" s="234"/>
      <c r="K5" s="234"/>
      <c r="L5" s="235"/>
      <c r="M5" s="212"/>
      <c r="N5" s="212"/>
      <c r="O5" s="212"/>
      <c r="P5" s="212"/>
      <c r="Q5" s="360"/>
      <c r="R5" s="212"/>
      <c r="S5" s="357"/>
      <c r="T5" s="357"/>
      <c r="U5" s="357"/>
      <c r="V5" s="357"/>
    </row>
    <row r="6" spans="1:256" s="126" customFormat="1" ht="20.100000000000001" hidden="1" customHeight="1">
      <c r="A6" s="236"/>
      <c r="B6" s="236"/>
      <c r="C6" s="230"/>
      <c r="D6" s="1169"/>
      <c r="E6" s="1169"/>
      <c r="F6" s="1170" t="s">
        <v>84</v>
      </c>
      <c r="G6" s="1170"/>
      <c r="H6" s="234"/>
      <c r="I6" s="234"/>
      <c r="J6" s="237"/>
      <c r="K6" s="238"/>
      <c r="L6" s="238"/>
      <c r="M6" s="212"/>
      <c r="N6" s="212"/>
      <c r="O6" s="212"/>
      <c r="P6" s="212"/>
      <c r="Q6" s="360"/>
      <c r="R6" s="212"/>
      <c r="S6" s="357"/>
      <c r="T6" s="357"/>
      <c r="U6" s="357"/>
      <c r="V6" s="357"/>
    </row>
    <row r="7" spans="1:256" ht="3" customHeight="1"/>
    <row r="8" spans="1:256" s="126" customFormat="1">
      <c r="A8" s="125"/>
      <c r="B8" s="36"/>
      <c r="C8" s="230"/>
      <c r="D8" s="1157" t="s">
        <v>16</v>
      </c>
      <c r="E8" s="1157"/>
      <c r="F8" s="1157" t="s">
        <v>398</v>
      </c>
      <c r="G8" s="1157"/>
      <c r="H8" s="1157"/>
      <c r="I8" s="1171" t="s">
        <v>399</v>
      </c>
      <c r="J8" s="1171"/>
      <c r="K8" s="1171"/>
      <c r="L8" s="1171"/>
      <c r="M8" s="212"/>
      <c r="N8" s="212"/>
      <c r="O8" s="212"/>
      <c r="P8" s="212"/>
      <c r="Q8" s="360"/>
      <c r="R8" s="212"/>
      <c r="S8" s="357"/>
      <c r="T8" s="357"/>
      <c r="U8" s="357"/>
      <c r="V8" s="357"/>
    </row>
    <row r="9" spans="1:256" s="126" customFormat="1" ht="20.25" customHeight="1">
      <c r="A9" s="125"/>
      <c r="B9" s="36"/>
      <c r="C9" s="230"/>
      <c r="D9" s="240" t="s">
        <v>92</v>
      </c>
      <c r="E9" s="240" t="s">
        <v>400</v>
      </c>
      <c r="F9" s="1162" t="s">
        <v>92</v>
      </c>
      <c r="G9" s="1163"/>
      <c r="H9" s="241" t="s">
        <v>400</v>
      </c>
      <c r="I9" s="1164" t="s">
        <v>92</v>
      </c>
      <c r="J9" s="1164"/>
      <c r="K9" s="241" t="s">
        <v>400</v>
      </c>
      <c r="L9" s="241" t="s">
        <v>401</v>
      </c>
      <c r="M9" s="212"/>
      <c r="N9" s="212"/>
      <c r="O9" s="212"/>
      <c r="P9" s="212"/>
      <c r="Q9" s="360"/>
      <c r="R9" s="212"/>
      <c r="S9" s="357"/>
      <c r="T9" s="357"/>
      <c r="U9" s="357"/>
      <c r="V9" s="357"/>
    </row>
    <row r="10" spans="1:256" ht="12" customHeight="1">
      <c r="C10" s="249"/>
      <c r="D10" s="355" t="s">
        <v>93</v>
      </c>
      <c r="E10" s="355" t="s">
        <v>49</v>
      </c>
      <c r="F10" s="1165" t="s">
        <v>50</v>
      </c>
      <c r="G10" s="1165"/>
      <c r="H10" s="355" t="s">
        <v>51</v>
      </c>
      <c r="I10" s="1165" t="s">
        <v>68</v>
      </c>
      <c r="J10" s="1165"/>
      <c r="K10" s="355" t="s">
        <v>69</v>
      </c>
      <c r="L10" s="355" t="s">
        <v>183</v>
      </c>
      <c r="M10" s="263"/>
      <c r="N10" s="263"/>
      <c r="O10" s="263"/>
      <c r="P10" s="263"/>
      <c r="Q10" s="239"/>
      <c r="R10" s="263"/>
      <c r="S10" s="356"/>
      <c r="T10" s="356"/>
      <c r="U10" s="356"/>
      <c r="V10" s="356"/>
    </row>
    <row r="11" spans="1:256" s="126" customFormat="1" hidden="1">
      <c r="A11" s="36"/>
      <c r="B11" s="36"/>
      <c r="C11" s="230"/>
      <c r="D11" s="242">
        <v>0</v>
      </c>
      <c r="E11" s="243"/>
      <c r="F11" s="162"/>
      <c r="G11" s="162"/>
      <c r="H11" s="244"/>
      <c r="I11" s="245"/>
      <c r="J11" s="162"/>
      <c r="K11" s="244"/>
      <c r="L11" s="246"/>
      <c r="M11" s="400" t="s">
        <v>522</v>
      </c>
      <c r="N11" s="212"/>
      <c r="O11" s="212"/>
      <c r="P11" s="212" t="s">
        <v>520</v>
      </c>
      <c r="Q11" s="360" t="s">
        <v>521</v>
      </c>
      <c r="R11" s="212" t="s">
        <v>584</v>
      </c>
      <c r="S11" s="357"/>
      <c r="T11" s="357"/>
      <c r="U11" s="357"/>
      <c r="V11" s="357"/>
    </row>
    <row r="12" spans="1:256" s="265" customFormat="1" ht="0.95" customHeight="1">
      <c r="A12" s="89"/>
      <c r="B12" s="186" t="s">
        <v>405</v>
      </c>
      <c r="C12" s="1156"/>
      <c r="D12" s="1157">
        <v>1</v>
      </c>
      <c r="E12" s="1158" t="s">
        <v>2920</v>
      </c>
      <c r="F12" s="1116"/>
      <c r="G12" s="1105">
        <v>0</v>
      </c>
      <c r="H12" s="358"/>
      <c r="I12" s="250"/>
      <c r="J12" s="395" t="s">
        <v>519</v>
      </c>
      <c r="K12" s="735"/>
      <c r="L12" s="266"/>
      <c r="M12" s="831">
        <f>mergeValue(H12)</f>
        <v>0</v>
      </c>
      <c r="N12" s="1010"/>
      <c r="O12" s="1010"/>
      <c r="P12" s="831" t="str">
        <f>IF(ISERROR(MATCH(Q12,MODesc,0)),"n","y")</f>
        <v>n</v>
      </c>
      <c r="Q12" s="1010" t="s">
        <v>2920</v>
      </c>
      <c r="R12" s="831" t="str">
        <f>K12&amp;"("&amp;L12&amp;")"</f>
        <v>()</v>
      </c>
      <c r="S12" s="186"/>
      <c r="T12" s="186"/>
      <c r="U12" s="248"/>
      <c r="V12" s="186"/>
      <c r="W12" s="186"/>
      <c r="X12" s="186"/>
      <c r="Y12" s="264"/>
      <c r="Z12" s="264"/>
      <c r="AA12" s="598"/>
      <c r="AB12" s="598"/>
      <c r="AC12" s="598"/>
      <c r="AD12" s="598"/>
      <c r="AE12" s="598"/>
      <c r="AF12" s="598"/>
      <c r="AG12" s="598"/>
      <c r="AH12" s="598"/>
      <c r="AI12" s="598"/>
      <c r="AJ12" s="598"/>
      <c r="AK12" s="598"/>
      <c r="AL12" s="598"/>
      <c r="AM12" s="598"/>
      <c r="AN12" s="598"/>
      <c r="AO12" s="598"/>
      <c r="AP12" s="598"/>
      <c r="AQ12" s="598"/>
      <c r="AR12" s="598"/>
      <c r="AS12" s="598"/>
      <c r="AT12" s="598"/>
      <c r="AU12" s="598"/>
      <c r="AV12" s="598"/>
      <c r="AW12" s="598"/>
      <c r="AX12" s="598"/>
      <c r="AY12" s="598"/>
      <c r="AZ12" s="598"/>
      <c r="BA12" s="598"/>
      <c r="BB12" s="598"/>
      <c r="BC12" s="598"/>
      <c r="BD12" s="598"/>
      <c r="BE12" s="598"/>
      <c r="BF12" s="598"/>
      <c r="BG12" s="598"/>
      <c r="BH12" s="598"/>
      <c r="BI12" s="598"/>
      <c r="BJ12" s="598"/>
      <c r="BK12" s="598"/>
      <c r="BL12" s="598"/>
      <c r="BM12" s="598"/>
      <c r="BN12" s="598"/>
      <c r="BO12" s="598"/>
      <c r="BP12" s="598"/>
      <c r="BQ12" s="598"/>
      <c r="BR12" s="598"/>
      <c r="BS12" s="598"/>
      <c r="BT12" s="598"/>
      <c r="BU12" s="598"/>
      <c r="BV12" s="264"/>
      <c r="BW12" s="264"/>
      <c r="BX12" s="264"/>
      <c r="BY12" s="264"/>
      <c r="BZ12" s="264"/>
      <c r="CA12" s="264"/>
      <c r="CB12" s="264"/>
      <c r="CC12" s="264"/>
      <c r="CD12" s="264"/>
      <c r="CE12" s="264"/>
    </row>
    <row r="13" spans="1:256" s="265" customFormat="1" ht="0.95" customHeight="1">
      <c r="A13" s="89"/>
      <c r="B13" s="186" t="s">
        <v>405</v>
      </c>
      <c r="C13" s="1156"/>
      <c r="D13" s="1157"/>
      <c r="E13" s="1159"/>
      <c r="F13" s="1160"/>
      <c r="G13" s="1157">
        <v>1</v>
      </c>
      <c r="H13" s="1155" t="s">
        <v>945</v>
      </c>
      <c r="I13" s="250"/>
      <c r="J13" s="395" t="s">
        <v>519</v>
      </c>
      <c r="K13" s="735"/>
      <c r="L13" s="266"/>
      <c r="M13" s="831" t="str">
        <f>mergeValue(H13)</f>
        <v>Город Челябинск</v>
      </c>
      <c r="N13" s="1010"/>
      <c r="O13" s="1010"/>
      <c r="P13" s="1010"/>
      <c r="Q13" s="1010"/>
      <c r="R13" s="831" t="str">
        <f>K13&amp;"("&amp;L13&amp;")"</f>
        <v>()</v>
      </c>
      <c r="S13" s="186"/>
      <c r="T13" s="186"/>
      <c r="U13" s="248"/>
      <c r="V13" s="186"/>
      <c r="W13" s="186"/>
      <c r="X13" s="186"/>
      <c r="Y13" s="264"/>
      <c r="Z13" s="264"/>
      <c r="AA13" s="598"/>
      <c r="AB13" s="598"/>
      <c r="AC13" s="598"/>
      <c r="AD13" s="598"/>
      <c r="AE13" s="598"/>
      <c r="AF13" s="598"/>
      <c r="AG13" s="598"/>
      <c r="AH13" s="598"/>
      <c r="AI13" s="598"/>
      <c r="AJ13" s="598"/>
      <c r="AK13" s="598"/>
      <c r="AL13" s="598"/>
      <c r="AM13" s="598"/>
      <c r="AN13" s="598"/>
      <c r="AO13" s="598"/>
      <c r="AP13" s="598"/>
      <c r="AQ13" s="598"/>
      <c r="AR13" s="598"/>
      <c r="AS13" s="598"/>
      <c r="AT13" s="598"/>
      <c r="AU13" s="598"/>
      <c r="AV13" s="598"/>
      <c r="AW13" s="598"/>
      <c r="AX13" s="598"/>
      <c r="AY13" s="598"/>
      <c r="AZ13" s="598"/>
      <c r="BA13" s="598"/>
      <c r="BB13" s="598"/>
      <c r="BC13" s="598"/>
      <c r="BD13" s="598"/>
      <c r="BE13" s="598"/>
      <c r="BF13" s="598"/>
      <c r="BG13" s="598"/>
      <c r="BH13" s="598"/>
      <c r="BI13" s="598"/>
      <c r="BJ13" s="598"/>
      <c r="BK13" s="598"/>
      <c r="BL13" s="598"/>
      <c r="BM13" s="598"/>
      <c r="BN13" s="598"/>
      <c r="BO13" s="598"/>
      <c r="BP13" s="598"/>
      <c r="BQ13" s="598"/>
      <c r="BR13" s="598"/>
      <c r="BS13" s="598"/>
      <c r="BT13" s="598"/>
      <c r="BU13" s="598"/>
      <c r="BV13" s="264"/>
      <c r="BW13" s="264"/>
      <c r="BX13" s="264"/>
      <c r="BY13" s="264"/>
      <c r="BZ13" s="264"/>
      <c r="CA13" s="264"/>
      <c r="CB13" s="264"/>
      <c r="CC13" s="264"/>
      <c r="CD13" s="264"/>
      <c r="CE13" s="264"/>
    </row>
    <row r="14" spans="1:256" s="265" customFormat="1" ht="15" customHeight="1">
      <c r="A14" s="89"/>
      <c r="B14" s="186" t="s">
        <v>405</v>
      </c>
      <c r="C14" s="1156"/>
      <c r="D14" s="1157"/>
      <c r="E14" s="1159"/>
      <c r="F14" s="1161"/>
      <c r="G14" s="1157"/>
      <c r="H14" s="1155"/>
      <c r="I14" s="1125"/>
      <c r="J14" s="1105">
        <v>1</v>
      </c>
      <c r="K14" s="1115" t="s">
        <v>945</v>
      </c>
      <c r="L14" s="247" t="s">
        <v>946</v>
      </c>
      <c r="M14" s="831" t="str">
        <f>mergeValue(H14)</f>
        <v>Город Челябинск</v>
      </c>
      <c r="N14" s="1010"/>
      <c r="O14" s="1010"/>
      <c r="P14" s="1010"/>
      <c r="Q14" s="1010"/>
      <c r="R14" s="831" t="str">
        <f>K14&amp;" ("&amp;L14&amp;")"</f>
        <v>Город Челябинск (75701000)</v>
      </c>
      <c r="S14" s="186"/>
      <c r="T14" s="186"/>
      <c r="U14" s="248"/>
      <c r="V14" s="186"/>
      <c r="W14" s="186"/>
      <c r="X14" s="186"/>
      <c r="Y14" s="264"/>
      <c r="Z14" s="264"/>
      <c r="AA14" s="598"/>
      <c r="AB14" s="598"/>
      <c r="AC14" s="598"/>
      <c r="AD14" s="598"/>
      <c r="AE14" s="598"/>
      <c r="AF14" s="598"/>
      <c r="AG14" s="598"/>
      <c r="AH14" s="598"/>
      <c r="AI14" s="598"/>
      <c r="AJ14" s="598"/>
      <c r="AK14" s="598"/>
      <c r="AL14" s="598"/>
      <c r="AM14" s="598"/>
      <c r="AN14" s="598"/>
      <c r="AO14" s="598"/>
      <c r="AP14" s="598"/>
      <c r="AQ14" s="598"/>
      <c r="AR14" s="598"/>
      <c r="AS14" s="598"/>
      <c r="AT14" s="598"/>
      <c r="AU14" s="598"/>
      <c r="AV14" s="598"/>
      <c r="AW14" s="598"/>
      <c r="AX14" s="598"/>
      <c r="AY14" s="598"/>
      <c r="AZ14" s="598"/>
      <c r="BA14" s="598"/>
      <c r="BB14" s="598"/>
      <c r="BC14" s="598"/>
      <c r="BD14" s="598"/>
      <c r="BE14" s="598"/>
      <c r="BF14" s="598"/>
      <c r="BG14" s="598"/>
      <c r="BH14" s="598"/>
      <c r="BI14" s="598"/>
      <c r="BJ14" s="598"/>
      <c r="BK14" s="598"/>
      <c r="BL14" s="598"/>
      <c r="BM14" s="598"/>
      <c r="BN14" s="598"/>
      <c r="BO14" s="598"/>
      <c r="BP14" s="598"/>
      <c r="BQ14" s="598"/>
      <c r="BR14" s="598"/>
      <c r="BS14" s="598"/>
      <c r="BT14" s="598"/>
      <c r="BU14" s="598"/>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400"/>
      <c r="N15" s="212"/>
      <c r="O15" s="212"/>
      <c r="P15" s="212"/>
      <c r="Q15" s="360" t="s">
        <v>19</v>
      </c>
      <c r="R15" s="212"/>
      <c r="S15" s="357"/>
      <c r="T15" s="357"/>
      <c r="U15" s="357"/>
      <c r="V15" s="357"/>
    </row>
    <row r="16" spans="1:256" s="126" customFormat="1" ht="21" customHeight="1">
      <c r="A16" s="125"/>
      <c r="B16" s="36"/>
      <c r="C16" s="232"/>
      <c r="D16" s="254"/>
      <c r="E16" s="254"/>
      <c r="F16" s="254"/>
      <c r="G16" s="254"/>
      <c r="H16" s="254"/>
      <c r="I16" s="254"/>
      <c r="J16" s="254"/>
      <c r="K16" s="254"/>
      <c r="L16" s="254"/>
      <c r="M16" s="212"/>
      <c r="N16" s="212"/>
      <c r="O16" s="212"/>
      <c r="P16" s="212"/>
      <c r="Q16" s="360"/>
      <c r="R16" s="212"/>
      <c r="S16" s="357"/>
      <c r="T16" s="357"/>
      <c r="U16" s="357"/>
      <c r="V16" s="357"/>
    </row>
    <row r="17" spans="1:22" s="126" customFormat="1">
      <c r="A17" s="125"/>
      <c r="B17" s="36"/>
      <c r="C17" s="232"/>
      <c r="D17" s="36"/>
      <c r="E17" s="36"/>
      <c r="F17" s="36"/>
      <c r="G17" s="36"/>
      <c r="H17" s="36"/>
      <c r="I17" s="36"/>
      <c r="J17" s="36"/>
      <c r="K17" s="36"/>
      <c r="L17" s="36"/>
      <c r="M17" s="212"/>
      <c r="N17" s="212"/>
      <c r="O17" s="212"/>
      <c r="P17" s="212"/>
      <c r="Q17" s="360"/>
      <c r="R17" s="212"/>
      <c r="S17" s="357"/>
      <c r="T17" s="357"/>
      <c r="U17" s="357"/>
      <c r="V17" s="357"/>
    </row>
    <row r="18" spans="1:22" s="126" customFormat="1" ht="0.75" customHeight="1">
      <c r="A18" s="125"/>
      <c r="B18" s="36"/>
      <c r="C18" s="232"/>
      <c r="D18" s="36"/>
      <c r="E18" s="36"/>
      <c r="F18" s="36"/>
      <c r="G18" s="36"/>
      <c r="H18" s="36"/>
      <c r="I18" s="36"/>
      <c r="J18" s="36"/>
      <c r="K18" s="36"/>
      <c r="L18" s="36"/>
      <c r="M18" s="212"/>
      <c r="N18" s="212"/>
      <c r="O18" s="212"/>
      <c r="P18" s="212"/>
      <c r="Q18" s="360"/>
      <c r="R18" s="212"/>
      <c r="S18" s="357"/>
      <c r="T18" s="357"/>
      <c r="U18" s="357"/>
      <c r="V18" s="357"/>
    </row>
    <row r="19" spans="1:22" s="256" customFormat="1" ht="10.5">
      <c r="A19" s="255"/>
      <c r="C19" s="257"/>
      <c r="D19" s="258"/>
      <c r="E19" s="258"/>
      <c r="M19" s="212"/>
      <c r="N19" s="212"/>
      <c r="O19" s="212"/>
      <c r="P19" s="212"/>
      <c r="Q19" s="360"/>
      <c r="R19" s="212"/>
      <c r="S19" s="357"/>
      <c r="T19" s="357"/>
      <c r="U19" s="357"/>
      <c r="V19" s="357"/>
    </row>
    <row r="20" spans="1:22" s="256" customFormat="1" ht="10.5">
      <c r="A20" s="255"/>
      <c r="C20" s="257"/>
      <c r="D20" s="258"/>
      <c r="E20" s="258"/>
      <c r="M20" s="212"/>
      <c r="N20" s="212"/>
      <c r="O20" s="212"/>
      <c r="P20" s="212"/>
      <c r="Q20" s="360"/>
      <c r="R20" s="212"/>
      <c r="S20" s="357"/>
      <c r="T20" s="357"/>
      <c r="U20" s="357"/>
      <c r="V20" s="357"/>
    </row>
  </sheetData>
  <sheetProtection password="FA9C"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321"/>
  <sheetViews>
    <sheetView showGridLines="0" zoomScaleNormal="100" workbookViewId="0"/>
  </sheetViews>
  <sheetFormatPr defaultRowHeight="11.25"/>
  <cols>
    <col min="1" max="1" width="9.140625" style="1062"/>
  </cols>
  <sheetData>
    <row r="1" spans="1:4">
      <c r="A1" s="1062" t="s">
        <v>1415</v>
      </c>
      <c r="B1" t="s">
        <v>514</v>
      </c>
      <c r="C1" t="s">
        <v>515</v>
      </c>
      <c r="D1" t="s">
        <v>1414</v>
      </c>
    </row>
    <row r="2" spans="1:4">
      <c r="A2" s="1062">
        <v>1</v>
      </c>
      <c r="B2" t="s">
        <v>777</v>
      </c>
      <c r="C2" t="s">
        <v>777</v>
      </c>
      <c r="D2" t="s">
        <v>778</v>
      </c>
    </row>
    <row r="3" spans="1:4">
      <c r="A3" s="1062">
        <v>2</v>
      </c>
      <c r="B3" t="s">
        <v>777</v>
      </c>
      <c r="C3" t="s">
        <v>779</v>
      </c>
      <c r="D3" t="s">
        <v>780</v>
      </c>
    </row>
    <row r="4" spans="1:4">
      <c r="A4" s="1062">
        <v>3</v>
      </c>
      <c r="B4" t="s">
        <v>777</v>
      </c>
      <c r="C4" t="s">
        <v>781</v>
      </c>
      <c r="D4" t="s">
        <v>782</v>
      </c>
    </row>
    <row r="5" spans="1:4">
      <c r="A5" s="1062">
        <v>4</v>
      </c>
      <c r="B5" t="s">
        <v>777</v>
      </c>
      <c r="C5" t="s">
        <v>783</v>
      </c>
      <c r="D5" t="s">
        <v>784</v>
      </c>
    </row>
    <row r="6" spans="1:4">
      <c r="A6" s="1062">
        <v>5</v>
      </c>
      <c r="B6" t="s">
        <v>777</v>
      </c>
      <c r="C6" t="s">
        <v>785</v>
      </c>
      <c r="D6" t="s">
        <v>786</v>
      </c>
    </row>
    <row r="7" spans="1:4">
      <c r="A7" s="1062">
        <v>6</v>
      </c>
      <c r="B7" t="s">
        <v>777</v>
      </c>
      <c r="C7" t="s">
        <v>787</v>
      </c>
      <c r="D7" t="s">
        <v>788</v>
      </c>
    </row>
    <row r="8" spans="1:4">
      <c r="A8" s="1062">
        <v>7</v>
      </c>
      <c r="B8" t="s">
        <v>777</v>
      </c>
      <c r="C8" t="s">
        <v>789</v>
      </c>
      <c r="D8" t="s">
        <v>790</v>
      </c>
    </row>
    <row r="9" spans="1:4">
      <c r="A9" s="1062">
        <v>8</v>
      </c>
      <c r="B9" t="s">
        <v>777</v>
      </c>
      <c r="C9" t="s">
        <v>791</v>
      </c>
      <c r="D9" t="s">
        <v>792</v>
      </c>
    </row>
    <row r="10" spans="1:4">
      <c r="A10" s="1062">
        <v>9</v>
      </c>
      <c r="B10" t="s">
        <v>777</v>
      </c>
      <c r="C10" t="s">
        <v>793</v>
      </c>
      <c r="D10" t="s">
        <v>794</v>
      </c>
    </row>
    <row r="11" spans="1:4">
      <c r="A11" s="1062">
        <v>10</v>
      </c>
      <c r="B11" t="s">
        <v>777</v>
      </c>
      <c r="C11" t="s">
        <v>795</v>
      </c>
      <c r="D11" t="s">
        <v>796</v>
      </c>
    </row>
    <row r="12" spans="1:4">
      <c r="A12" s="1062">
        <v>11</v>
      </c>
      <c r="B12" t="s">
        <v>777</v>
      </c>
      <c r="C12" t="s">
        <v>797</v>
      </c>
      <c r="D12" t="s">
        <v>798</v>
      </c>
    </row>
    <row r="13" spans="1:4">
      <c r="A13" s="1062">
        <v>12</v>
      </c>
      <c r="B13" t="s">
        <v>799</v>
      </c>
      <c r="C13" t="s">
        <v>801</v>
      </c>
      <c r="D13" t="s">
        <v>802</v>
      </c>
    </row>
    <row r="14" spans="1:4">
      <c r="A14" s="1062">
        <v>13</v>
      </c>
      <c r="B14" t="s">
        <v>799</v>
      </c>
      <c r="C14" t="s">
        <v>799</v>
      </c>
      <c r="D14" t="s">
        <v>800</v>
      </c>
    </row>
    <row r="15" spans="1:4">
      <c r="A15" s="1062">
        <v>14</v>
      </c>
      <c r="B15" t="s">
        <v>799</v>
      </c>
      <c r="C15" t="s">
        <v>803</v>
      </c>
      <c r="D15" t="s">
        <v>804</v>
      </c>
    </row>
    <row r="16" spans="1:4">
      <c r="A16" s="1062">
        <v>15</v>
      </c>
      <c r="B16" t="s">
        <v>799</v>
      </c>
      <c r="C16" t="s">
        <v>805</v>
      </c>
      <c r="D16" t="s">
        <v>806</v>
      </c>
    </row>
    <row r="17" spans="1:4">
      <c r="A17" s="1062">
        <v>16</v>
      </c>
      <c r="B17" t="s">
        <v>799</v>
      </c>
      <c r="C17" t="s">
        <v>807</v>
      </c>
      <c r="D17" t="s">
        <v>808</v>
      </c>
    </row>
    <row r="18" spans="1:4">
      <c r="A18" s="1062">
        <v>17</v>
      </c>
      <c r="B18" t="s">
        <v>799</v>
      </c>
      <c r="C18" t="s">
        <v>809</v>
      </c>
      <c r="D18" t="s">
        <v>810</v>
      </c>
    </row>
    <row r="19" spans="1:4">
      <c r="A19" s="1062">
        <v>18</v>
      </c>
      <c r="B19" t="s">
        <v>799</v>
      </c>
      <c r="C19" t="s">
        <v>811</v>
      </c>
      <c r="D19" t="s">
        <v>812</v>
      </c>
    </row>
    <row r="20" spans="1:4">
      <c r="A20" s="1062">
        <v>19</v>
      </c>
      <c r="B20" t="s">
        <v>799</v>
      </c>
      <c r="C20" t="s">
        <v>813</v>
      </c>
      <c r="D20" t="s">
        <v>814</v>
      </c>
    </row>
    <row r="21" spans="1:4">
      <c r="A21" s="1062">
        <v>20</v>
      </c>
      <c r="B21" t="s">
        <v>799</v>
      </c>
      <c r="C21" t="s">
        <v>815</v>
      </c>
      <c r="D21" t="s">
        <v>816</v>
      </c>
    </row>
    <row r="22" spans="1:4">
      <c r="A22" s="1062">
        <v>21</v>
      </c>
      <c r="B22" t="s">
        <v>799</v>
      </c>
      <c r="C22" t="s">
        <v>817</v>
      </c>
      <c r="D22" t="s">
        <v>818</v>
      </c>
    </row>
    <row r="23" spans="1:4">
      <c r="A23" s="1062">
        <v>22</v>
      </c>
      <c r="B23" t="s">
        <v>799</v>
      </c>
      <c r="C23" t="s">
        <v>819</v>
      </c>
      <c r="D23" t="s">
        <v>820</v>
      </c>
    </row>
    <row r="24" spans="1:4">
      <c r="A24" s="1062">
        <v>23</v>
      </c>
      <c r="B24" t="s">
        <v>799</v>
      </c>
      <c r="C24" t="s">
        <v>821</v>
      </c>
      <c r="D24" t="s">
        <v>822</v>
      </c>
    </row>
    <row r="25" spans="1:4">
      <c r="A25" s="1062">
        <v>24</v>
      </c>
      <c r="B25" t="s">
        <v>799</v>
      </c>
      <c r="C25" t="s">
        <v>823</v>
      </c>
      <c r="D25" t="s">
        <v>824</v>
      </c>
    </row>
    <row r="26" spans="1:4">
      <c r="A26" s="1062">
        <v>25</v>
      </c>
      <c r="B26" t="s">
        <v>825</v>
      </c>
      <c r="C26" t="s">
        <v>825</v>
      </c>
      <c r="D26" t="s">
        <v>826</v>
      </c>
    </row>
    <row r="27" spans="1:4">
      <c r="A27" s="1062">
        <v>26</v>
      </c>
      <c r="B27" t="s">
        <v>825</v>
      </c>
      <c r="C27" t="s">
        <v>827</v>
      </c>
      <c r="D27" t="s">
        <v>828</v>
      </c>
    </row>
    <row r="28" spans="1:4">
      <c r="A28" s="1062">
        <v>27</v>
      </c>
      <c r="B28" t="s">
        <v>825</v>
      </c>
      <c r="C28" t="s">
        <v>829</v>
      </c>
      <c r="D28" t="s">
        <v>830</v>
      </c>
    </row>
    <row r="29" spans="1:4">
      <c r="A29" s="1062">
        <v>28</v>
      </c>
      <c r="B29" t="s">
        <v>825</v>
      </c>
      <c r="C29" t="s">
        <v>831</v>
      </c>
      <c r="D29" t="s">
        <v>832</v>
      </c>
    </row>
    <row r="30" spans="1:4">
      <c r="A30" s="1062">
        <v>29</v>
      </c>
      <c r="B30" t="s">
        <v>825</v>
      </c>
      <c r="C30" t="s">
        <v>833</v>
      </c>
      <c r="D30" t="s">
        <v>834</v>
      </c>
    </row>
    <row r="31" spans="1:4">
      <c r="A31" s="1062">
        <v>30</v>
      </c>
      <c r="B31" t="s">
        <v>825</v>
      </c>
      <c r="C31" t="s">
        <v>835</v>
      </c>
      <c r="D31" t="s">
        <v>836</v>
      </c>
    </row>
    <row r="32" spans="1:4">
      <c r="A32" s="1062">
        <v>31</v>
      </c>
      <c r="B32" t="s">
        <v>825</v>
      </c>
      <c r="C32" t="s">
        <v>837</v>
      </c>
      <c r="D32" t="s">
        <v>838</v>
      </c>
    </row>
    <row r="33" spans="1:4">
      <c r="A33" s="1062">
        <v>32</v>
      </c>
      <c r="B33" t="s">
        <v>825</v>
      </c>
      <c r="C33" t="s">
        <v>839</v>
      </c>
      <c r="D33" t="s">
        <v>840</v>
      </c>
    </row>
    <row r="34" spans="1:4">
      <c r="A34" s="1062">
        <v>33</v>
      </c>
      <c r="B34" t="s">
        <v>825</v>
      </c>
      <c r="C34" t="s">
        <v>841</v>
      </c>
      <c r="D34" t="s">
        <v>842</v>
      </c>
    </row>
    <row r="35" spans="1:4">
      <c r="A35" s="1062">
        <v>34</v>
      </c>
      <c r="B35" t="s">
        <v>825</v>
      </c>
      <c r="C35" t="s">
        <v>843</v>
      </c>
      <c r="D35" t="s">
        <v>844</v>
      </c>
    </row>
    <row r="36" spans="1:4">
      <c r="A36" s="1062">
        <v>35</v>
      </c>
      <c r="B36" t="s">
        <v>845</v>
      </c>
      <c r="C36" t="s">
        <v>847</v>
      </c>
      <c r="D36" t="s">
        <v>848</v>
      </c>
    </row>
    <row r="37" spans="1:4">
      <c r="A37" s="1062">
        <v>36</v>
      </c>
      <c r="B37" t="s">
        <v>845</v>
      </c>
      <c r="C37" t="s">
        <v>849</v>
      </c>
      <c r="D37" t="s">
        <v>850</v>
      </c>
    </row>
    <row r="38" spans="1:4">
      <c r="A38" s="1062">
        <v>37</v>
      </c>
      <c r="B38" t="s">
        <v>845</v>
      </c>
      <c r="C38" t="s">
        <v>851</v>
      </c>
      <c r="D38" t="s">
        <v>852</v>
      </c>
    </row>
    <row r="39" spans="1:4">
      <c r="A39" s="1062">
        <v>38</v>
      </c>
      <c r="B39" t="s">
        <v>845</v>
      </c>
      <c r="C39" t="s">
        <v>853</v>
      </c>
      <c r="D39" t="s">
        <v>854</v>
      </c>
    </row>
    <row r="40" spans="1:4">
      <c r="A40" s="1062">
        <v>39</v>
      </c>
      <c r="B40" t="s">
        <v>845</v>
      </c>
      <c r="C40" t="s">
        <v>845</v>
      </c>
      <c r="D40" t="s">
        <v>846</v>
      </c>
    </row>
    <row r="41" spans="1:4">
      <c r="A41" s="1062">
        <v>40</v>
      </c>
      <c r="B41" t="s">
        <v>845</v>
      </c>
      <c r="C41" t="s">
        <v>855</v>
      </c>
      <c r="D41" t="s">
        <v>856</v>
      </c>
    </row>
    <row r="42" spans="1:4">
      <c r="A42" s="1062">
        <v>41</v>
      </c>
      <c r="B42" t="s">
        <v>845</v>
      </c>
      <c r="C42" t="s">
        <v>857</v>
      </c>
      <c r="D42" t="s">
        <v>858</v>
      </c>
    </row>
    <row r="43" spans="1:4">
      <c r="A43" s="1062">
        <v>42</v>
      </c>
      <c r="B43" t="s">
        <v>845</v>
      </c>
      <c r="C43" t="s">
        <v>859</v>
      </c>
      <c r="D43" t="s">
        <v>860</v>
      </c>
    </row>
    <row r="44" spans="1:4">
      <c r="A44" s="1062">
        <v>43</v>
      </c>
      <c r="B44" t="s">
        <v>845</v>
      </c>
      <c r="C44" t="s">
        <v>861</v>
      </c>
      <c r="D44" t="s">
        <v>862</v>
      </c>
    </row>
    <row r="45" spans="1:4">
      <c r="A45" s="1062">
        <v>44</v>
      </c>
      <c r="B45" t="s">
        <v>845</v>
      </c>
      <c r="C45" t="s">
        <v>863</v>
      </c>
      <c r="D45" t="s">
        <v>864</v>
      </c>
    </row>
    <row r="46" spans="1:4">
      <c r="A46" s="1062">
        <v>45</v>
      </c>
      <c r="B46" t="s">
        <v>845</v>
      </c>
      <c r="C46" t="s">
        <v>865</v>
      </c>
      <c r="D46" t="s">
        <v>866</v>
      </c>
    </row>
    <row r="47" spans="1:4">
      <c r="A47" s="1062">
        <v>46</v>
      </c>
      <c r="B47" t="s">
        <v>845</v>
      </c>
      <c r="C47" t="s">
        <v>867</v>
      </c>
      <c r="D47" t="s">
        <v>868</v>
      </c>
    </row>
    <row r="48" spans="1:4">
      <c r="A48" s="1062">
        <v>47</v>
      </c>
      <c r="B48" t="s">
        <v>869</v>
      </c>
      <c r="C48" t="s">
        <v>871</v>
      </c>
      <c r="D48" t="s">
        <v>872</v>
      </c>
    </row>
    <row r="49" spans="1:4">
      <c r="A49" s="1062">
        <v>48</v>
      </c>
      <c r="B49" t="s">
        <v>869</v>
      </c>
      <c r="C49" t="s">
        <v>873</v>
      </c>
      <c r="D49" t="s">
        <v>874</v>
      </c>
    </row>
    <row r="50" spans="1:4">
      <c r="A50" s="1062">
        <v>49</v>
      </c>
      <c r="B50" t="s">
        <v>869</v>
      </c>
      <c r="C50" t="s">
        <v>875</v>
      </c>
      <c r="D50" t="s">
        <v>876</v>
      </c>
    </row>
    <row r="51" spans="1:4">
      <c r="A51" s="1062">
        <v>50</v>
      </c>
      <c r="B51" t="s">
        <v>869</v>
      </c>
      <c r="C51" t="s">
        <v>869</v>
      </c>
      <c r="D51" t="s">
        <v>870</v>
      </c>
    </row>
    <row r="52" spans="1:4">
      <c r="A52" s="1062">
        <v>51</v>
      </c>
      <c r="B52" t="s">
        <v>869</v>
      </c>
      <c r="C52" t="s">
        <v>877</v>
      </c>
      <c r="D52" t="s">
        <v>878</v>
      </c>
    </row>
    <row r="53" spans="1:4">
      <c r="A53" s="1062">
        <v>52</v>
      </c>
      <c r="B53" t="s">
        <v>869</v>
      </c>
      <c r="C53" t="s">
        <v>879</v>
      </c>
      <c r="D53" t="s">
        <v>880</v>
      </c>
    </row>
    <row r="54" spans="1:4">
      <c r="A54" s="1062">
        <v>53</v>
      </c>
      <c r="B54" t="s">
        <v>869</v>
      </c>
      <c r="C54" t="s">
        <v>881</v>
      </c>
      <c r="D54" t="s">
        <v>882</v>
      </c>
    </row>
    <row r="55" spans="1:4">
      <c r="A55" s="1062">
        <v>54</v>
      </c>
      <c r="B55" t="s">
        <v>869</v>
      </c>
      <c r="C55" t="s">
        <v>883</v>
      </c>
      <c r="D55" t="s">
        <v>884</v>
      </c>
    </row>
    <row r="56" spans="1:4">
      <c r="A56" s="1062">
        <v>55</v>
      </c>
      <c r="B56" t="s">
        <v>869</v>
      </c>
      <c r="C56" t="s">
        <v>885</v>
      </c>
      <c r="D56" t="s">
        <v>886</v>
      </c>
    </row>
    <row r="57" spans="1:4">
      <c r="A57" s="1062">
        <v>56</v>
      </c>
      <c r="B57" t="s">
        <v>869</v>
      </c>
      <c r="C57" t="s">
        <v>887</v>
      </c>
      <c r="D57" t="s">
        <v>888</v>
      </c>
    </row>
    <row r="58" spans="1:4">
      <c r="A58" s="1062">
        <v>57</v>
      </c>
      <c r="B58" t="s">
        <v>869</v>
      </c>
      <c r="C58" t="s">
        <v>889</v>
      </c>
      <c r="D58" t="s">
        <v>890</v>
      </c>
    </row>
    <row r="59" spans="1:4">
      <c r="A59" s="1062">
        <v>58</v>
      </c>
      <c r="B59" t="s">
        <v>869</v>
      </c>
      <c r="C59" t="s">
        <v>891</v>
      </c>
      <c r="D59" t="s">
        <v>892</v>
      </c>
    </row>
    <row r="60" spans="1:4">
      <c r="A60" s="1062">
        <v>59</v>
      </c>
      <c r="B60" t="s">
        <v>869</v>
      </c>
      <c r="C60" t="s">
        <v>893</v>
      </c>
      <c r="D60" t="s">
        <v>894</v>
      </c>
    </row>
    <row r="61" spans="1:4">
      <c r="A61" s="1062">
        <v>60</v>
      </c>
      <c r="B61" t="s">
        <v>869</v>
      </c>
      <c r="C61" t="s">
        <v>895</v>
      </c>
      <c r="D61" t="s">
        <v>896</v>
      </c>
    </row>
    <row r="62" spans="1:4">
      <c r="A62" s="1062">
        <v>61</v>
      </c>
      <c r="B62" t="s">
        <v>897</v>
      </c>
      <c r="C62" t="s">
        <v>897</v>
      </c>
      <c r="D62" t="s">
        <v>898</v>
      </c>
    </row>
    <row r="63" spans="1:4">
      <c r="A63" s="1062">
        <v>62</v>
      </c>
      <c r="B63" t="s">
        <v>897</v>
      </c>
      <c r="C63" t="s">
        <v>899</v>
      </c>
      <c r="D63" t="s">
        <v>900</v>
      </c>
    </row>
    <row r="64" spans="1:4">
      <c r="A64" s="1062">
        <v>63</v>
      </c>
      <c r="B64" t="s">
        <v>897</v>
      </c>
      <c r="C64" t="s">
        <v>901</v>
      </c>
      <c r="D64" t="s">
        <v>902</v>
      </c>
    </row>
    <row r="65" spans="1:4">
      <c r="A65" s="1062">
        <v>64</v>
      </c>
      <c r="B65" t="s">
        <v>897</v>
      </c>
      <c r="C65" t="s">
        <v>903</v>
      </c>
      <c r="D65" t="s">
        <v>904</v>
      </c>
    </row>
    <row r="66" spans="1:4">
      <c r="A66" s="1062">
        <v>65</v>
      </c>
      <c r="B66" t="s">
        <v>897</v>
      </c>
      <c r="C66" t="s">
        <v>905</v>
      </c>
      <c r="D66" t="s">
        <v>906</v>
      </c>
    </row>
    <row r="67" spans="1:4">
      <c r="A67" s="1062">
        <v>66</v>
      </c>
      <c r="B67" t="s">
        <v>897</v>
      </c>
      <c r="C67" t="s">
        <v>907</v>
      </c>
      <c r="D67" t="s">
        <v>908</v>
      </c>
    </row>
    <row r="68" spans="1:4">
      <c r="A68" s="1062">
        <v>67</v>
      </c>
      <c r="B68" t="s">
        <v>897</v>
      </c>
      <c r="C68" t="s">
        <v>909</v>
      </c>
      <c r="D68" t="s">
        <v>910</v>
      </c>
    </row>
    <row r="69" spans="1:4">
      <c r="A69" s="1062">
        <v>68</v>
      </c>
      <c r="B69" t="s">
        <v>897</v>
      </c>
      <c r="C69" t="s">
        <v>911</v>
      </c>
      <c r="D69" t="s">
        <v>912</v>
      </c>
    </row>
    <row r="70" spans="1:4">
      <c r="A70" s="1062">
        <v>69</v>
      </c>
      <c r="B70" t="s">
        <v>897</v>
      </c>
      <c r="C70" t="s">
        <v>913</v>
      </c>
      <c r="D70" t="s">
        <v>914</v>
      </c>
    </row>
    <row r="71" spans="1:4">
      <c r="A71" s="1062">
        <v>70</v>
      </c>
      <c r="B71" t="s">
        <v>897</v>
      </c>
      <c r="C71" t="s">
        <v>915</v>
      </c>
      <c r="D71" t="s">
        <v>916</v>
      </c>
    </row>
    <row r="72" spans="1:4">
      <c r="A72" s="1062">
        <v>71</v>
      </c>
      <c r="B72" t="s">
        <v>897</v>
      </c>
      <c r="C72" t="s">
        <v>917</v>
      </c>
      <c r="D72" t="s">
        <v>918</v>
      </c>
    </row>
    <row r="73" spans="1:4">
      <c r="A73" s="1062">
        <v>72</v>
      </c>
      <c r="B73" t="s">
        <v>919</v>
      </c>
      <c r="C73" t="s">
        <v>919</v>
      </c>
      <c r="D73" t="s">
        <v>920</v>
      </c>
    </row>
    <row r="74" spans="1:4">
      <c r="A74" s="1062">
        <v>73</v>
      </c>
      <c r="B74" t="s">
        <v>921</v>
      </c>
      <c r="C74" t="s">
        <v>921</v>
      </c>
      <c r="D74" t="s">
        <v>922</v>
      </c>
    </row>
    <row r="75" spans="1:4">
      <c r="A75" s="1062">
        <v>74</v>
      </c>
      <c r="B75" t="s">
        <v>923</v>
      </c>
      <c r="C75" t="s">
        <v>923</v>
      </c>
      <c r="D75" t="s">
        <v>924</v>
      </c>
    </row>
    <row r="76" spans="1:4">
      <c r="A76" s="1062">
        <v>75</v>
      </c>
      <c r="B76" t="s">
        <v>925</v>
      </c>
      <c r="C76" t="s">
        <v>925</v>
      </c>
      <c r="D76" t="s">
        <v>926</v>
      </c>
    </row>
    <row r="77" spans="1:4">
      <c r="A77" s="1062">
        <v>76</v>
      </c>
      <c r="B77" t="s">
        <v>927</v>
      </c>
      <c r="C77" t="s">
        <v>927</v>
      </c>
      <c r="D77" t="s">
        <v>928</v>
      </c>
    </row>
    <row r="78" spans="1:4">
      <c r="A78" s="1062">
        <v>77</v>
      </c>
      <c r="B78" t="s">
        <v>929</v>
      </c>
      <c r="C78" t="s">
        <v>929</v>
      </c>
      <c r="D78" t="s">
        <v>930</v>
      </c>
    </row>
    <row r="79" spans="1:4">
      <c r="A79" s="1062">
        <v>78</v>
      </c>
      <c r="B79" t="s">
        <v>931</v>
      </c>
      <c r="C79" t="s">
        <v>931</v>
      </c>
      <c r="D79" t="s">
        <v>932</v>
      </c>
    </row>
    <row r="80" spans="1:4">
      <c r="A80" s="1062">
        <v>79</v>
      </c>
      <c r="B80" t="s">
        <v>933</v>
      </c>
      <c r="C80" t="s">
        <v>933</v>
      </c>
      <c r="D80" t="s">
        <v>934</v>
      </c>
    </row>
    <row r="81" spans="1:4">
      <c r="A81" s="1062">
        <v>80</v>
      </c>
      <c r="B81" t="s">
        <v>935</v>
      </c>
      <c r="C81" t="s">
        <v>935</v>
      </c>
      <c r="D81" t="s">
        <v>936</v>
      </c>
    </row>
    <row r="82" spans="1:4">
      <c r="A82" s="1062">
        <v>81</v>
      </c>
      <c r="B82" t="s">
        <v>937</v>
      </c>
      <c r="C82" t="s">
        <v>937</v>
      </c>
      <c r="D82" t="s">
        <v>938</v>
      </c>
    </row>
    <row r="83" spans="1:4">
      <c r="A83" s="1062">
        <v>82</v>
      </c>
      <c r="B83" t="s">
        <v>939</v>
      </c>
      <c r="C83" t="s">
        <v>939</v>
      </c>
      <c r="D83" t="s">
        <v>940</v>
      </c>
    </row>
    <row r="84" spans="1:4">
      <c r="A84" s="1062">
        <v>83</v>
      </c>
      <c r="B84" t="s">
        <v>941</v>
      </c>
      <c r="C84" t="s">
        <v>941</v>
      </c>
      <c r="D84" t="s">
        <v>942</v>
      </c>
    </row>
    <row r="85" spans="1:4">
      <c r="A85" s="1062">
        <v>84</v>
      </c>
      <c r="B85" t="s">
        <v>943</v>
      </c>
      <c r="C85" t="s">
        <v>943</v>
      </c>
      <c r="D85" t="s">
        <v>944</v>
      </c>
    </row>
    <row r="86" spans="1:4">
      <c r="A86" s="1062">
        <v>85</v>
      </c>
      <c r="B86" t="s">
        <v>945</v>
      </c>
      <c r="C86" t="s">
        <v>945</v>
      </c>
      <c r="D86" t="s">
        <v>946</v>
      </c>
    </row>
    <row r="87" spans="1:4">
      <c r="A87" s="1062">
        <v>86</v>
      </c>
      <c r="B87" t="s">
        <v>945</v>
      </c>
      <c r="C87" t="s">
        <v>947</v>
      </c>
      <c r="D87" t="s">
        <v>948</v>
      </c>
    </row>
    <row r="88" spans="1:4">
      <c r="A88" s="1062">
        <v>87</v>
      </c>
      <c r="B88" t="s">
        <v>945</v>
      </c>
      <c r="C88" t="s">
        <v>949</v>
      </c>
      <c r="D88" t="s">
        <v>950</v>
      </c>
    </row>
    <row r="89" spans="1:4">
      <c r="A89" s="1062">
        <v>88</v>
      </c>
      <c r="B89" t="s">
        <v>945</v>
      </c>
      <c r="C89" t="s">
        <v>951</v>
      </c>
      <c r="D89" t="s">
        <v>952</v>
      </c>
    </row>
    <row r="90" spans="1:4">
      <c r="A90" s="1062">
        <v>89</v>
      </c>
      <c r="B90" t="s">
        <v>945</v>
      </c>
      <c r="C90" t="s">
        <v>953</v>
      </c>
      <c r="D90" t="s">
        <v>954</v>
      </c>
    </row>
    <row r="91" spans="1:4">
      <c r="A91" s="1062">
        <v>90</v>
      </c>
      <c r="B91" t="s">
        <v>945</v>
      </c>
      <c r="C91" t="s">
        <v>955</v>
      </c>
      <c r="D91" t="s">
        <v>956</v>
      </c>
    </row>
    <row r="92" spans="1:4">
      <c r="A92" s="1062">
        <v>91</v>
      </c>
      <c r="B92" t="s">
        <v>945</v>
      </c>
      <c r="C92" t="s">
        <v>957</v>
      </c>
      <c r="D92" t="s">
        <v>958</v>
      </c>
    </row>
    <row r="93" spans="1:4">
      <c r="A93" s="1062">
        <v>92</v>
      </c>
      <c r="B93" t="s">
        <v>945</v>
      </c>
      <c r="C93" t="s">
        <v>959</v>
      </c>
      <c r="D93" t="s">
        <v>960</v>
      </c>
    </row>
    <row r="94" spans="1:4">
      <c r="A94" s="1062">
        <v>93</v>
      </c>
      <c r="B94" t="s">
        <v>961</v>
      </c>
      <c r="C94" t="s">
        <v>961</v>
      </c>
      <c r="D94" t="s">
        <v>962</v>
      </c>
    </row>
    <row r="95" spans="1:4">
      <c r="A95" s="1062">
        <v>94</v>
      </c>
      <c r="B95" t="s">
        <v>963</v>
      </c>
      <c r="C95" t="s">
        <v>965</v>
      </c>
      <c r="D95" t="s">
        <v>966</v>
      </c>
    </row>
    <row r="96" spans="1:4">
      <c r="A96" s="1062">
        <v>95</v>
      </c>
      <c r="B96" t="s">
        <v>963</v>
      </c>
      <c r="C96" t="s">
        <v>963</v>
      </c>
      <c r="D96" t="s">
        <v>964</v>
      </c>
    </row>
    <row r="97" spans="1:4">
      <c r="A97" s="1062">
        <v>96</v>
      </c>
      <c r="B97" t="s">
        <v>963</v>
      </c>
      <c r="C97" t="s">
        <v>967</v>
      </c>
      <c r="D97" t="s">
        <v>968</v>
      </c>
    </row>
    <row r="98" spans="1:4">
      <c r="A98" s="1062">
        <v>97</v>
      </c>
      <c r="B98" t="s">
        <v>963</v>
      </c>
      <c r="C98" t="s">
        <v>969</v>
      </c>
      <c r="D98" t="s">
        <v>970</v>
      </c>
    </row>
    <row r="99" spans="1:4">
      <c r="A99" s="1062">
        <v>98</v>
      </c>
      <c r="B99" t="s">
        <v>971</v>
      </c>
      <c r="C99" t="s">
        <v>973</v>
      </c>
      <c r="D99" t="s">
        <v>974</v>
      </c>
    </row>
    <row r="100" spans="1:4">
      <c r="A100" s="1062">
        <v>99</v>
      </c>
      <c r="B100" t="s">
        <v>971</v>
      </c>
      <c r="C100" t="s">
        <v>975</v>
      </c>
      <c r="D100" t="s">
        <v>976</v>
      </c>
    </row>
    <row r="101" spans="1:4">
      <c r="A101" s="1062">
        <v>100</v>
      </c>
      <c r="B101" t="s">
        <v>971</v>
      </c>
      <c r="C101" t="s">
        <v>977</v>
      </c>
      <c r="D101" t="s">
        <v>978</v>
      </c>
    </row>
    <row r="102" spans="1:4">
      <c r="A102" s="1062">
        <v>101</v>
      </c>
      <c r="B102" t="s">
        <v>971</v>
      </c>
      <c r="C102" t="s">
        <v>979</v>
      </c>
      <c r="D102" t="s">
        <v>980</v>
      </c>
    </row>
    <row r="103" spans="1:4">
      <c r="A103" s="1062">
        <v>102</v>
      </c>
      <c r="B103" t="s">
        <v>971</v>
      </c>
      <c r="C103" t="s">
        <v>971</v>
      </c>
      <c r="D103" t="s">
        <v>972</v>
      </c>
    </row>
    <row r="104" spans="1:4">
      <c r="A104" s="1062">
        <v>103</v>
      </c>
      <c r="B104" t="s">
        <v>971</v>
      </c>
      <c r="C104" t="s">
        <v>981</v>
      </c>
      <c r="D104" t="s">
        <v>982</v>
      </c>
    </row>
    <row r="105" spans="1:4">
      <c r="A105" s="1062">
        <v>104</v>
      </c>
      <c r="B105" t="s">
        <v>971</v>
      </c>
      <c r="C105" t="s">
        <v>983</v>
      </c>
      <c r="D105" t="s">
        <v>984</v>
      </c>
    </row>
    <row r="106" spans="1:4">
      <c r="A106" s="1062">
        <v>105</v>
      </c>
      <c r="B106" t="s">
        <v>971</v>
      </c>
      <c r="C106" t="s">
        <v>985</v>
      </c>
      <c r="D106" t="s">
        <v>986</v>
      </c>
    </row>
    <row r="107" spans="1:4">
      <c r="A107" s="1062">
        <v>106</v>
      </c>
      <c r="B107" t="s">
        <v>971</v>
      </c>
      <c r="C107" t="s">
        <v>987</v>
      </c>
      <c r="D107" t="s">
        <v>988</v>
      </c>
    </row>
    <row r="108" spans="1:4">
      <c r="A108" s="1062">
        <v>107</v>
      </c>
      <c r="B108" t="s">
        <v>971</v>
      </c>
      <c r="C108" t="s">
        <v>989</v>
      </c>
      <c r="D108" t="s">
        <v>990</v>
      </c>
    </row>
    <row r="109" spans="1:4">
      <c r="A109" s="1062">
        <v>108</v>
      </c>
      <c r="B109" t="s">
        <v>971</v>
      </c>
      <c r="C109" t="s">
        <v>991</v>
      </c>
      <c r="D109" t="s">
        <v>992</v>
      </c>
    </row>
    <row r="110" spans="1:4">
      <c r="A110" s="1062">
        <v>109</v>
      </c>
      <c r="B110" t="s">
        <v>971</v>
      </c>
      <c r="C110" t="s">
        <v>993</v>
      </c>
      <c r="D110" t="s">
        <v>994</v>
      </c>
    </row>
    <row r="111" spans="1:4">
      <c r="A111" s="1062">
        <v>110</v>
      </c>
      <c r="B111" t="s">
        <v>971</v>
      </c>
      <c r="C111" t="s">
        <v>995</v>
      </c>
      <c r="D111" t="s">
        <v>996</v>
      </c>
    </row>
    <row r="112" spans="1:4">
      <c r="A112" s="1062">
        <v>111</v>
      </c>
      <c r="B112" t="s">
        <v>997</v>
      </c>
      <c r="C112" t="s">
        <v>999</v>
      </c>
      <c r="D112" t="s">
        <v>1000</v>
      </c>
    </row>
    <row r="113" spans="1:4">
      <c r="A113" s="1062">
        <v>112</v>
      </c>
      <c r="B113" t="s">
        <v>997</v>
      </c>
      <c r="C113" t="s">
        <v>1001</v>
      </c>
      <c r="D113" t="s">
        <v>1002</v>
      </c>
    </row>
    <row r="114" spans="1:4">
      <c r="A114" s="1062">
        <v>113</v>
      </c>
      <c r="B114" t="s">
        <v>997</v>
      </c>
      <c r="C114" t="s">
        <v>1003</v>
      </c>
      <c r="D114" t="s">
        <v>1004</v>
      </c>
    </row>
    <row r="115" spans="1:4">
      <c r="A115" s="1062">
        <v>114</v>
      </c>
      <c r="B115" t="s">
        <v>997</v>
      </c>
      <c r="C115" t="s">
        <v>1005</v>
      </c>
      <c r="D115" t="s">
        <v>1006</v>
      </c>
    </row>
    <row r="116" spans="1:4">
      <c r="A116" s="1062">
        <v>115</v>
      </c>
      <c r="B116" t="s">
        <v>997</v>
      </c>
      <c r="C116" t="s">
        <v>1007</v>
      </c>
      <c r="D116" t="s">
        <v>1008</v>
      </c>
    </row>
    <row r="117" spans="1:4">
      <c r="A117" s="1062">
        <v>116</v>
      </c>
      <c r="B117" t="s">
        <v>997</v>
      </c>
      <c r="C117" t="s">
        <v>997</v>
      </c>
      <c r="D117" t="s">
        <v>998</v>
      </c>
    </row>
    <row r="118" spans="1:4">
      <c r="A118" s="1062">
        <v>117</v>
      </c>
      <c r="B118" t="s">
        <v>997</v>
      </c>
      <c r="C118" t="s">
        <v>1009</v>
      </c>
      <c r="D118" t="s">
        <v>1010</v>
      </c>
    </row>
    <row r="119" spans="1:4">
      <c r="A119" s="1062">
        <v>118</v>
      </c>
      <c r="B119" t="s">
        <v>997</v>
      </c>
      <c r="C119" t="s">
        <v>1011</v>
      </c>
      <c r="D119" t="s">
        <v>1012</v>
      </c>
    </row>
    <row r="120" spans="1:4">
      <c r="A120" s="1062">
        <v>119</v>
      </c>
      <c r="B120" t="s">
        <v>997</v>
      </c>
      <c r="C120" t="s">
        <v>1013</v>
      </c>
      <c r="D120" t="s">
        <v>1014</v>
      </c>
    </row>
    <row r="121" spans="1:4">
      <c r="A121" s="1062">
        <v>120</v>
      </c>
      <c r="B121" t="s">
        <v>997</v>
      </c>
      <c r="C121" t="s">
        <v>1015</v>
      </c>
      <c r="D121" t="s">
        <v>1016</v>
      </c>
    </row>
    <row r="122" spans="1:4">
      <c r="A122" s="1062">
        <v>121</v>
      </c>
      <c r="B122" t="s">
        <v>997</v>
      </c>
      <c r="C122" t="s">
        <v>1017</v>
      </c>
      <c r="D122" t="s">
        <v>1018</v>
      </c>
    </row>
    <row r="123" spans="1:4">
      <c r="A123" s="1062">
        <v>122</v>
      </c>
      <c r="B123" t="s">
        <v>997</v>
      </c>
      <c r="C123" t="s">
        <v>1019</v>
      </c>
      <c r="D123" t="s">
        <v>1020</v>
      </c>
    </row>
    <row r="124" spans="1:4">
      <c r="A124" s="1062">
        <v>123</v>
      </c>
      <c r="B124" t="s">
        <v>1021</v>
      </c>
      <c r="C124" t="s">
        <v>1023</v>
      </c>
      <c r="D124" t="s">
        <v>1024</v>
      </c>
    </row>
    <row r="125" spans="1:4">
      <c r="A125" s="1062">
        <v>124</v>
      </c>
      <c r="B125" t="s">
        <v>1021</v>
      </c>
      <c r="C125" t="s">
        <v>1025</v>
      </c>
      <c r="D125" t="s">
        <v>1026</v>
      </c>
    </row>
    <row r="126" spans="1:4">
      <c r="A126" s="1062">
        <v>125</v>
      </c>
      <c r="B126" t="s">
        <v>1021</v>
      </c>
      <c r="C126" t="s">
        <v>1027</v>
      </c>
      <c r="D126" t="s">
        <v>1028</v>
      </c>
    </row>
    <row r="127" spans="1:4">
      <c r="A127" s="1062">
        <v>126</v>
      </c>
      <c r="B127" t="s">
        <v>1021</v>
      </c>
      <c r="C127" t="s">
        <v>1029</v>
      </c>
      <c r="D127" t="s">
        <v>1030</v>
      </c>
    </row>
    <row r="128" spans="1:4">
      <c r="A128" s="1062">
        <v>127</v>
      </c>
      <c r="B128" t="s">
        <v>1021</v>
      </c>
      <c r="C128" t="s">
        <v>1031</v>
      </c>
      <c r="D128" t="s">
        <v>1032</v>
      </c>
    </row>
    <row r="129" spans="1:4">
      <c r="A129" s="1062">
        <v>128</v>
      </c>
      <c r="B129" t="s">
        <v>1021</v>
      </c>
      <c r="C129" t="s">
        <v>1033</v>
      </c>
      <c r="D129" t="s">
        <v>1034</v>
      </c>
    </row>
    <row r="130" spans="1:4">
      <c r="A130" s="1062">
        <v>129</v>
      </c>
      <c r="B130" t="s">
        <v>1021</v>
      </c>
      <c r="C130" t="s">
        <v>1021</v>
      </c>
      <c r="D130" t="s">
        <v>1022</v>
      </c>
    </row>
    <row r="131" spans="1:4">
      <c r="A131" s="1062">
        <v>130</v>
      </c>
      <c r="B131" t="s">
        <v>1021</v>
      </c>
      <c r="C131" t="s">
        <v>1035</v>
      </c>
      <c r="D131" t="s">
        <v>1036</v>
      </c>
    </row>
    <row r="132" spans="1:4">
      <c r="A132" s="1062">
        <v>131</v>
      </c>
      <c r="B132" t="s">
        <v>1021</v>
      </c>
      <c r="C132" t="s">
        <v>1037</v>
      </c>
      <c r="D132" t="s">
        <v>1038</v>
      </c>
    </row>
    <row r="133" spans="1:4">
      <c r="A133" s="1062">
        <v>132</v>
      </c>
      <c r="B133" t="s">
        <v>1021</v>
      </c>
      <c r="C133" t="s">
        <v>1039</v>
      </c>
      <c r="D133" t="s">
        <v>1040</v>
      </c>
    </row>
    <row r="134" spans="1:4">
      <c r="A134" s="1062">
        <v>133</v>
      </c>
      <c r="B134" t="s">
        <v>1021</v>
      </c>
      <c r="C134" t="s">
        <v>1041</v>
      </c>
      <c r="D134" t="s">
        <v>1042</v>
      </c>
    </row>
    <row r="135" spans="1:4">
      <c r="A135" s="1062">
        <v>134</v>
      </c>
      <c r="B135" t="s">
        <v>1021</v>
      </c>
      <c r="C135" t="s">
        <v>1043</v>
      </c>
      <c r="D135" t="s">
        <v>1044</v>
      </c>
    </row>
    <row r="136" spans="1:4">
      <c r="A136" s="1062">
        <v>135</v>
      </c>
      <c r="B136" t="s">
        <v>1045</v>
      </c>
      <c r="C136" t="s">
        <v>1047</v>
      </c>
      <c r="D136" t="s">
        <v>1048</v>
      </c>
    </row>
    <row r="137" spans="1:4">
      <c r="A137" s="1062">
        <v>136</v>
      </c>
      <c r="B137" t="s">
        <v>1045</v>
      </c>
      <c r="C137" t="s">
        <v>1049</v>
      </c>
      <c r="D137" t="s">
        <v>1050</v>
      </c>
    </row>
    <row r="138" spans="1:4">
      <c r="A138" s="1062">
        <v>137</v>
      </c>
      <c r="B138" t="s">
        <v>1045</v>
      </c>
      <c r="C138" t="s">
        <v>1051</v>
      </c>
      <c r="D138" t="s">
        <v>1052</v>
      </c>
    </row>
    <row r="139" spans="1:4">
      <c r="A139" s="1062">
        <v>138</v>
      </c>
      <c r="B139" t="s">
        <v>1045</v>
      </c>
      <c r="C139" t="s">
        <v>1053</v>
      </c>
      <c r="D139" t="s">
        <v>1054</v>
      </c>
    </row>
    <row r="140" spans="1:4">
      <c r="A140" s="1062">
        <v>139</v>
      </c>
      <c r="B140" t="s">
        <v>1045</v>
      </c>
      <c r="C140" t="s">
        <v>1045</v>
      </c>
      <c r="D140" t="s">
        <v>1046</v>
      </c>
    </row>
    <row r="141" spans="1:4">
      <c r="A141" s="1062">
        <v>140</v>
      </c>
      <c r="B141" t="s">
        <v>1045</v>
      </c>
      <c r="C141" t="s">
        <v>1055</v>
      </c>
      <c r="D141" t="s">
        <v>1056</v>
      </c>
    </row>
    <row r="142" spans="1:4">
      <c r="A142" s="1062">
        <v>141</v>
      </c>
      <c r="B142" t="s">
        <v>1045</v>
      </c>
      <c r="C142" t="s">
        <v>1057</v>
      </c>
      <c r="D142" t="s">
        <v>1058</v>
      </c>
    </row>
    <row r="143" spans="1:4">
      <c r="A143" s="1062">
        <v>142</v>
      </c>
      <c r="B143" t="s">
        <v>1045</v>
      </c>
      <c r="C143" t="s">
        <v>1059</v>
      </c>
      <c r="D143" t="s">
        <v>1060</v>
      </c>
    </row>
    <row r="144" spans="1:4">
      <c r="A144" s="1062">
        <v>143</v>
      </c>
      <c r="B144" t="s">
        <v>1045</v>
      </c>
      <c r="C144" t="s">
        <v>1061</v>
      </c>
      <c r="D144" t="s">
        <v>1062</v>
      </c>
    </row>
    <row r="145" spans="1:4">
      <c r="A145" s="1062">
        <v>144</v>
      </c>
      <c r="B145" t="s">
        <v>1045</v>
      </c>
      <c r="C145" t="s">
        <v>1063</v>
      </c>
      <c r="D145" t="s">
        <v>1064</v>
      </c>
    </row>
    <row r="146" spans="1:4">
      <c r="A146" s="1062">
        <v>145</v>
      </c>
      <c r="B146" t="s">
        <v>1065</v>
      </c>
      <c r="C146" t="s">
        <v>1067</v>
      </c>
      <c r="D146" t="s">
        <v>1068</v>
      </c>
    </row>
    <row r="147" spans="1:4">
      <c r="A147" s="1062">
        <v>146</v>
      </c>
      <c r="B147" t="s">
        <v>1065</v>
      </c>
      <c r="C147" t="s">
        <v>1069</v>
      </c>
      <c r="D147" t="s">
        <v>1070</v>
      </c>
    </row>
    <row r="148" spans="1:4">
      <c r="A148" s="1062">
        <v>147</v>
      </c>
      <c r="B148" t="s">
        <v>1065</v>
      </c>
      <c r="C148" t="s">
        <v>1071</v>
      </c>
      <c r="D148" t="s">
        <v>1072</v>
      </c>
    </row>
    <row r="149" spans="1:4">
      <c r="A149" s="1062">
        <v>148</v>
      </c>
      <c r="B149" t="s">
        <v>1065</v>
      </c>
      <c r="C149" t="s">
        <v>1073</v>
      </c>
      <c r="D149" t="s">
        <v>1074</v>
      </c>
    </row>
    <row r="150" spans="1:4">
      <c r="A150" s="1062">
        <v>149</v>
      </c>
      <c r="B150" t="s">
        <v>1065</v>
      </c>
      <c r="C150" t="s">
        <v>1075</v>
      </c>
      <c r="D150" t="s">
        <v>1076</v>
      </c>
    </row>
    <row r="151" spans="1:4">
      <c r="A151" s="1062">
        <v>150</v>
      </c>
      <c r="B151" t="s">
        <v>1065</v>
      </c>
      <c r="C151" t="s">
        <v>1077</v>
      </c>
      <c r="D151" t="s">
        <v>1078</v>
      </c>
    </row>
    <row r="152" spans="1:4">
      <c r="A152" s="1062">
        <v>151</v>
      </c>
      <c r="B152" t="s">
        <v>1065</v>
      </c>
      <c r="C152" t="s">
        <v>1065</v>
      </c>
      <c r="D152" t="s">
        <v>1066</v>
      </c>
    </row>
    <row r="153" spans="1:4">
      <c r="A153" s="1062">
        <v>152</v>
      </c>
      <c r="B153" t="s">
        <v>1065</v>
      </c>
      <c r="C153" t="s">
        <v>1079</v>
      </c>
      <c r="D153" t="s">
        <v>1080</v>
      </c>
    </row>
    <row r="154" spans="1:4">
      <c r="A154" s="1062">
        <v>153</v>
      </c>
      <c r="B154" t="s">
        <v>1065</v>
      </c>
      <c r="C154" t="s">
        <v>1081</v>
      </c>
      <c r="D154" t="s">
        <v>1082</v>
      </c>
    </row>
    <row r="155" spans="1:4">
      <c r="A155" s="1062">
        <v>154</v>
      </c>
      <c r="B155" t="s">
        <v>1065</v>
      </c>
      <c r="C155" t="s">
        <v>1083</v>
      </c>
      <c r="D155" t="s">
        <v>1084</v>
      </c>
    </row>
    <row r="156" spans="1:4">
      <c r="A156" s="1062">
        <v>155</v>
      </c>
      <c r="B156" t="s">
        <v>1065</v>
      </c>
      <c r="C156" t="s">
        <v>1085</v>
      </c>
      <c r="D156" t="s">
        <v>1086</v>
      </c>
    </row>
    <row r="157" spans="1:4">
      <c r="A157" s="1062">
        <v>156</v>
      </c>
      <c r="B157" t="s">
        <v>1065</v>
      </c>
      <c r="C157" t="s">
        <v>1087</v>
      </c>
      <c r="D157" t="s">
        <v>1088</v>
      </c>
    </row>
    <row r="158" spans="1:4">
      <c r="A158" s="1062">
        <v>157</v>
      </c>
      <c r="B158" t="s">
        <v>1065</v>
      </c>
      <c r="C158" t="s">
        <v>1089</v>
      </c>
      <c r="D158" t="s">
        <v>1090</v>
      </c>
    </row>
    <row r="159" spans="1:4">
      <c r="A159" s="1062">
        <v>158</v>
      </c>
      <c r="B159" t="s">
        <v>1065</v>
      </c>
      <c r="C159" t="s">
        <v>1091</v>
      </c>
      <c r="D159" t="s">
        <v>1092</v>
      </c>
    </row>
    <row r="160" spans="1:4">
      <c r="A160" s="1062">
        <v>159</v>
      </c>
      <c r="B160" t="s">
        <v>1065</v>
      </c>
      <c r="C160" t="s">
        <v>1093</v>
      </c>
      <c r="D160" t="s">
        <v>1094</v>
      </c>
    </row>
    <row r="161" spans="1:4">
      <c r="A161" s="1062">
        <v>160</v>
      </c>
      <c r="B161" t="s">
        <v>1095</v>
      </c>
      <c r="C161" t="s">
        <v>1095</v>
      </c>
      <c r="D161" t="s">
        <v>1096</v>
      </c>
    </row>
    <row r="162" spans="1:4">
      <c r="A162" s="1062">
        <v>161</v>
      </c>
      <c r="B162" t="s">
        <v>1097</v>
      </c>
      <c r="C162" t="s">
        <v>1099</v>
      </c>
      <c r="D162" t="s">
        <v>1100</v>
      </c>
    </row>
    <row r="163" spans="1:4">
      <c r="A163" s="1062">
        <v>162</v>
      </c>
      <c r="B163" t="s">
        <v>1097</v>
      </c>
      <c r="C163" t="s">
        <v>1097</v>
      </c>
      <c r="D163" t="s">
        <v>1098</v>
      </c>
    </row>
    <row r="164" spans="1:4">
      <c r="A164" s="1062">
        <v>163</v>
      </c>
      <c r="B164" t="s">
        <v>1097</v>
      </c>
      <c r="C164" t="s">
        <v>1101</v>
      </c>
      <c r="D164" t="s">
        <v>1102</v>
      </c>
    </row>
    <row r="165" spans="1:4">
      <c r="A165" s="1062">
        <v>164</v>
      </c>
      <c r="B165" t="s">
        <v>1097</v>
      </c>
      <c r="C165" t="s">
        <v>1103</v>
      </c>
      <c r="D165" t="s">
        <v>1104</v>
      </c>
    </row>
    <row r="166" spans="1:4">
      <c r="A166" s="1062">
        <v>165</v>
      </c>
      <c r="B166" t="s">
        <v>1105</v>
      </c>
      <c r="C166" t="s">
        <v>1107</v>
      </c>
      <c r="D166" t="s">
        <v>1108</v>
      </c>
    </row>
    <row r="167" spans="1:4">
      <c r="A167" s="1062">
        <v>166</v>
      </c>
      <c r="B167" t="s">
        <v>1105</v>
      </c>
      <c r="C167" t="s">
        <v>1109</v>
      </c>
      <c r="D167" t="s">
        <v>1110</v>
      </c>
    </row>
    <row r="168" spans="1:4">
      <c r="A168" s="1062">
        <v>167</v>
      </c>
      <c r="B168" t="s">
        <v>1105</v>
      </c>
      <c r="C168" t="s">
        <v>1111</v>
      </c>
      <c r="D168" t="s">
        <v>1112</v>
      </c>
    </row>
    <row r="169" spans="1:4">
      <c r="A169" s="1062">
        <v>168</v>
      </c>
      <c r="B169" t="s">
        <v>1105</v>
      </c>
      <c r="C169" t="s">
        <v>1113</v>
      </c>
      <c r="D169" t="s">
        <v>1114</v>
      </c>
    </row>
    <row r="170" spans="1:4">
      <c r="A170" s="1062">
        <v>169</v>
      </c>
      <c r="B170" t="s">
        <v>1105</v>
      </c>
      <c r="C170" t="s">
        <v>1115</v>
      </c>
      <c r="D170" t="s">
        <v>1116</v>
      </c>
    </row>
    <row r="171" spans="1:4">
      <c r="A171" s="1062">
        <v>170</v>
      </c>
      <c r="B171" t="s">
        <v>1105</v>
      </c>
      <c r="C171" t="s">
        <v>1117</v>
      </c>
      <c r="D171" t="s">
        <v>1118</v>
      </c>
    </row>
    <row r="172" spans="1:4">
      <c r="A172" s="1062">
        <v>171</v>
      </c>
      <c r="B172" t="s">
        <v>1105</v>
      </c>
      <c r="C172" t="s">
        <v>1119</v>
      </c>
      <c r="D172" t="s">
        <v>1120</v>
      </c>
    </row>
    <row r="173" spans="1:4">
      <c r="A173" s="1062">
        <v>172</v>
      </c>
      <c r="B173" t="s">
        <v>1105</v>
      </c>
      <c r="C173" t="s">
        <v>1105</v>
      </c>
      <c r="D173" t="s">
        <v>1106</v>
      </c>
    </row>
    <row r="174" spans="1:4">
      <c r="A174" s="1062">
        <v>173</v>
      </c>
      <c r="B174" t="s">
        <v>1105</v>
      </c>
      <c r="C174" t="s">
        <v>1121</v>
      </c>
      <c r="D174" t="s">
        <v>1122</v>
      </c>
    </row>
    <row r="175" spans="1:4">
      <c r="A175" s="1062">
        <v>174</v>
      </c>
      <c r="B175" t="s">
        <v>1105</v>
      </c>
      <c r="C175" t="s">
        <v>1123</v>
      </c>
      <c r="D175" t="s">
        <v>1124</v>
      </c>
    </row>
    <row r="176" spans="1:4">
      <c r="A176" s="1062">
        <v>175</v>
      </c>
      <c r="B176" t="s">
        <v>1105</v>
      </c>
      <c r="C176" t="s">
        <v>1125</v>
      </c>
      <c r="D176" t="s">
        <v>1126</v>
      </c>
    </row>
    <row r="177" spans="1:4">
      <c r="A177" s="1062">
        <v>176</v>
      </c>
      <c r="B177" t="s">
        <v>1105</v>
      </c>
      <c r="C177" t="s">
        <v>1127</v>
      </c>
      <c r="D177" t="s">
        <v>1128</v>
      </c>
    </row>
    <row r="178" spans="1:4">
      <c r="A178" s="1062">
        <v>177</v>
      </c>
      <c r="B178" t="s">
        <v>1105</v>
      </c>
      <c r="C178" t="s">
        <v>1129</v>
      </c>
      <c r="D178" t="s">
        <v>1130</v>
      </c>
    </row>
    <row r="179" spans="1:4">
      <c r="A179" s="1062">
        <v>178</v>
      </c>
      <c r="B179" t="s">
        <v>1105</v>
      </c>
      <c r="C179" t="s">
        <v>1131</v>
      </c>
      <c r="D179" t="s">
        <v>1132</v>
      </c>
    </row>
    <row r="180" spans="1:4">
      <c r="A180" s="1062">
        <v>179</v>
      </c>
      <c r="B180" t="s">
        <v>1105</v>
      </c>
      <c r="C180" t="s">
        <v>1133</v>
      </c>
      <c r="D180" t="s">
        <v>1134</v>
      </c>
    </row>
    <row r="181" spans="1:4">
      <c r="A181" s="1062">
        <v>180</v>
      </c>
      <c r="B181" t="s">
        <v>1105</v>
      </c>
      <c r="C181" t="s">
        <v>1135</v>
      </c>
      <c r="D181" t="s">
        <v>1136</v>
      </c>
    </row>
    <row r="182" spans="1:4">
      <c r="A182" s="1062">
        <v>181</v>
      </c>
      <c r="B182" t="s">
        <v>1137</v>
      </c>
      <c r="C182" t="s">
        <v>1139</v>
      </c>
      <c r="D182" t="s">
        <v>1140</v>
      </c>
    </row>
    <row r="183" spans="1:4">
      <c r="A183" s="1062">
        <v>182</v>
      </c>
      <c r="B183" t="s">
        <v>1137</v>
      </c>
      <c r="C183" t="s">
        <v>1141</v>
      </c>
      <c r="D183" t="s">
        <v>1142</v>
      </c>
    </row>
    <row r="184" spans="1:4">
      <c r="A184" s="1062">
        <v>183</v>
      </c>
      <c r="B184" t="s">
        <v>1137</v>
      </c>
      <c r="C184" t="s">
        <v>1137</v>
      </c>
      <c r="D184" t="s">
        <v>1138</v>
      </c>
    </row>
    <row r="185" spans="1:4">
      <c r="A185" s="1062">
        <v>184</v>
      </c>
      <c r="B185" t="s">
        <v>1137</v>
      </c>
      <c r="C185" t="s">
        <v>1143</v>
      </c>
      <c r="D185" t="s">
        <v>1144</v>
      </c>
    </row>
    <row r="186" spans="1:4">
      <c r="A186" s="1062">
        <v>185</v>
      </c>
      <c r="B186" t="s">
        <v>1137</v>
      </c>
      <c r="C186" t="s">
        <v>1145</v>
      </c>
      <c r="D186" t="s">
        <v>1146</v>
      </c>
    </row>
    <row r="187" spans="1:4">
      <c r="A187" s="1062">
        <v>186</v>
      </c>
      <c r="B187" t="s">
        <v>1137</v>
      </c>
      <c r="C187" t="s">
        <v>1147</v>
      </c>
      <c r="D187" t="s">
        <v>1148</v>
      </c>
    </row>
    <row r="188" spans="1:4">
      <c r="A188" s="1062">
        <v>187</v>
      </c>
      <c r="B188" t="s">
        <v>1137</v>
      </c>
      <c r="C188" t="s">
        <v>1149</v>
      </c>
      <c r="D188" t="s">
        <v>1150</v>
      </c>
    </row>
    <row r="189" spans="1:4">
      <c r="A189" s="1062">
        <v>188</v>
      </c>
      <c r="B189" t="s">
        <v>1137</v>
      </c>
      <c r="C189" t="s">
        <v>1151</v>
      </c>
      <c r="D189" t="s">
        <v>1152</v>
      </c>
    </row>
    <row r="190" spans="1:4">
      <c r="A190" s="1062">
        <v>189</v>
      </c>
      <c r="B190" t="s">
        <v>1137</v>
      </c>
      <c r="C190" t="s">
        <v>1153</v>
      </c>
      <c r="D190" t="s">
        <v>1154</v>
      </c>
    </row>
    <row r="191" spans="1:4">
      <c r="A191" s="1062">
        <v>190</v>
      </c>
      <c r="B191" t="s">
        <v>1137</v>
      </c>
      <c r="C191" t="s">
        <v>1155</v>
      </c>
      <c r="D191" t="s">
        <v>1156</v>
      </c>
    </row>
    <row r="192" spans="1:4">
      <c r="A192" s="1062">
        <v>191</v>
      </c>
      <c r="B192" t="s">
        <v>1157</v>
      </c>
      <c r="C192" t="s">
        <v>1159</v>
      </c>
      <c r="D192" t="s">
        <v>1160</v>
      </c>
    </row>
    <row r="193" spans="1:4">
      <c r="A193" s="1062">
        <v>192</v>
      </c>
      <c r="B193" t="s">
        <v>1157</v>
      </c>
      <c r="C193" t="s">
        <v>1161</v>
      </c>
      <c r="D193" t="s">
        <v>1162</v>
      </c>
    </row>
    <row r="194" spans="1:4">
      <c r="A194" s="1062">
        <v>193</v>
      </c>
      <c r="B194" t="s">
        <v>1157</v>
      </c>
      <c r="C194" t="s">
        <v>1157</v>
      </c>
      <c r="D194" t="s">
        <v>1158</v>
      </c>
    </row>
    <row r="195" spans="1:4">
      <c r="A195" s="1062">
        <v>194</v>
      </c>
      <c r="B195" t="s">
        <v>1157</v>
      </c>
      <c r="C195" t="s">
        <v>1163</v>
      </c>
      <c r="D195" t="s">
        <v>1164</v>
      </c>
    </row>
    <row r="196" spans="1:4">
      <c r="A196" s="1062">
        <v>195</v>
      </c>
      <c r="B196" t="s">
        <v>1157</v>
      </c>
      <c r="C196" t="s">
        <v>907</v>
      </c>
      <c r="D196" t="s">
        <v>1165</v>
      </c>
    </row>
    <row r="197" spans="1:4">
      <c r="A197" s="1062">
        <v>196</v>
      </c>
      <c r="B197" t="s">
        <v>1157</v>
      </c>
      <c r="C197" t="s">
        <v>1166</v>
      </c>
      <c r="D197" t="s">
        <v>1167</v>
      </c>
    </row>
    <row r="198" spans="1:4">
      <c r="A198" s="1062">
        <v>197</v>
      </c>
      <c r="B198" t="s">
        <v>1168</v>
      </c>
      <c r="C198" t="s">
        <v>1168</v>
      </c>
      <c r="D198" t="s">
        <v>1169</v>
      </c>
    </row>
    <row r="199" spans="1:4">
      <c r="A199" s="1062">
        <v>198</v>
      </c>
      <c r="B199" t="s">
        <v>1170</v>
      </c>
      <c r="C199" t="s">
        <v>1172</v>
      </c>
      <c r="D199" t="s">
        <v>1173</v>
      </c>
    </row>
    <row r="200" spans="1:4">
      <c r="A200" s="1062">
        <v>199</v>
      </c>
      <c r="B200" t="s">
        <v>1170</v>
      </c>
      <c r="C200" t="s">
        <v>1174</v>
      </c>
      <c r="D200" t="s">
        <v>1175</v>
      </c>
    </row>
    <row r="201" spans="1:4">
      <c r="A201" s="1062">
        <v>200</v>
      </c>
      <c r="B201" t="s">
        <v>1170</v>
      </c>
      <c r="C201" t="s">
        <v>1176</v>
      </c>
      <c r="D201" t="s">
        <v>1177</v>
      </c>
    </row>
    <row r="202" spans="1:4">
      <c r="A202" s="1062">
        <v>201</v>
      </c>
      <c r="B202" t="s">
        <v>1170</v>
      </c>
      <c r="C202" t="s">
        <v>1178</v>
      </c>
      <c r="D202" t="s">
        <v>1179</v>
      </c>
    </row>
    <row r="203" spans="1:4">
      <c r="A203" s="1062">
        <v>202</v>
      </c>
      <c r="B203" t="s">
        <v>1170</v>
      </c>
      <c r="C203" t="s">
        <v>1170</v>
      </c>
      <c r="D203" t="s">
        <v>1171</v>
      </c>
    </row>
    <row r="204" spans="1:4">
      <c r="A204" s="1062">
        <v>203</v>
      </c>
      <c r="B204" t="s">
        <v>1170</v>
      </c>
      <c r="C204" t="s">
        <v>1180</v>
      </c>
      <c r="D204" t="s">
        <v>1181</v>
      </c>
    </row>
    <row r="205" spans="1:4">
      <c r="A205" s="1062">
        <v>204</v>
      </c>
      <c r="B205" t="s">
        <v>1170</v>
      </c>
      <c r="C205" t="s">
        <v>1182</v>
      </c>
      <c r="D205" t="s">
        <v>1183</v>
      </c>
    </row>
    <row r="206" spans="1:4">
      <c r="A206" s="1062">
        <v>205</v>
      </c>
      <c r="B206" t="s">
        <v>1170</v>
      </c>
      <c r="C206" t="s">
        <v>1184</v>
      </c>
      <c r="D206" t="s">
        <v>1185</v>
      </c>
    </row>
    <row r="207" spans="1:4">
      <c r="A207" s="1062">
        <v>206</v>
      </c>
      <c r="B207" t="s">
        <v>1170</v>
      </c>
      <c r="C207" t="s">
        <v>1186</v>
      </c>
      <c r="D207" t="s">
        <v>1187</v>
      </c>
    </row>
    <row r="208" spans="1:4">
      <c r="A208" s="1062">
        <v>207</v>
      </c>
      <c r="B208" t="s">
        <v>1170</v>
      </c>
      <c r="C208" t="s">
        <v>1188</v>
      </c>
      <c r="D208" t="s">
        <v>1189</v>
      </c>
    </row>
    <row r="209" spans="1:4">
      <c r="A209" s="1062">
        <v>208</v>
      </c>
      <c r="B209" t="s">
        <v>1170</v>
      </c>
      <c r="C209" t="s">
        <v>1190</v>
      </c>
      <c r="D209" t="s">
        <v>1191</v>
      </c>
    </row>
    <row r="210" spans="1:4">
      <c r="A210" s="1062">
        <v>209</v>
      </c>
      <c r="B210" t="s">
        <v>1192</v>
      </c>
      <c r="C210" t="s">
        <v>1194</v>
      </c>
      <c r="D210" t="s">
        <v>1195</v>
      </c>
    </row>
    <row r="211" spans="1:4">
      <c r="A211" s="1062">
        <v>210</v>
      </c>
      <c r="B211" t="s">
        <v>1192</v>
      </c>
      <c r="C211" t="s">
        <v>1196</v>
      </c>
      <c r="D211" t="s">
        <v>1197</v>
      </c>
    </row>
    <row r="212" spans="1:4">
      <c r="A212" s="1062">
        <v>211</v>
      </c>
      <c r="B212" t="s">
        <v>1192</v>
      </c>
      <c r="C212" t="s">
        <v>1198</v>
      </c>
      <c r="D212" t="s">
        <v>1199</v>
      </c>
    </row>
    <row r="213" spans="1:4">
      <c r="A213" s="1062">
        <v>212</v>
      </c>
      <c r="B213" t="s">
        <v>1192</v>
      </c>
      <c r="C213" t="s">
        <v>1192</v>
      </c>
      <c r="D213" t="s">
        <v>1193</v>
      </c>
    </row>
    <row r="214" spans="1:4">
      <c r="A214" s="1062">
        <v>213</v>
      </c>
      <c r="B214" t="s">
        <v>1192</v>
      </c>
      <c r="C214" t="s">
        <v>1200</v>
      </c>
      <c r="D214" t="s">
        <v>1201</v>
      </c>
    </row>
    <row r="215" spans="1:4">
      <c r="A215" s="1062">
        <v>214</v>
      </c>
      <c r="B215" t="s">
        <v>1192</v>
      </c>
      <c r="C215" t="s">
        <v>1202</v>
      </c>
      <c r="D215" t="s">
        <v>1203</v>
      </c>
    </row>
    <row r="216" spans="1:4">
      <c r="A216" s="1062">
        <v>215</v>
      </c>
      <c r="B216" t="s">
        <v>1204</v>
      </c>
      <c r="C216" t="s">
        <v>1206</v>
      </c>
      <c r="D216" t="s">
        <v>1207</v>
      </c>
    </row>
    <row r="217" spans="1:4">
      <c r="A217" s="1062">
        <v>216</v>
      </c>
      <c r="B217" t="s">
        <v>1204</v>
      </c>
      <c r="C217" t="s">
        <v>1208</v>
      </c>
      <c r="D217" t="s">
        <v>1209</v>
      </c>
    </row>
    <row r="218" spans="1:4">
      <c r="A218" s="1062">
        <v>217</v>
      </c>
      <c r="B218" t="s">
        <v>1204</v>
      </c>
      <c r="C218" t="s">
        <v>1210</v>
      </c>
      <c r="D218" t="s">
        <v>1211</v>
      </c>
    </row>
    <row r="219" spans="1:4">
      <c r="A219" s="1062">
        <v>218</v>
      </c>
      <c r="B219" t="s">
        <v>1204</v>
      </c>
      <c r="C219" t="s">
        <v>1212</v>
      </c>
      <c r="D219" t="s">
        <v>1213</v>
      </c>
    </row>
    <row r="220" spans="1:4">
      <c r="A220" s="1062">
        <v>219</v>
      </c>
      <c r="B220" t="s">
        <v>1204</v>
      </c>
      <c r="C220" t="s">
        <v>1214</v>
      </c>
      <c r="D220" t="s">
        <v>1215</v>
      </c>
    </row>
    <row r="221" spans="1:4">
      <c r="A221" s="1062">
        <v>220</v>
      </c>
      <c r="B221" t="s">
        <v>1204</v>
      </c>
      <c r="C221" t="s">
        <v>1216</v>
      </c>
      <c r="D221" t="s">
        <v>1217</v>
      </c>
    </row>
    <row r="222" spans="1:4">
      <c r="A222" s="1062">
        <v>221</v>
      </c>
      <c r="B222" t="s">
        <v>1204</v>
      </c>
      <c r="C222" t="s">
        <v>1218</v>
      </c>
      <c r="D222" t="s">
        <v>1219</v>
      </c>
    </row>
    <row r="223" spans="1:4">
      <c r="A223" s="1062">
        <v>222</v>
      </c>
      <c r="B223" t="s">
        <v>1204</v>
      </c>
      <c r="C223" t="s">
        <v>1220</v>
      </c>
      <c r="D223" t="s">
        <v>1221</v>
      </c>
    </row>
    <row r="224" spans="1:4">
      <c r="A224" s="1062">
        <v>223</v>
      </c>
      <c r="B224" t="s">
        <v>1204</v>
      </c>
      <c r="C224" t="s">
        <v>1204</v>
      </c>
      <c r="D224" t="s">
        <v>1205</v>
      </c>
    </row>
    <row r="225" spans="1:4">
      <c r="A225" s="1062">
        <v>224</v>
      </c>
      <c r="B225" t="s">
        <v>1204</v>
      </c>
      <c r="C225" t="s">
        <v>1222</v>
      </c>
      <c r="D225" t="s">
        <v>1223</v>
      </c>
    </row>
    <row r="226" spans="1:4">
      <c r="A226" s="1062">
        <v>225</v>
      </c>
      <c r="B226" t="s">
        <v>1204</v>
      </c>
      <c r="C226" t="s">
        <v>1224</v>
      </c>
      <c r="D226" t="s">
        <v>1225</v>
      </c>
    </row>
    <row r="227" spans="1:4">
      <c r="A227" s="1062">
        <v>226</v>
      </c>
      <c r="B227" t="s">
        <v>1204</v>
      </c>
      <c r="C227" t="s">
        <v>1226</v>
      </c>
      <c r="D227" t="s">
        <v>1227</v>
      </c>
    </row>
    <row r="228" spans="1:4">
      <c r="A228" s="1062">
        <v>227</v>
      </c>
      <c r="B228" t="s">
        <v>1204</v>
      </c>
      <c r="C228" t="s">
        <v>1228</v>
      </c>
      <c r="D228" t="s">
        <v>1229</v>
      </c>
    </row>
    <row r="229" spans="1:4">
      <c r="A229" s="1062">
        <v>228</v>
      </c>
      <c r="B229" t="s">
        <v>1204</v>
      </c>
      <c r="C229" t="s">
        <v>1230</v>
      </c>
      <c r="D229" t="s">
        <v>1231</v>
      </c>
    </row>
    <row r="230" spans="1:4">
      <c r="A230" s="1062">
        <v>229</v>
      </c>
      <c r="B230" t="s">
        <v>1232</v>
      </c>
      <c r="C230" t="s">
        <v>1234</v>
      </c>
      <c r="D230" t="s">
        <v>1235</v>
      </c>
    </row>
    <row r="231" spans="1:4">
      <c r="A231" s="1062">
        <v>230</v>
      </c>
      <c r="B231" t="s">
        <v>1232</v>
      </c>
      <c r="C231" t="s">
        <v>1236</v>
      </c>
      <c r="D231" t="s">
        <v>1237</v>
      </c>
    </row>
    <row r="232" spans="1:4">
      <c r="A232" s="1062">
        <v>231</v>
      </c>
      <c r="B232" t="s">
        <v>1232</v>
      </c>
      <c r="C232" t="s">
        <v>1238</v>
      </c>
      <c r="D232" t="s">
        <v>1239</v>
      </c>
    </row>
    <row r="233" spans="1:4">
      <c r="A233" s="1062">
        <v>232</v>
      </c>
      <c r="B233" t="s">
        <v>1232</v>
      </c>
      <c r="C233" t="s">
        <v>1240</v>
      </c>
      <c r="D233" t="s">
        <v>1241</v>
      </c>
    </row>
    <row r="234" spans="1:4">
      <c r="A234" s="1062">
        <v>233</v>
      </c>
      <c r="B234" t="s">
        <v>1232</v>
      </c>
      <c r="C234" t="s">
        <v>1232</v>
      </c>
      <c r="D234" t="s">
        <v>1233</v>
      </c>
    </row>
    <row r="235" spans="1:4">
      <c r="A235" s="1062">
        <v>234</v>
      </c>
      <c r="B235" t="s">
        <v>1232</v>
      </c>
      <c r="C235" t="s">
        <v>1242</v>
      </c>
      <c r="D235" t="s">
        <v>1243</v>
      </c>
    </row>
    <row r="236" spans="1:4">
      <c r="A236" s="1062">
        <v>235</v>
      </c>
      <c r="B236" t="s">
        <v>1244</v>
      </c>
      <c r="C236" t="s">
        <v>1246</v>
      </c>
      <c r="D236" t="s">
        <v>1247</v>
      </c>
    </row>
    <row r="237" spans="1:4">
      <c r="A237" s="1062">
        <v>236</v>
      </c>
      <c r="B237" t="s">
        <v>1244</v>
      </c>
      <c r="C237" t="s">
        <v>1248</v>
      </c>
      <c r="D237" t="s">
        <v>1249</v>
      </c>
    </row>
    <row r="238" spans="1:4">
      <c r="A238" s="1062">
        <v>237</v>
      </c>
      <c r="B238" t="s">
        <v>1244</v>
      </c>
      <c r="C238" t="s">
        <v>1250</v>
      </c>
      <c r="D238" t="s">
        <v>1251</v>
      </c>
    </row>
    <row r="239" spans="1:4">
      <c r="A239" s="1062">
        <v>238</v>
      </c>
      <c r="B239" t="s">
        <v>1244</v>
      </c>
      <c r="C239" t="s">
        <v>1252</v>
      </c>
      <c r="D239" t="s">
        <v>1253</v>
      </c>
    </row>
    <row r="240" spans="1:4">
      <c r="A240" s="1062">
        <v>239</v>
      </c>
      <c r="B240" t="s">
        <v>1244</v>
      </c>
      <c r="C240" t="s">
        <v>1254</v>
      </c>
      <c r="D240" t="s">
        <v>1255</v>
      </c>
    </row>
    <row r="241" spans="1:4">
      <c r="A241" s="1062">
        <v>240</v>
      </c>
      <c r="B241" t="s">
        <v>1244</v>
      </c>
      <c r="C241" t="s">
        <v>1256</v>
      </c>
      <c r="D241" t="s">
        <v>1257</v>
      </c>
    </row>
    <row r="242" spans="1:4">
      <c r="A242" s="1062">
        <v>241</v>
      </c>
      <c r="B242" t="s">
        <v>1244</v>
      </c>
      <c r="C242" t="s">
        <v>1258</v>
      </c>
      <c r="D242" t="s">
        <v>1259</v>
      </c>
    </row>
    <row r="243" spans="1:4">
      <c r="A243" s="1062">
        <v>242</v>
      </c>
      <c r="B243" t="s">
        <v>1244</v>
      </c>
      <c r="C243" t="s">
        <v>1244</v>
      </c>
      <c r="D243" t="s">
        <v>1245</v>
      </c>
    </row>
    <row r="244" spans="1:4">
      <c r="A244" s="1062">
        <v>243</v>
      </c>
      <c r="B244" t="s">
        <v>1260</v>
      </c>
      <c r="C244" t="s">
        <v>1262</v>
      </c>
      <c r="D244" t="s">
        <v>1263</v>
      </c>
    </row>
    <row r="245" spans="1:4">
      <c r="A245" s="1062">
        <v>244</v>
      </c>
      <c r="B245" t="s">
        <v>1260</v>
      </c>
      <c r="C245" t="s">
        <v>1264</v>
      </c>
      <c r="D245" t="s">
        <v>1265</v>
      </c>
    </row>
    <row r="246" spans="1:4">
      <c r="A246" s="1062">
        <v>245</v>
      </c>
      <c r="B246" t="s">
        <v>1260</v>
      </c>
      <c r="C246" t="s">
        <v>1266</v>
      </c>
      <c r="D246" t="s">
        <v>1267</v>
      </c>
    </row>
    <row r="247" spans="1:4">
      <c r="A247" s="1062">
        <v>246</v>
      </c>
      <c r="B247" t="s">
        <v>1260</v>
      </c>
      <c r="C247" t="s">
        <v>1268</v>
      </c>
      <c r="D247" t="s">
        <v>1269</v>
      </c>
    </row>
    <row r="248" spans="1:4">
      <c r="A248" s="1062">
        <v>247</v>
      </c>
      <c r="B248" t="s">
        <v>1260</v>
      </c>
      <c r="C248" t="s">
        <v>1270</v>
      </c>
      <c r="D248" t="s">
        <v>1271</v>
      </c>
    </row>
    <row r="249" spans="1:4">
      <c r="A249" s="1062">
        <v>248</v>
      </c>
      <c r="B249" t="s">
        <v>1260</v>
      </c>
      <c r="C249" t="s">
        <v>1272</v>
      </c>
      <c r="D249" t="s">
        <v>1273</v>
      </c>
    </row>
    <row r="250" spans="1:4">
      <c r="A250" s="1062">
        <v>249</v>
      </c>
      <c r="B250" t="s">
        <v>1260</v>
      </c>
      <c r="C250" t="s">
        <v>1274</v>
      </c>
      <c r="D250" t="s">
        <v>1275</v>
      </c>
    </row>
    <row r="251" spans="1:4">
      <c r="A251" s="1062">
        <v>250</v>
      </c>
      <c r="B251" t="s">
        <v>1260</v>
      </c>
      <c r="C251" t="s">
        <v>1276</v>
      </c>
      <c r="D251" t="s">
        <v>1277</v>
      </c>
    </row>
    <row r="252" spans="1:4">
      <c r="A252" s="1062">
        <v>251</v>
      </c>
      <c r="B252" t="s">
        <v>1260</v>
      </c>
      <c r="C252" t="s">
        <v>1278</v>
      </c>
      <c r="D252" t="s">
        <v>1279</v>
      </c>
    </row>
    <row r="253" spans="1:4">
      <c r="A253" s="1062">
        <v>252</v>
      </c>
      <c r="B253" t="s">
        <v>1260</v>
      </c>
      <c r="C253" t="s">
        <v>1280</v>
      </c>
      <c r="D253" t="s">
        <v>1281</v>
      </c>
    </row>
    <row r="254" spans="1:4">
      <c r="A254" s="1062">
        <v>253</v>
      </c>
      <c r="B254" t="s">
        <v>1260</v>
      </c>
      <c r="C254" t="s">
        <v>1282</v>
      </c>
      <c r="D254" t="s">
        <v>1283</v>
      </c>
    </row>
    <row r="255" spans="1:4">
      <c r="A255" s="1062">
        <v>254</v>
      </c>
      <c r="B255" t="s">
        <v>1260</v>
      </c>
      <c r="C255" t="s">
        <v>1284</v>
      </c>
      <c r="D255" t="s">
        <v>1285</v>
      </c>
    </row>
    <row r="256" spans="1:4">
      <c r="A256" s="1062">
        <v>255</v>
      </c>
      <c r="B256" t="s">
        <v>1260</v>
      </c>
      <c r="C256" t="s">
        <v>1286</v>
      </c>
      <c r="D256" t="s">
        <v>1287</v>
      </c>
    </row>
    <row r="257" spans="1:4">
      <c r="A257" s="1062">
        <v>256</v>
      </c>
      <c r="B257" t="s">
        <v>1260</v>
      </c>
      <c r="C257" t="s">
        <v>1288</v>
      </c>
      <c r="D257" t="s">
        <v>1289</v>
      </c>
    </row>
    <row r="258" spans="1:4">
      <c r="A258" s="1062">
        <v>257</v>
      </c>
      <c r="B258" t="s">
        <v>1260</v>
      </c>
      <c r="C258" t="s">
        <v>1260</v>
      </c>
      <c r="D258" t="s">
        <v>1261</v>
      </c>
    </row>
    <row r="259" spans="1:4">
      <c r="A259" s="1062">
        <v>258</v>
      </c>
      <c r="B259" t="s">
        <v>1260</v>
      </c>
      <c r="C259" t="s">
        <v>1290</v>
      </c>
      <c r="D259" t="s">
        <v>1291</v>
      </c>
    </row>
    <row r="260" spans="1:4">
      <c r="A260" s="1062">
        <v>259</v>
      </c>
      <c r="B260" t="s">
        <v>1260</v>
      </c>
      <c r="C260" t="s">
        <v>1292</v>
      </c>
      <c r="D260" t="s">
        <v>1293</v>
      </c>
    </row>
    <row r="261" spans="1:4">
      <c r="A261" s="1062">
        <v>260</v>
      </c>
      <c r="B261" t="s">
        <v>1294</v>
      </c>
      <c r="C261" t="s">
        <v>1296</v>
      </c>
      <c r="D261" t="s">
        <v>1297</v>
      </c>
    </row>
    <row r="262" spans="1:4">
      <c r="A262" s="1062">
        <v>261</v>
      </c>
      <c r="B262" t="s">
        <v>1294</v>
      </c>
      <c r="C262" t="s">
        <v>1298</v>
      </c>
      <c r="D262" t="s">
        <v>1299</v>
      </c>
    </row>
    <row r="263" spans="1:4">
      <c r="A263" s="1062">
        <v>262</v>
      </c>
      <c r="B263" t="s">
        <v>1294</v>
      </c>
      <c r="C263" t="s">
        <v>1300</v>
      </c>
      <c r="D263" t="s">
        <v>1301</v>
      </c>
    </row>
    <row r="264" spans="1:4">
      <c r="A264" s="1062">
        <v>263</v>
      </c>
      <c r="B264" t="s">
        <v>1294</v>
      </c>
      <c r="C264" t="s">
        <v>1302</v>
      </c>
      <c r="D264" t="s">
        <v>1303</v>
      </c>
    </row>
    <row r="265" spans="1:4">
      <c r="A265" s="1062">
        <v>264</v>
      </c>
      <c r="B265" t="s">
        <v>1294</v>
      </c>
      <c r="C265" t="s">
        <v>1304</v>
      </c>
      <c r="D265" t="s">
        <v>1305</v>
      </c>
    </row>
    <row r="266" spans="1:4">
      <c r="A266" s="1062">
        <v>265</v>
      </c>
      <c r="B266" t="s">
        <v>1294</v>
      </c>
      <c r="C266" t="s">
        <v>1306</v>
      </c>
      <c r="D266" t="s">
        <v>1307</v>
      </c>
    </row>
    <row r="267" spans="1:4">
      <c r="A267" s="1062">
        <v>266</v>
      </c>
      <c r="B267" t="s">
        <v>1294</v>
      </c>
      <c r="C267" t="s">
        <v>1308</v>
      </c>
      <c r="D267" t="s">
        <v>1309</v>
      </c>
    </row>
    <row r="268" spans="1:4">
      <c r="A268" s="1062">
        <v>267</v>
      </c>
      <c r="B268" t="s">
        <v>1294</v>
      </c>
      <c r="C268" t="s">
        <v>1310</v>
      </c>
      <c r="D268" t="s">
        <v>1311</v>
      </c>
    </row>
    <row r="269" spans="1:4">
      <c r="A269" s="1062">
        <v>268</v>
      </c>
      <c r="B269" t="s">
        <v>1294</v>
      </c>
      <c r="C269" t="s">
        <v>1312</v>
      </c>
      <c r="D269" t="s">
        <v>1313</v>
      </c>
    </row>
    <row r="270" spans="1:4">
      <c r="A270" s="1062">
        <v>269</v>
      </c>
      <c r="B270" t="s">
        <v>1294</v>
      </c>
      <c r="C270" t="s">
        <v>1314</v>
      </c>
      <c r="D270" t="s">
        <v>1315</v>
      </c>
    </row>
    <row r="271" spans="1:4">
      <c r="A271" s="1062">
        <v>270</v>
      </c>
      <c r="B271" t="s">
        <v>1294</v>
      </c>
      <c r="C271" t="s">
        <v>1316</v>
      </c>
      <c r="D271" t="s">
        <v>1317</v>
      </c>
    </row>
    <row r="272" spans="1:4">
      <c r="A272" s="1062">
        <v>271</v>
      </c>
      <c r="B272" t="s">
        <v>1294</v>
      </c>
      <c r="C272" t="s">
        <v>1294</v>
      </c>
      <c r="D272" t="s">
        <v>1295</v>
      </c>
    </row>
    <row r="273" spans="1:4">
      <c r="A273" s="1062">
        <v>272</v>
      </c>
      <c r="B273" t="s">
        <v>1294</v>
      </c>
      <c r="C273" t="s">
        <v>1318</v>
      </c>
      <c r="D273" t="s">
        <v>1319</v>
      </c>
    </row>
    <row r="274" spans="1:4">
      <c r="A274" s="1062">
        <v>273</v>
      </c>
      <c r="B274" t="s">
        <v>1294</v>
      </c>
      <c r="C274" t="s">
        <v>1320</v>
      </c>
      <c r="D274" t="s">
        <v>1321</v>
      </c>
    </row>
    <row r="275" spans="1:4">
      <c r="A275" s="1062">
        <v>274</v>
      </c>
      <c r="B275" t="s">
        <v>1294</v>
      </c>
      <c r="C275" t="s">
        <v>1322</v>
      </c>
      <c r="D275" t="s">
        <v>1323</v>
      </c>
    </row>
    <row r="276" spans="1:4">
      <c r="A276" s="1062">
        <v>275</v>
      </c>
      <c r="B276" t="s">
        <v>1324</v>
      </c>
      <c r="C276" t="s">
        <v>1326</v>
      </c>
      <c r="D276" t="s">
        <v>1327</v>
      </c>
    </row>
    <row r="277" spans="1:4">
      <c r="A277" s="1062">
        <v>276</v>
      </c>
      <c r="B277" t="s">
        <v>1324</v>
      </c>
      <c r="C277" t="s">
        <v>1328</v>
      </c>
      <c r="D277" t="s">
        <v>1329</v>
      </c>
    </row>
    <row r="278" spans="1:4">
      <c r="A278" s="1062">
        <v>277</v>
      </c>
      <c r="B278" t="s">
        <v>1324</v>
      </c>
      <c r="C278" t="s">
        <v>1330</v>
      </c>
      <c r="D278" t="s">
        <v>1331</v>
      </c>
    </row>
    <row r="279" spans="1:4">
      <c r="A279" s="1062">
        <v>278</v>
      </c>
      <c r="B279" t="s">
        <v>1324</v>
      </c>
      <c r="C279" t="s">
        <v>1332</v>
      </c>
      <c r="D279" t="s">
        <v>1333</v>
      </c>
    </row>
    <row r="280" spans="1:4">
      <c r="A280" s="1062">
        <v>279</v>
      </c>
      <c r="B280" t="s">
        <v>1324</v>
      </c>
      <c r="C280" t="s">
        <v>1334</v>
      </c>
      <c r="D280" t="s">
        <v>1335</v>
      </c>
    </row>
    <row r="281" spans="1:4">
      <c r="A281" s="1062">
        <v>280</v>
      </c>
      <c r="B281" t="s">
        <v>1324</v>
      </c>
      <c r="C281" t="s">
        <v>1336</v>
      </c>
      <c r="D281" t="s">
        <v>1337</v>
      </c>
    </row>
    <row r="282" spans="1:4">
      <c r="A282" s="1062">
        <v>281</v>
      </c>
      <c r="B282" t="s">
        <v>1324</v>
      </c>
      <c r="C282" t="s">
        <v>1338</v>
      </c>
      <c r="D282" t="s">
        <v>1339</v>
      </c>
    </row>
    <row r="283" spans="1:4">
      <c r="A283" s="1062">
        <v>282</v>
      </c>
      <c r="B283" t="s">
        <v>1324</v>
      </c>
      <c r="C283" t="s">
        <v>1324</v>
      </c>
      <c r="D283" t="s">
        <v>1325</v>
      </c>
    </row>
    <row r="284" spans="1:4">
      <c r="A284" s="1062">
        <v>283</v>
      </c>
      <c r="B284" t="s">
        <v>1324</v>
      </c>
      <c r="C284" t="s">
        <v>1340</v>
      </c>
      <c r="D284" t="s">
        <v>1341</v>
      </c>
    </row>
    <row r="285" spans="1:4">
      <c r="A285" s="1062">
        <v>284</v>
      </c>
      <c r="B285" t="s">
        <v>1324</v>
      </c>
      <c r="C285" t="s">
        <v>1342</v>
      </c>
      <c r="D285" t="s">
        <v>1343</v>
      </c>
    </row>
    <row r="286" spans="1:4">
      <c r="A286" s="1062">
        <v>285</v>
      </c>
      <c r="B286" t="s">
        <v>1324</v>
      </c>
      <c r="C286" t="s">
        <v>1344</v>
      </c>
      <c r="D286" t="s">
        <v>1345</v>
      </c>
    </row>
    <row r="287" spans="1:4">
      <c r="A287" s="1062">
        <v>286</v>
      </c>
      <c r="B287" t="s">
        <v>1346</v>
      </c>
      <c r="C287" t="s">
        <v>1348</v>
      </c>
      <c r="D287" t="s">
        <v>1349</v>
      </c>
    </row>
    <row r="288" spans="1:4">
      <c r="A288" s="1062">
        <v>287</v>
      </c>
      <c r="B288" t="s">
        <v>1346</v>
      </c>
      <c r="C288" t="s">
        <v>1350</v>
      </c>
      <c r="D288" t="s">
        <v>1351</v>
      </c>
    </row>
    <row r="289" spans="1:4">
      <c r="A289" s="1062">
        <v>288</v>
      </c>
      <c r="B289" t="s">
        <v>1346</v>
      </c>
      <c r="C289" t="s">
        <v>1352</v>
      </c>
      <c r="D289" t="s">
        <v>1353</v>
      </c>
    </row>
    <row r="290" spans="1:4">
      <c r="A290" s="1062">
        <v>289</v>
      </c>
      <c r="B290" t="s">
        <v>1346</v>
      </c>
      <c r="C290" t="s">
        <v>1354</v>
      </c>
      <c r="D290" t="s">
        <v>1355</v>
      </c>
    </row>
    <row r="291" spans="1:4">
      <c r="A291" s="1062">
        <v>290</v>
      </c>
      <c r="B291" t="s">
        <v>1346</v>
      </c>
      <c r="C291" t="s">
        <v>1356</v>
      </c>
      <c r="D291" t="s">
        <v>1357</v>
      </c>
    </row>
    <row r="292" spans="1:4">
      <c r="A292" s="1062">
        <v>291</v>
      </c>
      <c r="B292" t="s">
        <v>1346</v>
      </c>
      <c r="C292" t="s">
        <v>1358</v>
      </c>
      <c r="D292" t="s">
        <v>1359</v>
      </c>
    </row>
    <row r="293" spans="1:4">
      <c r="A293" s="1062">
        <v>292</v>
      </c>
      <c r="B293" t="s">
        <v>1346</v>
      </c>
      <c r="C293" t="s">
        <v>1360</v>
      </c>
      <c r="D293" t="s">
        <v>1361</v>
      </c>
    </row>
    <row r="294" spans="1:4">
      <c r="A294" s="1062">
        <v>293</v>
      </c>
      <c r="B294" t="s">
        <v>1346</v>
      </c>
      <c r="C294" t="s">
        <v>1362</v>
      </c>
      <c r="D294" t="s">
        <v>1363</v>
      </c>
    </row>
    <row r="295" spans="1:4">
      <c r="A295" s="1062">
        <v>294</v>
      </c>
      <c r="B295" t="s">
        <v>1346</v>
      </c>
      <c r="C295" t="s">
        <v>907</v>
      </c>
      <c r="D295" t="s">
        <v>1364</v>
      </c>
    </row>
    <row r="296" spans="1:4">
      <c r="A296" s="1062">
        <v>295</v>
      </c>
      <c r="B296" t="s">
        <v>1346</v>
      </c>
      <c r="C296" t="s">
        <v>1365</v>
      </c>
      <c r="D296" t="s">
        <v>1366</v>
      </c>
    </row>
    <row r="297" spans="1:4">
      <c r="A297" s="1062">
        <v>296</v>
      </c>
      <c r="B297" t="s">
        <v>1346</v>
      </c>
      <c r="C297" t="s">
        <v>1346</v>
      </c>
      <c r="D297" t="s">
        <v>1347</v>
      </c>
    </row>
    <row r="298" spans="1:4">
      <c r="A298" s="1062">
        <v>297</v>
      </c>
      <c r="B298" t="s">
        <v>1346</v>
      </c>
      <c r="C298" t="s">
        <v>1367</v>
      </c>
      <c r="D298" t="s">
        <v>1368</v>
      </c>
    </row>
    <row r="299" spans="1:4">
      <c r="A299" s="1062">
        <v>298</v>
      </c>
      <c r="B299" t="s">
        <v>1369</v>
      </c>
      <c r="C299" t="s">
        <v>1371</v>
      </c>
      <c r="D299" t="s">
        <v>1372</v>
      </c>
    </row>
    <row r="300" spans="1:4">
      <c r="A300" s="1062">
        <v>299</v>
      </c>
      <c r="B300" t="s">
        <v>1369</v>
      </c>
      <c r="C300" t="s">
        <v>1373</v>
      </c>
      <c r="D300" t="s">
        <v>1374</v>
      </c>
    </row>
    <row r="301" spans="1:4">
      <c r="A301" s="1062">
        <v>300</v>
      </c>
      <c r="B301" t="s">
        <v>1369</v>
      </c>
      <c r="C301" t="s">
        <v>1375</v>
      </c>
      <c r="D301" t="s">
        <v>1376</v>
      </c>
    </row>
    <row r="302" spans="1:4">
      <c r="A302" s="1062">
        <v>301</v>
      </c>
      <c r="B302" t="s">
        <v>1369</v>
      </c>
      <c r="C302" t="s">
        <v>1377</v>
      </c>
      <c r="D302" t="s">
        <v>1378</v>
      </c>
    </row>
    <row r="303" spans="1:4">
      <c r="A303" s="1062">
        <v>302</v>
      </c>
      <c r="B303" t="s">
        <v>1369</v>
      </c>
      <c r="C303" t="s">
        <v>1379</v>
      </c>
      <c r="D303" t="s">
        <v>1380</v>
      </c>
    </row>
    <row r="304" spans="1:4">
      <c r="A304" s="1062">
        <v>303</v>
      </c>
      <c r="B304" t="s">
        <v>1369</v>
      </c>
      <c r="C304" t="s">
        <v>1381</v>
      </c>
      <c r="D304" t="s">
        <v>1382</v>
      </c>
    </row>
    <row r="305" spans="1:4">
      <c r="A305" s="1062">
        <v>304</v>
      </c>
      <c r="B305" t="s">
        <v>1369</v>
      </c>
      <c r="C305" t="s">
        <v>1383</v>
      </c>
      <c r="D305" t="s">
        <v>1384</v>
      </c>
    </row>
    <row r="306" spans="1:4">
      <c r="A306" s="1062">
        <v>305</v>
      </c>
      <c r="B306" t="s">
        <v>1369</v>
      </c>
      <c r="C306" t="s">
        <v>1385</v>
      </c>
      <c r="D306" t="s">
        <v>1386</v>
      </c>
    </row>
    <row r="307" spans="1:4">
      <c r="A307" s="1062">
        <v>306</v>
      </c>
      <c r="B307" t="s">
        <v>1369</v>
      </c>
      <c r="C307" t="s">
        <v>1369</v>
      </c>
      <c r="D307" t="s">
        <v>1370</v>
      </c>
    </row>
    <row r="308" spans="1:4">
      <c r="A308" s="1062">
        <v>307</v>
      </c>
      <c r="B308" t="s">
        <v>1369</v>
      </c>
      <c r="C308" t="s">
        <v>1387</v>
      </c>
      <c r="D308" t="s">
        <v>1388</v>
      </c>
    </row>
    <row r="309" spans="1:4">
      <c r="A309" s="1062">
        <v>308</v>
      </c>
      <c r="B309" t="s">
        <v>1389</v>
      </c>
      <c r="C309" t="s">
        <v>1391</v>
      </c>
      <c r="D309" t="s">
        <v>1392</v>
      </c>
    </row>
    <row r="310" spans="1:4">
      <c r="A310" s="1062">
        <v>309</v>
      </c>
      <c r="B310" t="s">
        <v>1389</v>
      </c>
      <c r="C310" t="s">
        <v>1393</v>
      </c>
      <c r="D310" t="s">
        <v>1394</v>
      </c>
    </row>
    <row r="311" spans="1:4">
      <c r="A311" s="1062">
        <v>310</v>
      </c>
      <c r="B311" t="s">
        <v>1389</v>
      </c>
      <c r="C311" t="s">
        <v>1312</v>
      </c>
      <c r="D311" t="s">
        <v>1395</v>
      </c>
    </row>
    <row r="312" spans="1:4">
      <c r="A312" s="1062">
        <v>311</v>
      </c>
      <c r="B312" t="s">
        <v>1389</v>
      </c>
      <c r="C312" t="s">
        <v>1396</v>
      </c>
      <c r="D312" t="s">
        <v>1397</v>
      </c>
    </row>
    <row r="313" spans="1:4">
      <c r="A313" s="1062">
        <v>312</v>
      </c>
      <c r="B313" t="s">
        <v>1389</v>
      </c>
      <c r="C313" t="s">
        <v>1398</v>
      </c>
      <c r="D313" t="s">
        <v>1399</v>
      </c>
    </row>
    <row r="314" spans="1:4">
      <c r="A314" s="1062">
        <v>313</v>
      </c>
      <c r="B314" t="s">
        <v>1389</v>
      </c>
      <c r="C314" t="s">
        <v>1400</v>
      </c>
      <c r="D314" t="s">
        <v>1401</v>
      </c>
    </row>
    <row r="315" spans="1:4">
      <c r="A315" s="1062">
        <v>314</v>
      </c>
      <c r="B315" t="s">
        <v>1389</v>
      </c>
      <c r="C315" t="s">
        <v>1402</v>
      </c>
      <c r="D315" t="s">
        <v>1403</v>
      </c>
    </row>
    <row r="316" spans="1:4">
      <c r="A316" s="1062">
        <v>315</v>
      </c>
      <c r="B316" t="s">
        <v>1389</v>
      </c>
      <c r="C316" t="s">
        <v>1404</v>
      </c>
      <c r="D316" t="s">
        <v>1405</v>
      </c>
    </row>
    <row r="317" spans="1:4">
      <c r="A317" s="1062">
        <v>316</v>
      </c>
      <c r="B317" t="s">
        <v>1389</v>
      </c>
      <c r="C317" t="s">
        <v>1406</v>
      </c>
      <c r="D317" t="s">
        <v>1407</v>
      </c>
    </row>
    <row r="318" spans="1:4">
      <c r="A318" s="1062">
        <v>317</v>
      </c>
      <c r="B318" t="s">
        <v>1389</v>
      </c>
      <c r="C318" t="s">
        <v>1408</v>
      </c>
      <c r="D318" t="s">
        <v>1409</v>
      </c>
    </row>
    <row r="319" spans="1:4">
      <c r="A319" s="1062">
        <v>318</v>
      </c>
      <c r="B319" t="s">
        <v>1389</v>
      </c>
      <c r="C319" t="s">
        <v>1410</v>
      </c>
      <c r="D319" t="s">
        <v>1411</v>
      </c>
    </row>
    <row r="320" spans="1:4">
      <c r="A320" s="1062">
        <v>319</v>
      </c>
      <c r="B320" t="s">
        <v>1389</v>
      </c>
      <c r="C320" t="s">
        <v>1389</v>
      </c>
      <c r="D320" t="s">
        <v>1390</v>
      </c>
    </row>
    <row r="321" spans="1:4">
      <c r="A321" s="1062">
        <v>320</v>
      </c>
      <c r="B321" t="s">
        <v>1389</v>
      </c>
      <c r="C321" t="s">
        <v>1412</v>
      </c>
      <c r="D321" t="s">
        <v>1413</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604</v>
      </c>
    </row>
    <row r="5" spans="2:4">
      <c r="B5" s="53" t="s">
        <v>223</v>
      </c>
    </row>
    <row r="6" spans="2:4" ht="22.5">
      <c r="B6" s="53" t="s">
        <v>267</v>
      </c>
    </row>
    <row r="7" spans="2:4" ht="22.5">
      <c r="B7" s="53" t="s">
        <v>268</v>
      </c>
    </row>
    <row r="8" spans="2:4" ht="22.5">
      <c r="B8" s="53" t="s">
        <v>269</v>
      </c>
    </row>
    <row r="9" spans="2:4" ht="22.5">
      <c r="B9" s="53" t="s">
        <v>504</v>
      </c>
    </row>
    <row r="10" spans="2:4" ht="56.25">
      <c r="B10" s="53" t="s">
        <v>767</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1" t="s">
        <v>390</v>
      </c>
    </row>
    <row r="30" spans="1:2" ht="22.5">
      <c r="B30" s="223" t="s">
        <v>603</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4"/>
  <sheetViews>
    <sheetView showGridLines="0" topLeftCell="C4" zoomScaleNormal="100" workbookViewId="0">
      <selection activeCell="R30" sqref="R30"/>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5" customWidth="1"/>
    <col min="21" max="21" width="5.7109375" style="535" customWidth="1"/>
    <col min="22" max="22" width="34.42578125" style="535"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66" t="s">
        <v>712</v>
      </c>
      <c r="E5" s="1167"/>
      <c r="F5" s="1167"/>
      <c r="G5" s="1167"/>
      <c r="H5" s="1167"/>
      <c r="I5" s="1167"/>
      <c r="J5" s="1168"/>
      <c r="K5" s="437"/>
      <c r="L5" s="176"/>
      <c r="M5" s="176"/>
      <c r="N5" s="176"/>
      <c r="O5" s="176"/>
      <c r="P5" s="176"/>
      <c r="Q5" s="176"/>
      <c r="R5" s="176"/>
      <c r="S5" s="569"/>
      <c r="T5" s="569"/>
      <c r="U5" s="569"/>
      <c r="V5" s="569"/>
      <c r="W5" s="176"/>
    </row>
    <row r="6" spans="1:24" s="470" customFormat="1" ht="3" customHeight="1">
      <c r="A6" s="312"/>
      <c r="B6" s="312"/>
      <c r="D6" s="1197"/>
      <c r="E6" s="1198"/>
      <c r="F6" s="1198"/>
      <c r="G6" s="1198"/>
      <c r="H6" s="1198"/>
      <c r="I6" s="1198"/>
      <c r="J6" s="1199"/>
      <c r="S6" s="647"/>
      <c r="T6" s="647"/>
      <c r="U6" s="647"/>
      <c r="V6" s="647"/>
    </row>
    <row r="7" spans="1:24" s="470" customFormat="1" ht="5.25" hidden="1" customHeight="1">
      <c r="A7" s="312"/>
      <c r="B7" s="312"/>
      <c r="E7" s="1200"/>
      <c r="F7" s="1200"/>
      <c r="G7" s="1196"/>
      <c r="H7" s="1196"/>
      <c r="I7" s="1196"/>
      <c r="J7" s="1196"/>
      <c r="S7" s="647"/>
      <c r="T7" s="647"/>
      <c r="U7" s="647"/>
      <c r="V7" s="647"/>
    </row>
    <row r="8" spans="1:24" s="470" customFormat="1" ht="5.25" hidden="1" customHeight="1">
      <c r="A8" s="312"/>
      <c r="B8" s="312"/>
      <c r="E8" s="1200"/>
      <c r="F8" s="1200"/>
      <c r="G8" s="1196"/>
      <c r="H8" s="1196"/>
      <c r="I8" s="1196"/>
      <c r="J8" s="1196"/>
      <c r="S8" s="647"/>
      <c r="T8" s="647"/>
      <c r="U8" s="647"/>
      <c r="V8" s="647"/>
    </row>
    <row r="9" spans="1:24" s="470" customFormat="1" ht="5.25" hidden="1" customHeight="1">
      <c r="A9" s="312"/>
      <c r="B9" s="312"/>
      <c r="E9" s="1200"/>
      <c r="F9" s="1200"/>
      <c r="G9" s="1196"/>
      <c r="H9" s="1196"/>
      <c r="I9" s="1196"/>
      <c r="J9" s="1196"/>
      <c r="S9" s="647"/>
      <c r="T9" s="647"/>
      <c r="U9" s="647"/>
      <c r="V9" s="647"/>
    </row>
    <row r="10" spans="1:24" s="647" customFormat="1" ht="5.25" hidden="1">
      <c r="A10" s="312"/>
      <c r="B10" s="312"/>
      <c r="E10" s="1201"/>
      <c r="F10" s="1201"/>
      <c r="G10" s="842"/>
      <c r="H10" s="466"/>
      <c r="I10" s="795"/>
      <c r="J10" s="795"/>
    </row>
    <row r="11" spans="1:24" s="159" customFormat="1" ht="18.75" hidden="1" customHeight="1">
      <c r="A11" s="312"/>
      <c r="B11" s="312"/>
      <c r="D11" s="152"/>
      <c r="E11" s="1202" t="s">
        <v>719</v>
      </c>
      <c r="F11" s="1202"/>
      <c r="G11" s="1126" t="s">
        <v>85</v>
      </c>
      <c r="H11" s="468"/>
      <c r="I11" s="166"/>
      <c r="J11" s="152"/>
      <c r="K11" s="153"/>
      <c r="L11" s="152"/>
      <c r="M11" s="152"/>
      <c r="N11" s="153"/>
      <c r="O11" s="153"/>
      <c r="P11" s="152"/>
      <c r="Q11" s="152"/>
      <c r="R11" s="153"/>
      <c r="S11" s="555"/>
      <c r="T11" s="554"/>
      <c r="U11" s="554"/>
      <c r="V11" s="555"/>
    </row>
    <row r="12" spans="1:24" s="470" customFormat="1" ht="18.75" hidden="1">
      <c r="A12" s="312"/>
      <c r="B12" s="312"/>
      <c r="E12" s="1202" t="s">
        <v>720</v>
      </c>
      <c r="F12" s="1202"/>
      <c r="G12" s="1126" t="s">
        <v>85</v>
      </c>
      <c r="H12" s="468"/>
      <c r="I12" s="466"/>
      <c r="J12" s="469"/>
      <c r="K12" s="465"/>
      <c r="L12" s="465"/>
      <c r="M12" s="465"/>
      <c r="N12" s="464"/>
      <c r="O12" s="465"/>
      <c r="P12" s="465"/>
      <c r="Q12" s="465"/>
      <c r="R12" s="464"/>
      <c r="S12" s="646"/>
      <c r="T12" s="646"/>
      <c r="U12" s="646"/>
      <c r="V12" s="645"/>
    </row>
    <row r="13" spans="1:24" s="470" customFormat="1" ht="5.25" hidden="1" customHeight="1">
      <c r="A13" s="312"/>
      <c r="B13" s="312"/>
      <c r="E13" s="1195"/>
      <c r="F13" s="1195"/>
      <c r="G13" s="467"/>
      <c r="H13" s="466"/>
      <c r="I13" s="465"/>
      <c r="J13" s="465"/>
      <c r="K13" s="465"/>
      <c r="L13" s="465"/>
      <c r="M13" s="465"/>
      <c r="N13" s="464"/>
      <c r="O13" s="465"/>
      <c r="P13" s="465"/>
      <c r="Q13" s="465"/>
      <c r="R13" s="464"/>
      <c r="S13" s="646"/>
      <c r="T13" s="646"/>
      <c r="U13" s="646"/>
      <c r="V13" s="645"/>
    </row>
    <row r="14" spans="1:24" s="470" customFormat="1" ht="5.25" hidden="1" customHeight="1">
      <c r="A14" s="312"/>
      <c r="B14" s="312"/>
      <c r="S14" s="647"/>
      <c r="T14" s="647"/>
      <c r="U14" s="647"/>
      <c r="V14" s="647"/>
    </row>
    <row r="15" spans="1:24" s="463" customFormat="1" ht="5.25" hidden="1" customHeight="1">
      <c r="A15" s="472"/>
      <c r="B15" s="472"/>
      <c r="S15" s="644"/>
      <c r="T15" s="644"/>
      <c r="U15" s="644"/>
      <c r="V15" s="644"/>
    </row>
    <row r="16" spans="1:24" s="120" customFormat="1" ht="3" customHeight="1">
      <c r="A16" s="211"/>
      <c r="B16" s="211"/>
      <c r="D16" s="313"/>
      <c r="E16" s="313"/>
      <c r="F16" s="313"/>
      <c r="G16" s="313"/>
      <c r="H16" s="313"/>
      <c r="I16" s="313"/>
      <c r="J16" s="313"/>
      <c r="K16" s="313"/>
      <c r="L16" s="313"/>
      <c r="M16" s="313"/>
      <c r="N16" s="313"/>
      <c r="O16" s="313"/>
      <c r="P16" s="313"/>
      <c r="Q16" s="313"/>
      <c r="R16" s="313"/>
      <c r="S16" s="313"/>
      <c r="T16" s="313"/>
      <c r="U16" s="313"/>
      <c r="V16" s="313"/>
      <c r="W16" s="313"/>
      <c r="X16" s="154"/>
    </row>
    <row r="17" spans="1:24" ht="27" customHeight="1">
      <c r="D17" s="1194" t="s">
        <v>92</v>
      </c>
      <c r="E17" s="1194" t="s">
        <v>297</v>
      </c>
      <c r="F17" s="1194" t="s">
        <v>80</v>
      </c>
      <c r="G17" s="1194" t="s">
        <v>439</v>
      </c>
      <c r="H17" s="1194" t="s">
        <v>92</v>
      </c>
      <c r="I17" s="1194"/>
      <c r="J17" s="1194" t="s">
        <v>20</v>
      </c>
      <c r="K17" s="1206" t="s">
        <v>479</v>
      </c>
      <c r="L17" s="1206"/>
      <c r="M17" s="1206"/>
      <c r="N17" s="1206"/>
      <c r="O17" s="1206" t="s">
        <v>710</v>
      </c>
      <c r="P17" s="1206"/>
      <c r="Q17" s="1206"/>
      <c r="R17" s="1206"/>
      <c r="S17" s="1206" t="s">
        <v>711</v>
      </c>
      <c r="T17" s="1206"/>
      <c r="U17" s="1206"/>
      <c r="V17" s="1206"/>
      <c r="W17" s="1194" t="s">
        <v>244</v>
      </c>
    </row>
    <row r="18" spans="1:24" ht="30.75" customHeight="1">
      <c r="D18" s="1194"/>
      <c r="E18" s="1194"/>
      <c r="F18" s="1194"/>
      <c r="G18" s="1194"/>
      <c r="H18" s="1194"/>
      <c r="I18" s="1194"/>
      <c r="J18" s="1194"/>
      <c r="K18" s="115" t="s">
        <v>300</v>
      </c>
      <c r="L18" s="1194" t="s">
        <v>92</v>
      </c>
      <c r="M18" s="1194"/>
      <c r="N18" s="115" t="s">
        <v>230</v>
      </c>
      <c r="O18" s="115" t="s">
        <v>300</v>
      </c>
      <c r="P18" s="1194" t="s">
        <v>92</v>
      </c>
      <c r="Q18" s="1194"/>
      <c r="R18" s="115" t="s">
        <v>230</v>
      </c>
      <c r="S18" s="542" t="s">
        <v>300</v>
      </c>
      <c r="T18" s="1194" t="s">
        <v>92</v>
      </c>
      <c r="U18" s="1194"/>
      <c r="V18" s="542" t="s">
        <v>400</v>
      </c>
      <c r="W18" s="1194"/>
    </row>
    <row r="19" spans="1:24" s="406" customFormat="1" ht="12" customHeight="1">
      <c r="A19" s="405"/>
      <c r="B19" s="405"/>
      <c r="D19" s="42" t="s">
        <v>93</v>
      </c>
      <c r="E19" s="42" t="s">
        <v>49</v>
      </c>
      <c r="F19" s="42" t="s">
        <v>50</v>
      </c>
      <c r="G19" s="42" t="s">
        <v>51</v>
      </c>
      <c r="H19" s="1203" t="s">
        <v>68</v>
      </c>
      <c r="I19" s="1203"/>
      <c r="J19" s="42" t="s">
        <v>69</v>
      </c>
      <c r="K19" s="42" t="s">
        <v>183</v>
      </c>
      <c r="L19" s="1203" t="s">
        <v>184</v>
      </c>
      <c r="M19" s="1203"/>
      <c r="N19" s="42" t="s">
        <v>208</v>
      </c>
      <c r="O19" s="42" t="s">
        <v>209</v>
      </c>
      <c r="P19" s="1203" t="s">
        <v>210</v>
      </c>
      <c r="Q19" s="1203"/>
      <c r="R19" s="42" t="s">
        <v>211</v>
      </c>
      <c r="S19" s="527" t="s">
        <v>210</v>
      </c>
      <c r="T19" s="1203" t="s">
        <v>211</v>
      </c>
      <c r="U19" s="1203"/>
      <c r="V19" s="527" t="s">
        <v>212</v>
      </c>
      <c r="W19" s="42" t="s">
        <v>213</v>
      </c>
    </row>
    <row r="20" spans="1:24" ht="14.25" hidden="1" customHeight="1">
      <c r="C20" s="310"/>
      <c r="D20" s="350">
        <v>0</v>
      </c>
      <c r="E20" s="401"/>
      <c r="F20" s="401"/>
      <c r="G20" s="121"/>
      <c r="H20" s="402"/>
      <c r="I20" s="402"/>
      <c r="J20" s="221"/>
      <c r="K20" s="121"/>
      <c r="L20" s="221"/>
      <c r="M20" s="221"/>
      <c r="N20" s="403"/>
      <c r="O20" s="121"/>
      <c r="P20" s="221"/>
      <c r="Q20" s="221"/>
      <c r="R20" s="404"/>
      <c r="S20" s="544"/>
      <c r="T20" s="594"/>
      <c r="U20" s="594"/>
      <c r="V20" s="631"/>
      <c r="W20" s="121"/>
      <c r="X20" s="175"/>
    </row>
    <row r="21" spans="1:24" s="1103" customFormat="1" ht="17.100000000000001" customHeight="1">
      <c r="A21" s="750">
        <v>13</v>
      </c>
      <c r="C21" s="310"/>
      <c r="D21" s="1180">
        <v>1</v>
      </c>
      <c r="E21" s="1188" t="s">
        <v>771</v>
      </c>
      <c r="F21" s="1190" t="s">
        <v>1422</v>
      </c>
      <c r="G21" s="1193" t="s">
        <v>85</v>
      </c>
      <c r="H21" s="1180"/>
      <c r="I21" s="1180">
        <v>1</v>
      </c>
      <c r="J21" s="1182" t="s">
        <v>2921</v>
      </c>
      <c r="K21" s="1175" t="s">
        <v>85</v>
      </c>
      <c r="L21" s="1172"/>
      <c r="M21" s="1172" t="s">
        <v>93</v>
      </c>
      <c r="N21" s="1186"/>
      <c r="O21" s="1175" t="s">
        <v>84</v>
      </c>
      <c r="P21" s="1172"/>
      <c r="Q21" s="1172" t="s">
        <v>93</v>
      </c>
      <c r="R21" s="1173" t="s">
        <v>2924</v>
      </c>
      <c r="S21" s="1175" t="s">
        <v>85</v>
      </c>
      <c r="T21" s="1089"/>
      <c r="U21" s="1089" t="s">
        <v>93</v>
      </c>
      <c r="V21" s="1127"/>
      <c r="W21" s="308"/>
    </row>
    <row r="22" spans="1:24" s="1103" customFormat="1" ht="15" customHeight="1">
      <c r="A22" s="750"/>
      <c r="C22" s="749"/>
      <c r="D22" s="1180"/>
      <c r="E22" s="1188"/>
      <c r="F22" s="1191"/>
      <c r="G22" s="1193"/>
      <c r="H22" s="1180"/>
      <c r="I22" s="1180"/>
      <c r="J22" s="1183"/>
      <c r="K22" s="1175"/>
      <c r="L22" s="1172"/>
      <c r="M22" s="1172"/>
      <c r="N22" s="1186"/>
      <c r="O22" s="1175"/>
      <c r="P22" s="1172"/>
      <c r="Q22" s="1172"/>
      <c r="R22" s="1174"/>
      <c r="S22" s="1175"/>
      <c r="T22" s="1091"/>
      <c r="U22" s="746"/>
      <c r="V22" s="747"/>
      <c r="W22" s="748"/>
    </row>
    <row r="23" spans="1:24" s="1103" customFormat="1" ht="20.100000000000001" customHeight="1">
      <c r="A23" s="750"/>
      <c r="C23" s="749"/>
      <c r="D23" s="1181"/>
      <c r="E23" s="1189"/>
      <c r="F23" s="1191"/>
      <c r="G23" s="1185"/>
      <c r="H23" s="1181"/>
      <c r="I23" s="1181"/>
      <c r="J23" s="1183"/>
      <c r="K23" s="1185"/>
      <c r="L23" s="1181"/>
      <c r="M23" s="1181"/>
      <c r="N23" s="1187"/>
      <c r="O23" s="1185"/>
      <c r="P23" s="1117"/>
      <c r="Q23" s="746"/>
      <c r="R23" s="747"/>
      <c r="S23" s="743"/>
      <c r="T23" s="743"/>
      <c r="U23" s="743"/>
      <c r="V23" s="743"/>
      <c r="W23" s="748"/>
    </row>
    <row r="24" spans="1:24" s="1103" customFormat="1" ht="15" customHeight="1">
      <c r="A24" s="750"/>
      <c r="C24" s="749"/>
      <c r="D24" s="1181"/>
      <c r="E24" s="1189"/>
      <c r="F24" s="1191"/>
      <c r="G24" s="1185"/>
      <c r="H24" s="1181"/>
      <c r="I24" s="1181"/>
      <c r="J24" s="1184"/>
      <c r="K24" s="1185"/>
      <c r="L24" s="746"/>
      <c r="M24" s="747"/>
      <c r="N24" s="747"/>
      <c r="O24" s="747"/>
      <c r="P24" s="747"/>
      <c r="Q24" s="747"/>
      <c r="R24" s="747"/>
      <c r="S24" s="743"/>
      <c r="T24" s="743"/>
      <c r="U24" s="743"/>
      <c r="V24" s="743"/>
      <c r="W24" s="748"/>
    </row>
    <row r="25" spans="1:24" s="1103" customFormat="1" ht="17.100000000000001" customHeight="1">
      <c r="A25" s="750" t="s">
        <v>2922</v>
      </c>
      <c r="C25" s="749"/>
      <c r="D25" s="1181"/>
      <c r="E25" s="1189"/>
      <c r="F25" s="1191"/>
      <c r="G25" s="1185"/>
      <c r="H25" s="1176"/>
      <c r="I25" s="1180">
        <v>2</v>
      </c>
      <c r="J25" s="1182" t="s">
        <v>2923</v>
      </c>
      <c r="K25" s="1175" t="s">
        <v>85</v>
      </c>
      <c r="L25" s="1172"/>
      <c r="M25" s="1172" t="s">
        <v>93</v>
      </c>
      <c r="N25" s="1186"/>
      <c r="O25" s="1175" t="s">
        <v>84</v>
      </c>
      <c r="P25" s="1172"/>
      <c r="Q25" s="1172" t="s">
        <v>93</v>
      </c>
      <c r="R25" s="1173" t="s">
        <v>2924</v>
      </c>
      <c r="S25" s="1175" t="s">
        <v>85</v>
      </c>
      <c r="T25" s="1089"/>
      <c r="U25" s="1089" t="s">
        <v>93</v>
      </c>
      <c r="V25" s="1127"/>
      <c r="W25" s="308"/>
    </row>
    <row r="26" spans="1:24" s="1103" customFormat="1" ht="15" customHeight="1">
      <c r="A26" s="750"/>
      <c r="C26" s="749"/>
      <c r="D26" s="1181"/>
      <c r="E26" s="1189"/>
      <c r="F26" s="1191"/>
      <c r="G26" s="1185"/>
      <c r="H26" s="1177"/>
      <c r="I26" s="1180"/>
      <c r="J26" s="1183"/>
      <c r="K26" s="1175"/>
      <c r="L26" s="1172"/>
      <c r="M26" s="1172"/>
      <c r="N26" s="1186"/>
      <c r="O26" s="1175"/>
      <c r="P26" s="1172"/>
      <c r="Q26" s="1172"/>
      <c r="R26" s="1174"/>
      <c r="S26" s="1175"/>
      <c r="T26" s="1091"/>
      <c r="U26" s="746"/>
      <c r="V26" s="747"/>
      <c r="W26" s="748"/>
    </row>
    <row r="27" spans="1:24" s="1103" customFormat="1" ht="20.100000000000001" customHeight="1">
      <c r="A27" s="750"/>
      <c r="C27" s="749"/>
      <c r="D27" s="1181"/>
      <c r="E27" s="1189"/>
      <c r="F27" s="1191"/>
      <c r="G27" s="1185"/>
      <c r="H27" s="1178"/>
      <c r="I27" s="1181"/>
      <c r="J27" s="1183"/>
      <c r="K27" s="1185"/>
      <c r="L27" s="1181"/>
      <c r="M27" s="1181"/>
      <c r="N27" s="1187"/>
      <c r="O27" s="1185"/>
      <c r="P27" s="1117"/>
      <c r="Q27" s="746"/>
      <c r="R27" s="747"/>
      <c r="S27" s="743"/>
      <c r="T27" s="743"/>
      <c r="U27" s="743"/>
      <c r="V27" s="743"/>
      <c r="W27" s="748"/>
    </row>
    <row r="28" spans="1:24" s="1103" customFormat="1" ht="15" customHeight="1">
      <c r="A28" s="750"/>
      <c r="C28" s="749"/>
      <c r="D28" s="1181"/>
      <c r="E28" s="1189"/>
      <c r="F28" s="1191"/>
      <c r="G28" s="1185"/>
      <c r="H28" s="1179"/>
      <c r="I28" s="1181"/>
      <c r="J28" s="1184"/>
      <c r="K28" s="1185"/>
      <c r="L28" s="746"/>
      <c r="M28" s="747"/>
      <c r="N28" s="747"/>
      <c r="O28" s="747"/>
      <c r="P28" s="747"/>
      <c r="Q28" s="747"/>
      <c r="R28" s="747"/>
      <c r="S28" s="743"/>
      <c r="T28" s="743"/>
      <c r="U28" s="743"/>
      <c r="V28" s="743"/>
      <c r="W28" s="748"/>
    </row>
    <row r="29" spans="1:24" s="1103" customFormat="1" ht="15" customHeight="1">
      <c r="A29" s="750"/>
      <c r="C29" s="749"/>
      <c r="D29" s="1181"/>
      <c r="E29" s="1189"/>
      <c r="F29" s="1192"/>
      <c r="G29" s="1185"/>
      <c r="H29" s="746"/>
      <c r="I29" s="747"/>
      <c r="J29" s="747"/>
      <c r="K29" s="747"/>
      <c r="L29" s="747"/>
      <c r="M29" s="747"/>
      <c r="N29" s="747"/>
      <c r="O29" s="747"/>
      <c r="P29" s="747"/>
      <c r="Q29" s="747"/>
      <c r="R29" s="747"/>
      <c r="S29" s="743"/>
      <c r="T29" s="743"/>
      <c r="U29" s="743"/>
      <c r="V29" s="743"/>
      <c r="W29" s="748"/>
    </row>
    <row r="30" spans="1:24" ht="17.100000000000001" customHeight="1">
      <c r="D30" s="117"/>
      <c r="E30" s="118"/>
      <c r="F30" s="118"/>
      <c r="G30" s="118"/>
      <c r="H30" s="118"/>
      <c r="I30" s="118"/>
      <c r="J30" s="118"/>
      <c r="K30" s="118"/>
      <c r="L30" s="118"/>
      <c r="M30" s="118"/>
      <c r="N30" s="118"/>
      <c r="O30" s="118"/>
      <c r="P30" s="118"/>
      <c r="Q30" s="118"/>
      <c r="R30" s="118"/>
      <c r="S30" s="543"/>
      <c r="T30" s="543"/>
      <c r="U30" s="543"/>
      <c r="V30" s="543"/>
      <c r="W30" s="119"/>
    </row>
    <row r="31" spans="1:24" ht="3" customHeight="1"/>
    <row r="32" spans="1:24" ht="11.25" hidden="1" customHeight="1"/>
    <row r="33" spans="5:23" ht="0.95" customHeight="1"/>
    <row r="34" spans="5:23" ht="23.25" customHeight="1"/>
    <row r="35" spans="5:23" ht="3" customHeight="1"/>
    <row r="36" spans="5:23" ht="17.100000000000001" customHeight="1">
      <c r="E36" s="1207" t="s">
        <v>736</v>
      </c>
      <c r="F36" s="1207"/>
      <c r="G36" s="1207"/>
      <c r="H36" s="1207"/>
      <c r="I36" s="1207"/>
      <c r="J36" s="1207"/>
      <c r="K36" s="1207"/>
      <c r="L36" s="1207"/>
      <c r="M36" s="1207"/>
      <c r="N36" s="1207"/>
      <c r="O36" s="1207"/>
      <c r="P36" s="1207"/>
      <c r="Q36" s="1207"/>
      <c r="R36" s="1207"/>
      <c r="S36" s="1207"/>
      <c r="T36" s="1207"/>
      <c r="U36" s="1207"/>
      <c r="V36" s="1207"/>
      <c r="W36" s="1207"/>
    </row>
    <row r="37" spans="5:23" ht="36.950000000000003" customHeight="1">
      <c r="E37" s="1204" t="s">
        <v>738</v>
      </c>
      <c r="F37" s="1205"/>
      <c r="G37" s="1205"/>
      <c r="H37" s="1205"/>
      <c r="I37" s="1205"/>
      <c r="J37" s="1205"/>
      <c r="K37" s="1205"/>
      <c r="L37" s="1205"/>
      <c r="M37" s="1205"/>
      <c r="N37" s="1205"/>
      <c r="O37" s="1205"/>
      <c r="P37" s="1205"/>
      <c r="Q37" s="1205"/>
      <c r="R37" s="1205"/>
      <c r="S37" s="1205"/>
      <c r="T37" s="1205"/>
      <c r="U37" s="1205"/>
      <c r="V37" s="1205"/>
      <c r="W37" s="1205"/>
    </row>
    <row r="38" spans="5:23" ht="17.100000000000001" customHeight="1">
      <c r="E38" s="1204" t="s">
        <v>739</v>
      </c>
      <c r="F38" s="1205"/>
      <c r="G38" s="1205"/>
      <c r="H38" s="1205"/>
      <c r="I38" s="1205"/>
      <c r="J38" s="1205"/>
      <c r="K38" s="1205"/>
      <c r="L38" s="1205"/>
      <c r="M38" s="1205"/>
      <c r="N38" s="1205"/>
      <c r="O38" s="1205"/>
      <c r="P38" s="1205"/>
      <c r="Q38" s="1205"/>
      <c r="R38" s="1205"/>
      <c r="S38" s="1205"/>
      <c r="T38" s="1205"/>
      <c r="U38" s="1205"/>
      <c r="V38" s="1205"/>
      <c r="W38" s="1205"/>
    </row>
    <row r="39" spans="5:23" ht="27" customHeight="1">
      <c r="E39" s="1204" t="s">
        <v>740</v>
      </c>
      <c r="F39" s="1205"/>
      <c r="G39" s="1205"/>
      <c r="H39" s="1205"/>
      <c r="I39" s="1205"/>
      <c r="J39" s="1205"/>
      <c r="K39" s="1205"/>
      <c r="L39" s="1205"/>
      <c r="M39" s="1205"/>
      <c r="N39" s="1205"/>
      <c r="O39" s="1205"/>
      <c r="P39" s="1205"/>
      <c r="Q39" s="1205"/>
      <c r="R39" s="1205"/>
      <c r="S39" s="1205"/>
      <c r="T39" s="1205"/>
      <c r="U39" s="1205"/>
      <c r="V39" s="1205"/>
      <c r="W39" s="1205"/>
    </row>
    <row r="40" spans="5:23" ht="17.100000000000001" customHeight="1">
      <c r="E40" s="1204" t="s">
        <v>741</v>
      </c>
      <c r="F40" s="1205"/>
      <c r="G40" s="1205"/>
      <c r="H40" s="1205"/>
      <c r="I40" s="1205"/>
      <c r="J40" s="1205"/>
      <c r="K40" s="1205"/>
      <c r="L40" s="1205"/>
      <c r="M40" s="1205"/>
      <c r="N40" s="1205"/>
      <c r="O40" s="1205"/>
      <c r="P40" s="1205"/>
      <c r="Q40" s="1205"/>
      <c r="R40" s="1205"/>
      <c r="S40" s="1205"/>
      <c r="T40" s="1205"/>
      <c r="U40" s="1205"/>
      <c r="V40" s="1205"/>
      <c r="W40" s="1205"/>
    </row>
    <row r="41" spans="5:23" ht="15" customHeight="1">
      <c r="E41" s="794"/>
      <c r="F41" s="218"/>
      <c r="G41" s="218"/>
      <c r="H41" s="218"/>
      <c r="I41" s="218"/>
      <c r="J41" s="218"/>
      <c r="K41" s="218"/>
      <c r="L41" s="218"/>
      <c r="M41" s="218"/>
      <c r="N41" s="218"/>
      <c r="O41" s="218"/>
      <c r="P41" s="218"/>
      <c r="Q41" s="218"/>
      <c r="R41" s="218"/>
      <c r="S41" s="218"/>
      <c r="T41" s="218"/>
      <c r="U41" s="218"/>
      <c r="V41" s="218"/>
      <c r="W41" s="218"/>
    </row>
    <row r="42" spans="5:23" ht="15" customHeight="1">
      <c r="E42" s="1207" t="s">
        <v>737</v>
      </c>
      <c r="F42" s="1207"/>
      <c r="G42" s="1207"/>
      <c r="H42" s="1207"/>
      <c r="I42" s="1207"/>
      <c r="J42" s="1207"/>
      <c r="K42" s="1207"/>
      <c r="L42" s="1207"/>
      <c r="M42" s="1207"/>
      <c r="N42" s="1207"/>
      <c r="O42" s="1207"/>
      <c r="P42" s="1207"/>
      <c r="Q42" s="1207"/>
      <c r="R42" s="1207"/>
      <c r="S42" s="1207"/>
      <c r="T42" s="1207"/>
      <c r="U42" s="1207"/>
      <c r="V42" s="1207"/>
      <c r="W42" s="1207"/>
    </row>
    <row r="43" spans="5:23" ht="17.100000000000001" customHeight="1">
      <c r="E43" s="1204" t="s">
        <v>742</v>
      </c>
      <c r="F43" s="1205"/>
      <c r="G43" s="1205"/>
      <c r="H43" s="1205"/>
      <c r="I43" s="1205"/>
      <c r="J43" s="1205"/>
      <c r="K43" s="1205"/>
      <c r="L43" s="1205"/>
      <c r="M43" s="1205"/>
      <c r="N43" s="1205"/>
      <c r="O43" s="1205"/>
      <c r="P43" s="1205"/>
      <c r="Q43" s="1205"/>
      <c r="R43" s="1205"/>
      <c r="S43" s="1205"/>
      <c r="T43" s="1205"/>
      <c r="U43" s="1205"/>
      <c r="V43" s="1205"/>
      <c r="W43" s="1205"/>
    </row>
    <row r="44" spans="5:23" ht="17.100000000000001" customHeight="1">
      <c r="E44" s="1204" t="s">
        <v>743</v>
      </c>
      <c r="F44" s="1205"/>
      <c r="G44" s="1205"/>
      <c r="H44" s="1205"/>
      <c r="I44" s="1205"/>
      <c r="J44" s="1205"/>
      <c r="K44" s="1205"/>
      <c r="L44" s="1205"/>
      <c r="M44" s="1205"/>
      <c r="N44" s="1205"/>
      <c r="O44" s="1205"/>
      <c r="P44" s="1205"/>
      <c r="Q44" s="1205"/>
      <c r="R44" s="1205"/>
      <c r="S44" s="1205"/>
      <c r="T44" s="1205"/>
      <c r="U44" s="1205"/>
      <c r="V44" s="1205"/>
      <c r="W44" s="1205"/>
    </row>
  </sheetData>
  <sheetProtection password="FA9C" sheet="1" objects="1" scenarios="1" formatColumns="0" formatRows="0"/>
  <dataConsolidate leftLabels="1"/>
  <mergeCells count="65">
    <mergeCell ref="E42:W42"/>
    <mergeCell ref="E43:W43"/>
    <mergeCell ref="E44:W44"/>
    <mergeCell ref="E36:W36"/>
    <mergeCell ref="E37:W37"/>
    <mergeCell ref="E38:W38"/>
    <mergeCell ref="E39:W39"/>
    <mergeCell ref="G8:J8"/>
    <mergeCell ref="J17:J18"/>
    <mergeCell ref="H19:I19"/>
    <mergeCell ref="L19:M19"/>
    <mergeCell ref="E40:W40"/>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D21:D29"/>
    <mergeCell ref="E21:E29"/>
    <mergeCell ref="F21:F29"/>
    <mergeCell ref="G21:G29"/>
    <mergeCell ref="H21:H24"/>
    <mergeCell ref="K21:K24"/>
    <mergeCell ref="L21:L23"/>
    <mergeCell ref="M21:M23"/>
    <mergeCell ref="N21:N23"/>
    <mergeCell ref="O21:O23"/>
    <mergeCell ref="P21:P22"/>
    <mergeCell ref="Q21:Q22"/>
    <mergeCell ref="R21:R22"/>
    <mergeCell ref="S21:S22"/>
    <mergeCell ref="H25:H28"/>
    <mergeCell ref="I25:I28"/>
    <mergeCell ref="J25:J28"/>
    <mergeCell ref="K25:K28"/>
    <mergeCell ref="L25:L27"/>
    <mergeCell ref="M25:M27"/>
    <mergeCell ref="N25:N27"/>
    <mergeCell ref="O25:O27"/>
    <mergeCell ref="P25:P26"/>
    <mergeCell ref="Q25:Q26"/>
    <mergeCell ref="R25:R26"/>
    <mergeCell ref="S25:S26"/>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G25:G26 K25:K26 O25:O26 S25:S26"/>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N25:N27">
      <formula1>DESCRIPTION_TERRITORY</formula1>
    </dataValidation>
    <dataValidation allowBlank="1" showInputMessage="1" showErrorMessage="1" prompt="Выберите виды деятельности, выполнив двойной щелчок левой кнопки мыши по ячейке." sqref="F21 F25:F26"/>
    <dataValidation type="textLength" operator="lessThanOrEqual" allowBlank="1" showInputMessage="1" showErrorMessage="1" errorTitle="Ошибка" error="Допускается ввод не более 900 символов!" sqref="V21:W21 J25 J21 V25:W25 R21 R25">
      <formula1>900</formula1>
    </dataValidation>
    <dataValidation type="list" allowBlank="1" showInputMessage="1" showErrorMessage="1" errorTitle="Ошибка" error="Выберите значение из списка" prompt="Выберите значение из списка" sqref="E25:E26">
      <formula1>kind_group_rates_load_filter</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14" width="10.5703125" style="587"/>
    <col min="15" max="16384" width="10.5703125" style="525"/>
  </cols>
  <sheetData>
    <row r="1" spans="1:14" ht="3" customHeight="1">
      <c r="A1" s="593" t="s">
        <v>93</v>
      </c>
    </row>
    <row r="2" spans="1:14" ht="22.5">
      <c r="F2" s="1209" t="s">
        <v>491</v>
      </c>
      <c r="G2" s="1210"/>
      <c r="H2" s="1211"/>
      <c r="I2" s="642"/>
    </row>
    <row r="3" spans="1:14" ht="3" customHeight="1"/>
    <row r="4" spans="1:14" s="572" customFormat="1" ht="11.25">
      <c r="A4" s="592"/>
      <c r="B4" s="592"/>
      <c r="C4" s="592"/>
      <c r="D4" s="592"/>
      <c r="F4" s="1157" t="s">
        <v>454</v>
      </c>
      <c r="G4" s="1157"/>
      <c r="H4" s="1157"/>
      <c r="I4" s="1212" t="s">
        <v>455</v>
      </c>
      <c r="J4" s="592"/>
      <c r="K4" s="592"/>
      <c r="L4" s="592"/>
      <c r="M4" s="592"/>
      <c r="N4" s="592"/>
    </row>
    <row r="5" spans="1:14" s="572" customFormat="1" ht="11.25" customHeight="1">
      <c r="A5" s="592"/>
      <c r="B5" s="592"/>
      <c r="C5" s="592"/>
      <c r="D5" s="592"/>
      <c r="F5" s="608" t="s">
        <v>92</v>
      </c>
      <c r="G5" s="620" t="s">
        <v>457</v>
      </c>
      <c r="H5" s="607" t="s">
        <v>442</v>
      </c>
      <c r="I5" s="1212"/>
      <c r="J5" s="592"/>
      <c r="K5" s="592"/>
      <c r="L5" s="592"/>
      <c r="M5" s="592"/>
      <c r="N5" s="592"/>
    </row>
    <row r="6" spans="1:14" s="572" customFormat="1" ht="12" customHeight="1">
      <c r="A6" s="592"/>
      <c r="B6" s="592"/>
      <c r="C6" s="592"/>
      <c r="D6" s="592"/>
      <c r="F6" s="609" t="s">
        <v>93</v>
      </c>
      <c r="G6" s="611">
        <v>2</v>
      </c>
      <c r="H6" s="612">
        <v>3</v>
      </c>
      <c r="I6" s="610">
        <v>4</v>
      </c>
      <c r="J6" s="592">
        <v>4</v>
      </c>
      <c r="K6" s="592"/>
      <c r="L6" s="592"/>
      <c r="M6" s="592"/>
      <c r="N6" s="592"/>
    </row>
    <row r="7" spans="1:14" s="572" customFormat="1" ht="18.75">
      <c r="A7" s="592"/>
      <c r="B7" s="592"/>
      <c r="C7" s="592"/>
      <c r="D7" s="592"/>
      <c r="F7" s="618">
        <v>1</v>
      </c>
      <c r="G7" s="634" t="s">
        <v>492</v>
      </c>
      <c r="H7" s="606" t="str">
        <f>IF(dateCh="","",dateCh)</f>
        <v>06.12.2022</v>
      </c>
      <c r="I7" s="583" t="s">
        <v>493</v>
      </c>
      <c r="J7" s="617"/>
      <c r="K7" s="592"/>
      <c r="L7" s="592"/>
      <c r="M7" s="592"/>
      <c r="N7" s="592"/>
    </row>
    <row r="8" spans="1:14" s="572" customFormat="1" ht="45">
      <c r="A8" s="1213">
        <v>1</v>
      </c>
      <c r="B8" s="592"/>
      <c r="C8" s="592"/>
      <c r="D8" s="592"/>
      <c r="F8" s="618" t="str">
        <f>"2." &amp;mergeValue(A8)</f>
        <v>2.1</v>
      </c>
      <c r="G8" s="634" t="s">
        <v>494</v>
      </c>
      <c r="H8" s="606"/>
      <c r="I8" s="583" t="s">
        <v>590</v>
      </c>
      <c r="J8" s="617"/>
      <c r="K8" s="592"/>
      <c r="L8" s="592"/>
      <c r="M8" s="592"/>
      <c r="N8" s="592"/>
    </row>
    <row r="9" spans="1:14" s="572" customFormat="1" ht="22.5">
      <c r="A9" s="1213"/>
      <c r="B9" s="592"/>
      <c r="C9" s="592"/>
      <c r="D9" s="592"/>
      <c r="F9" s="618" t="str">
        <f>"3." &amp;mergeValue(A9)</f>
        <v>3.1</v>
      </c>
      <c r="G9" s="634" t="s">
        <v>495</v>
      </c>
      <c r="H9" s="606"/>
      <c r="I9" s="583" t="s">
        <v>588</v>
      </c>
      <c r="J9" s="617"/>
      <c r="K9" s="592"/>
      <c r="L9" s="592"/>
      <c r="M9" s="592"/>
      <c r="N9" s="592"/>
    </row>
    <row r="10" spans="1:14" s="572" customFormat="1" ht="22.5">
      <c r="A10" s="1213"/>
      <c r="B10" s="592"/>
      <c r="C10" s="592"/>
      <c r="D10" s="592"/>
      <c r="F10" s="618" t="str">
        <f>"4."&amp;mergeValue(A10)</f>
        <v>4.1</v>
      </c>
      <c r="G10" s="634" t="s">
        <v>496</v>
      </c>
      <c r="H10" s="607" t="s">
        <v>458</v>
      </c>
      <c r="I10" s="583"/>
      <c r="J10" s="617"/>
      <c r="K10" s="592"/>
      <c r="L10" s="592"/>
      <c r="M10" s="592"/>
      <c r="N10" s="592"/>
    </row>
    <row r="11" spans="1:14" s="572" customFormat="1" ht="18.75">
      <c r="A11" s="1213"/>
      <c r="B11" s="1213">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row>
    <row r="12" spans="1:14" s="572" customFormat="1" ht="22.5">
      <c r="A12" s="1213"/>
      <c r="B12" s="1213"/>
      <c r="C12" s="1213">
        <v>1</v>
      </c>
      <c r="D12" s="625"/>
      <c r="F12" s="618" t="str">
        <f>"4."&amp;mergeValue(A12) &amp;"."&amp;mergeValue(B12)&amp;"."&amp;mergeValue(C12)</f>
        <v>4.1.1.1</v>
      </c>
      <c r="G12" s="624" t="s">
        <v>497</v>
      </c>
      <c r="H12" s="606"/>
      <c r="I12" s="583" t="s">
        <v>500</v>
      </c>
      <c r="J12" s="617"/>
      <c r="K12" s="592"/>
      <c r="L12" s="592"/>
      <c r="M12" s="592"/>
      <c r="N12" s="592"/>
    </row>
    <row r="13" spans="1:14" s="572" customFormat="1" ht="39" customHeight="1">
      <c r="A13" s="1213"/>
      <c r="B13" s="1213"/>
      <c r="C13" s="1213"/>
      <c r="D13" s="625">
        <v>1</v>
      </c>
      <c r="F13" s="618" t="str">
        <f>"4."&amp;mergeValue(A13) &amp;"."&amp;mergeValue(B13)&amp;"."&amp;mergeValue(C13)&amp;"."&amp;mergeValue(D13)</f>
        <v>4.1.1.1.1</v>
      </c>
      <c r="G13" s="635" t="s">
        <v>498</v>
      </c>
      <c r="H13" s="606"/>
      <c r="I13" s="1214" t="s">
        <v>591</v>
      </c>
      <c r="J13" s="617"/>
      <c r="K13" s="592"/>
      <c r="L13" s="592"/>
      <c r="M13" s="592"/>
      <c r="N13" s="592"/>
    </row>
    <row r="14" spans="1:14" s="572" customFormat="1" ht="18.75">
      <c r="A14" s="1213"/>
      <c r="B14" s="1213"/>
      <c r="C14" s="1213"/>
      <c r="D14" s="625"/>
      <c r="F14" s="621"/>
      <c r="G14" s="552" t="s">
        <v>4</v>
      </c>
      <c r="H14" s="626"/>
      <c r="I14" s="1214"/>
      <c r="J14" s="617"/>
      <c r="K14" s="592"/>
      <c r="L14" s="592"/>
      <c r="M14" s="592"/>
      <c r="N14" s="592"/>
    </row>
    <row r="15" spans="1:14" s="572" customFormat="1" ht="18.75">
      <c r="A15" s="1213"/>
      <c r="B15" s="1213"/>
      <c r="C15" s="625"/>
      <c r="D15" s="625"/>
      <c r="F15" s="636"/>
      <c r="G15" s="579" t="s">
        <v>403</v>
      </c>
      <c r="H15" s="637"/>
      <c r="I15" s="638"/>
      <c r="J15" s="617"/>
      <c r="K15" s="592"/>
      <c r="L15" s="592"/>
      <c r="M15" s="592"/>
      <c r="N15" s="592"/>
    </row>
    <row r="16" spans="1:14" s="572" customFormat="1" ht="18.75">
      <c r="A16" s="1213"/>
      <c r="B16" s="592"/>
      <c r="C16" s="592"/>
      <c r="D16" s="592"/>
      <c r="F16" s="621"/>
      <c r="G16" s="560" t="s">
        <v>506</v>
      </c>
      <c r="H16" s="622"/>
      <c r="I16" s="623"/>
      <c r="J16" s="617"/>
      <c r="K16" s="592"/>
      <c r="L16" s="592"/>
      <c r="M16" s="592"/>
      <c r="N16" s="592"/>
    </row>
    <row r="17" spans="1:14" s="572" customFormat="1" ht="18.75">
      <c r="A17" s="592"/>
      <c r="B17" s="592"/>
      <c r="C17" s="592"/>
      <c r="D17" s="592"/>
      <c r="F17" s="621"/>
      <c r="G17" s="567" t="s">
        <v>505</v>
      </c>
      <c r="H17" s="622"/>
      <c r="I17" s="623"/>
      <c r="J17" s="617"/>
      <c r="K17" s="592"/>
      <c r="L17" s="592"/>
      <c r="M17" s="592"/>
      <c r="N17" s="592"/>
    </row>
    <row r="18" spans="1:14" s="615" customFormat="1" ht="3" customHeight="1">
      <c r="A18" s="616"/>
      <c r="B18" s="616"/>
      <c r="C18" s="616"/>
      <c r="D18" s="616"/>
      <c r="F18" s="627"/>
      <c r="G18" s="628"/>
      <c r="H18" s="629"/>
      <c r="I18" s="630"/>
      <c r="J18" s="616"/>
      <c r="K18" s="616"/>
      <c r="L18" s="616"/>
      <c r="M18" s="616"/>
      <c r="N18" s="616"/>
    </row>
    <row r="19" spans="1:14" s="615" customFormat="1" ht="15" customHeight="1">
      <c r="A19" s="616"/>
      <c r="B19" s="616"/>
      <c r="C19" s="616"/>
      <c r="D19" s="616"/>
      <c r="F19" s="614"/>
      <c r="G19" s="1208" t="s">
        <v>593</v>
      </c>
      <c r="H19" s="1208"/>
      <c r="I19" s="596"/>
      <c r="J19" s="616"/>
      <c r="K19" s="616"/>
      <c r="L19" s="616"/>
      <c r="M19" s="616"/>
      <c r="N19" s="616"/>
    </row>
  </sheetData>
  <sheetProtection algorithmName="SHA-512" hashValue="PMjJnbR+uKD9nqPWAUG6J5yGBp5h80c16q8HSySfHANvTUBVMjgkeO7J7Bh5w8fgMeLVEhnrNAQ0TkDFfzRvNg==" saltValue="Inx+dZt3W6VxQbIBR5uGBg=="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8" width="10.5703125" style="587"/>
    <col min="29" max="16384" width="10.5703125" style="525"/>
  </cols>
  <sheetData>
    <row r="1" spans="1:28" hidden="1">
      <c r="Q1" s="585"/>
      <c r="R1" s="585"/>
    </row>
    <row r="2" spans="1:28" hidden="1">
      <c r="U2" s="585"/>
    </row>
    <row r="3" spans="1:28" hidden="1"/>
    <row r="4" spans="1:28" ht="3" customHeight="1">
      <c r="J4" s="531"/>
      <c r="K4" s="531"/>
      <c r="L4" s="526"/>
      <c r="M4" s="526"/>
      <c r="N4" s="526"/>
      <c r="O4" s="534"/>
      <c r="P4" s="534"/>
      <c r="Q4" s="534"/>
      <c r="R4" s="534"/>
      <c r="S4" s="534"/>
      <c r="T4" s="534"/>
      <c r="U4" s="534"/>
    </row>
    <row r="5" spans="1:28" ht="22.5" customHeight="1">
      <c r="J5" s="531"/>
      <c r="K5" s="531"/>
      <c r="L5" s="1229" t="s">
        <v>631</v>
      </c>
      <c r="M5" s="1229"/>
      <c r="N5" s="1229"/>
      <c r="O5" s="1229"/>
      <c r="P5" s="1229"/>
      <c r="Q5" s="1229"/>
      <c r="R5" s="1229"/>
      <c r="S5" s="1229"/>
      <c r="T5" s="1229"/>
      <c r="U5" s="666"/>
    </row>
    <row r="6" spans="1:28" ht="3" customHeight="1">
      <c r="J6" s="531"/>
      <c r="K6" s="531"/>
      <c r="L6" s="526"/>
      <c r="M6" s="526"/>
      <c r="N6" s="526"/>
      <c r="O6" s="530"/>
      <c r="P6" s="530"/>
      <c r="Q6" s="530"/>
      <c r="R6" s="530"/>
      <c r="S6" s="530"/>
      <c r="T6" s="530"/>
      <c r="U6" s="530"/>
      <c r="V6" s="534"/>
    </row>
    <row r="7" spans="1:28" s="572" customFormat="1" ht="22.5">
      <c r="A7" s="592"/>
      <c r="B7" s="592"/>
      <c r="C7" s="592"/>
      <c r="D7" s="592"/>
      <c r="E7" s="592"/>
      <c r="F7" s="592"/>
      <c r="G7" s="592"/>
      <c r="H7" s="592"/>
      <c r="L7" s="501"/>
      <c r="M7" s="619" t="s">
        <v>502</v>
      </c>
      <c r="N7" s="668"/>
      <c r="O7" s="1235" t="str">
        <f>IF(NameOrPr_ch="",IF(NameOrPr="","",NameOrPr),NameOrPr_ch)</f>
        <v>Министерство тарифного регулирования и энергетики Челябинской области</v>
      </c>
      <c r="P7" s="1235"/>
      <c r="Q7" s="1235"/>
      <c r="R7" s="1235"/>
      <c r="S7" s="1235"/>
      <c r="T7" s="1235"/>
      <c r="U7" s="584"/>
      <c r="V7" s="584"/>
      <c r="W7" s="521"/>
      <c r="X7" s="592"/>
      <c r="Y7" s="592"/>
      <c r="Z7" s="592"/>
      <c r="AA7" s="592"/>
      <c r="AB7" s="592"/>
    </row>
    <row r="8" spans="1:28" s="572" customFormat="1" ht="18.75">
      <c r="A8" s="592"/>
      <c r="B8" s="592"/>
      <c r="C8" s="592"/>
      <c r="D8" s="592"/>
      <c r="E8" s="592"/>
      <c r="F8" s="592"/>
      <c r="G8" s="592"/>
      <c r="H8" s="592"/>
      <c r="L8" s="501"/>
      <c r="M8" s="619" t="s">
        <v>596</v>
      </c>
      <c r="N8" s="668"/>
      <c r="O8" s="1235" t="str">
        <f>IF(datePr_ch="",IF(datePr="","",datePr),datePr_ch)</f>
        <v>28.11.2022</v>
      </c>
      <c r="P8" s="1235"/>
      <c r="Q8" s="1235"/>
      <c r="R8" s="1235"/>
      <c r="S8" s="1235"/>
      <c r="T8" s="1235"/>
      <c r="U8" s="584"/>
      <c r="V8" s="584"/>
      <c r="W8" s="521"/>
      <c r="X8" s="592"/>
      <c r="Y8" s="592"/>
      <c r="Z8" s="592"/>
      <c r="AA8" s="592"/>
      <c r="AB8" s="592"/>
    </row>
    <row r="9" spans="1:28" s="572" customFormat="1" ht="18.75">
      <c r="A9" s="592"/>
      <c r="B9" s="592"/>
      <c r="C9" s="592"/>
      <c r="D9" s="592"/>
      <c r="E9" s="592"/>
      <c r="F9" s="592"/>
      <c r="G9" s="592"/>
      <c r="H9" s="592"/>
      <c r="L9" s="554"/>
      <c r="M9" s="619" t="s">
        <v>595</v>
      </c>
      <c r="N9" s="668"/>
      <c r="O9" s="1235" t="str">
        <f>IF(numberPr_ch="",IF(numberPr="","",numberPr),numberPr_ch)</f>
        <v>102/34</v>
      </c>
      <c r="P9" s="1235"/>
      <c r="Q9" s="1235"/>
      <c r="R9" s="1235"/>
      <c r="S9" s="1235"/>
      <c r="T9" s="1235"/>
      <c r="U9" s="584"/>
      <c r="V9" s="584"/>
      <c r="W9" s="521"/>
      <c r="X9" s="592"/>
      <c r="Y9" s="592"/>
      <c r="Z9" s="592"/>
      <c r="AA9" s="592"/>
      <c r="AB9" s="592"/>
    </row>
    <row r="10" spans="1:28" s="572" customFormat="1" ht="18.75">
      <c r="A10" s="592"/>
      <c r="B10" s="592"/>
      <c r="C10" s="592"/>
      <c r="D10" s="592"/>
      <c r="E10" s="592"/>
      <c r="F10" s="592"/>
      <c r="G10" s="592"/>
      <c r="H10" s="592"/>
      <c r="L10" s="554"/>
      <c r="M10" s="619" t="s">
        <v>501</v>
      </c>
      <c r="N10" s="668"/>
      <c r="O10" s="1235" t="str">
        <f>IF(IstPub_ch="",IF(IstPub="","",IstPub),IstPub_ch)</f>
        <v>Официальный сайт Министерства тарифного регулирования и энергетики Челябинской области</v>
      </c>
      <c r="P10" s="1235"/>
      <c r="Q10" s="1235"/>
      <c r="R10" s="1235"/>
      <c r="S10" s="1235"/>
      <c r="T10" s="1235"/>
      <c r="U10" s="584"/>
      <c r="V10" s="584"/>
      <c r="W10" s="521"/>
      <c r="X10" s="592"/>
      <c r="Y10" s="592"/>
      <c r="Z10" s="592"/>
      <c r="AA10" s="592"/>
      <c r="AB10" s="592"/>
    </row>
    <row r="11" spans="1:28" s="572" customFormat="1" ht="11.25" hidden="1">
      <c r="A11" s="592"/>
      <c r="B11" s="592"/>
      <c r="C11" s="592"/>
      <c r="D11" s="592"/>
      <c r="E11" s="592"/>
      <c r="F11" s="592"/>
      <c r="G11" s="592"/>
      <c r="H11" s="592"/>
      <c r="L11" s="1230"/>
      <c r="M11" s="1230"/>
      <c r="N11" s="568"/>
      <c r="O11" s="584"/>
      <c r="P11" s="584"/>
      <c r="Q11" s="584"/>
      <c r="R11" s="584"/>
      <c r="S11" s="584"/>
      <c r="T11" s="584"/>
      <c r="U11" s="590" t="s">
        <v>373</v>
      </c>
      <c r="X11" s="592"/>
      <c r="Y11" s="592"/>
      <c r="Z11" s="592"/>
      <c r="AA11" s="592"/>
      <c r="AB11" s="592"/>
    </row>
    <row r="12" spans="1:28">
      <c r="J12" s="531"/>
      <c r="K12" s="531"/>
      <c r="L12" s="526"/>
      <c r="M12" s="526"/>
      <c r="N12" s="504"/>
      <c r="O12" s="1236"/>
      <c r="P12" s="1236"/>
      <c r="Q12" s="1236"/>
      <c r="R12" s="1236"/>
      <c r="S12" s="1236"/>
      <c r="T12" s="1236"/>
      <c r="U12" s="1236"/>
    </row>
    <row r="13" spans="1:28">
      <c r="J13" s="531"/>
      <c r="K13" s="531"/>
      <c r="L13" s="1157" t="s">
        <v>454</v>
      </c>
      <c r="M13" s="1157"/>
      <c r="N13" s="1157"/>
      <c r="O13" s="1157"/>
      <c r="P13" s="1157"/>
      <c r="Q13" s="1157"/>
      <c r="R13" s="1157"/>
      <c r="S13" s="1157"/>
      <c r="T13" s="1157"/>
      <c r="U13" s="1157"/>
      <c r="V13" s="1157"/>
      <c r="W13" s="1157" t="s">
        <v>455</v>
      </c>
    </row>
    <row r="14" spans="1:28" ht="14.25" customHeight="1">
      <c r="J14" s="531"/>
      <c r="K14" s="531"/>
      <c r="L14" s="1242" t="s">
        <v>92</v>
      </c>
      <c r="M14" s="1242" t="s">
        <v>639</v>
      </c>
      <c r="N14" s="663"/>
      <c r="O14" s="1243" t="s">
        <v>641</v>
      </c>
      <c r="P14" s="1244"/>
      <c r="Q14" s="1244"/>
      <c r="R14" s="1244"/>
      <c r="S14" s="1244"/>
      <c r="T14" s="1245"/>
      <c r="U14" s="1226" t="s">
        <v>341</v>
      </c>
      <c r="V14" s="1239" t="s">
        <v>275</v>
      </c>
      <c r="W14" s="1157"/>
    </row>
    <row r="15" spans="1:28" ht="14.25" customHeight="1">
      <c r="J15" s="531"/>
      <c r="K15" s="531"/>
      <c r="L15" s="1242"/>
      <c r="M15" s="1242"/>
      <c r="N15" s="664"/>
      <c r="O15" s="1248" t="s">
        <v>605</v>
      </c>
      <c r="P15" s="1246" t="s">
        <v>271</v>
      </c>
      <c r="Q15" s="1247"/>
      <c r="R15" s="1223" t="s">
        <v>654</v>
      </c>
      <c r="S15" s="1224"/>
      <c r="T15" s="1225"/>
      <c r="U15" s="1227"/>
      <c r="V15" s="1240"/>
      <c r="W15" s="1157"/>
    </row>
    <row r="16" spans="1:28" ht="33.75" customHeight="1">
      <c r="J16" s="531"/>
      <c r="K16" s="531"/>
      <c r="L16" s="1242"/>
      <c r="M16" s="1242"/>
      <c r="N16" s="665"/>
      <c r="O16" s="1249"/>
      <c r="P16" s="537" t="s">
        <v>606</v>
      </c>
      <c r="Q16" s="537" t="s">
        <v>6</v>
      </c>
      <c r="R16" s="538" t="s">
        <v>274</v>
      </c>
      <c r="S16" s="1237" t="s">
        <v>273</v>
      </c>
      <c r="T16" s="1238"/>
      <c r="U16" s="1228"/>
      <c r="V16" s="1241"/>
      <c r="W16" s="1157"/>
    </row>
    <row r="17" spans="1:28">
      <c r="J17" s="531"/>
      <c r="K17" s="571">
        <v>1</v>
      </c>
      <c r="L17" s="649" t="s">
        <v>93</v>
      </c>
      <c r="M17" s="649" t="s">
        <v>49</v>
      </c>
      <c r="N17" s="651" t="str">
        <f ca="1">OFFSET(N17,0,-1)</f>
        <v>2</v>
      </c>
      <c r="O17" s="650">
        <f ca="1">OFFSET(O17,0,-1)+1</f>
        <v>3</v>
      </c>
      <c r="P17" s="650">
        <f ca="1">OFFSET(P17,0,-1)+1</f>
        <v>4</v>
      </c>
      <c r="Q17" s="650">
        <f ca="1">OFFSET(Q17,0,-1)+1</f>
        <v>5</v>
      </c>
      <c r="R17" s="650">
        <f ca="1">OFFSET(R17,0,-1)+1</f>
        <v>6</v>
      </c>
      <c r="S17" s="1231">
        <f ca="1">OFFSET(S17,0,-1)+1</f>
        <v>7</v>
      </c>
      <c r="T17" s="1231"/>
      <c r="U17" s="650">
        <f ca="1">OFFSET(U17,0,-2)+1</f>
        <v>8</v>
      </c>
      <c r="V17" s="651">
        <f ca="1">OFFSET(V17,0,-1)</f>
        <v>8</v>
      </c>
      <c r="W17" s="650">
        <f ca="1">OFFSET(W17,0,-1)+1</f>
        <v>9</v>
      </c>
    </row>
    <row r="18" spans="1:28" ht="22.5">
      <c r="A18" s="1215">
        <v>1</v>
      </c>
      <c r="B18" s="849"/>
      <c r="C18" s="849"/>
      <c r="D18" s="849"/>
      <c r="E18" s="850"/>
      <c r="F18" s="851"/>
      <c r="G18" s="851"/>
      <c r="H18" s="851"/>
      <c r="I18" s="852"/>
      <c r="J18" s="847"/>
      <c r="K18" s="854"/>
      <c r="L18" s="595">
        <f>mergeValue(A18)</f>
        <v>1</v>
      </c>
      <c r="M18" s="643" t="s">
        <v>20</v>
      </c>
      <c r="N18" s="648"/>
      <c r="O18" s="1216"/>
      <c r="P18" s="1216"/>
      <c r="Q18" s="1216"/>
      <c r="R18" s="1216"/>
      <c r="S18" s="1216"/>
      <c r="T18" s="1216"/>
      <c r="U18" s="1216"/>
      <c r="V18" s="1216"/>
      <c r="W18" s="632" t="s">
        <v>476</v>
      </c>
      <c r="Y18" s="591"/>
      <c r="Z18" s="591" t="str">
        <f t="shared" ref="Z18:Z31" si="0">IF(M18="","",M18 )</f>
        <v>Наименование тарифа</v>
      </c>
      <c r="AA18" s="591"/>
      <c r="AB18" s="591"/>
    </row>
    <row r="19" spans="1:28" ht="22.5">
      <c r="A19" s="1215"/>
      <c r="B19" s="1215">
        <v>1</v>
      </c>
      <c r="C19" s="849"/>
      <c r="D19" s="849"/>
      <c r="E19" s="851"/>
      <c r="F19" s="851"/>
      <c r="G19" s="851"/>
      <c r="H19" s="851"/>
      <c r="I19" s="846"/>
      <c r="J19" s="845"/>
      <c r="K19" s="848"/>
      <c r="L19" s="595" t="str">
        <f>mergeValue(A19) &amp;"."&amp; mergeValue(B19)</f>
        <v>1.1</v>
      </c>
      <c r="M19" s="548" t="s">
        <v>16</v>
      </c>
      <c r="N19" s="648"/>
      <c r="O19" s="1216"/>
      <c r="P19" s="1216"/>
      <c r="Q19" s="1216"/>
      <c r="R19" s="1216"/>
      <c r="S19" s="1216"/>
      <c r="T19" s="1216"/>
      <c r="U19" s="1216"/>
      <c r="V19" s="1216"/>
      <c r="W19" s="632" t="s">
        <v>477</v>
      </c>
      <c r="Y19" s="591"/>
      <c r="Z19" s="591" t="str">
        <f t="shared" si="0"/>
        <v>Территория действия тарифа</v>
      </c>
      <c r="AA19" s="591"/>
      <c r="AB19" s="591"/>
    </row>
    <row r="20" spans="1:28" ht="22.5">
      <c r="A20" s="1215"/>
      <c r="B20" s="1215"/>
      <c r="C20" s="1215">
        <v>1</v>
      </c>
      <c r="D20" s="849"/>
      <c r="E20" s="851"/>
      <c r="F20" s="851"/>
      <c r="G20" s="851"/>
      <c r="H20" s="851"/>
      <c r="I20" s="853"/>
      <c r="J20" s="845"/>
      <c r="K20" s="848"/>
      <c r="L20" s="595" t="str">
        <f>mergeValue(A20) &amp;"."&amp; mergeValue(B20)&amp;"."&amp; mergeValue(C20)</f>
        <v>1.1.1</v>
      </c>
      <c r="M20" s="549" t="s">
        <v>7</v>
      </c>
      <c r="N20" s="648"/>
      <c r="O20" s="1216"/>
      <c r="P20" s="1216"/>
      <c r="Q20" s="1216"/>
      <c r="R20" s="1216"/>
      <c r="S20" s="1216"/>
      <c r="T20" s="1216"/>
      <c r="U20" s="1216"/>
      <c r="V20" s="1216"/>
      <c r="W20" s="632" t="s">
        <v>633</v>
      </c>
      <c r="Y20" s="591"/>
      <c r="Z20" s="591" t="str">
        <f t="shared" si="0"/>
        <v xml:space="preserve">Наименование системы теплоснабжения </v>
      </c>
      <c r="AA20" s="591"/>
      <c r="AB20" s="591"/>
    </row>
    <row r="21" spans="1:28" ht="22.5">
      <c r="A21" s="1215"/>
      <c r="B21" s="1215"/>
      <c r="C21" s="1215"/>
      <c r="D21" s="1215">
        <v>1</v>
      </c>
      <c r="E21" s="851"/>
      <c r="F21" s="851"/>
      <c r="G21" s="851"/>
      <c r="H21" s="851"/>
      <c r="I21" s="853"/>
      <c r="J21" s="845"/>
      <c r="K21" s="848"/>
      <c r="L21" s="595" t="str">
        <f>mergeValue(A21) &amp;"."&amp; mergeValue(B21)&amp;"."&amp; mergeValue(C21)&amp;"."&amp; mergeValue(D21)</f>
        <v>1.1.1.1</v>
      </c>
      <c r="M21" s="550" t="s">
        <v>22</v>
      </c>
      <c r="N21" s="648"/>
      <c r="O21" s="1216"/>
      <c r="P21" s="1216"/>
      <c r="Q21" s="1216"/>
      <c r="R21" s="1216"/>
      <c r="S21" s="1216"/>
      <c r="T21" s="1216"/>
      <c r="U21" s="1216"/>
      <c r="V21" s="1216"/>
      <c r="W21" s="632" t="s">
        <v>634</v>
      </c>
      <c r="Y21" s="591"/>
      <c r="Z21" s="591" t="str">
        <f t="shared" si="0"/>
        <v xml:space="preserve">Источник тепловой энергии  </v>
      </c>
      <c r="AA21" s="591"/>
      <c r="AB21" s="591"/>
    </row>
    <row r="22" spans="1:28" ht="101.25">
      <c r="A22" s="1215"/>
      <c r="B22" s="1215"/>
      <c r="C22" s="1215"/>
      <c r="D22" s="1215"/>
      <c r="E22" s="1215">
        <v>1</v>
      </c>
      <c r="F22" s="851"/>
      <c r="G22" s="851"/>
      <c r="H22" s="849">
        <v>1</v>
      </c>
      <c r="I22" s="1215">
        <v>1</v>
      </c>
      <c r="J22" s="851"/>
      <c r="K22" s="856"/>
      <c r="L22" s="595" t="str">
        <f>mergeValue(A22) &amp;"."&amp; mergeValue(B22)&amp;"."&amp; mergeValue(C22)&amp;"."&amp; mergeValue(D22)&amp;"."&amp; mergeValue(E22)</f>
        <v>1.1.1.1.1</v>
      </c>
      <c r="M22" s="556" t="s">
        <v>9</v>
      </c>
      <c r="N22" s="648"/>
      <c r="O22" s="1217"/>
      <c r="P22" s="1217"/>
      <c r="Q22" s="1217"/>
      <c r="R22" s="1217"/>
      <c r="S22" s="1217"/>
      <c r="T22" s="1217"/>
      <c r="U22" s="1217"/>
      <c r="V22" s="1217"/>
      <c r="W22" s="632" t="s">
        <v>638</v>
      </c>
      <c r="Y22" s="591"/>
      <c r="Z22" s="591" t="str">
        <f t="shared" si="0"/>
        <v>Схема подключения теплопотребляющей установки к коллектору источника тепловой энергии</v>
      </c>
      <c r="AA22" s="591"/>
      <c r="AB22" s="591"/>
    </row>
    <row r="23" spans="1:28" ht="90">
      <c r="A23" s="1215"/>
      <c r="B23" s="1215"/>
      <c r="C23" s="1215"/>
      <c r="D23" s="1215"/>
      <c r="E23" s="1215"/>
      <c r="F23" s="1215">
        <v>1</v>
      </c>
      <c r="G23" s="849"/>
      <c r="H23" s="849"/>
      <c r="I23" s="1215"/>
      <c r="J23" s="1215">
        <v>1</v>
      </c>
      <c r="K23" s="857"/>
      <c r="L23" s="595" t="str">
        <f>mergeValue(A23) &amp;"."&amp; mergeValue(B23)&amp;"."&amp; mergeValue(C23)&amp;"."&amp; mergeValue(D23)&amp;"."&amp; mergeValue(E23)&amp;"."&amp; mergeValue(F23)</f>
        <v>1.1.1.1.1.1</v>
      </c>
      <c r="M23" s="557" t="s">
        <v>10</v>
      </c>
      <c r="N23" s="648"/>
      <c r="O23" s="1218"/>
      <c r="P23" s="1219"/>
      <c r="Q23" s="1219"/>
      <c r="R23" s="1219"/>
      <c r="S23" s="1219"/>
      <c r="T23" s="1219"/>
      <c r="U23" s="1219"/>
      <c r="V23" s="1220"/>
      <c r="W23" s="632" t="s">
        <v>636</v>
      </c>
      <c r="Y23" s="591"/>
      <c r="Z23" s="591" t="str">
        <f t="shared" si="0"/>
        <v>Группа потребителей</v>
      </c>
      <c r="AA23" s="591"/>
      <c r="AB23" s="591"/>
    </row>
    <row r="24" spans="1:28" ht="189" customHeight="1">
      <c r="A24" s="1215"/>
      <c r="B24" s="1215"/>
      <c r="C24" s="1215"/>
      <c r="D24" s="1215"/>
      <c r="E24" s="1215"/>
      <c r="F24" s="1215"/>
      <c r="G24" s="849">
        <v>1</v>
      </c>
      <c r="H24" s="849"/>
      <c r="I24" s="1215"/>
      <c r="J24" s="1215"/>
      <c r="K24" s="857">
        <v>1</v>
      </c>
      <c r="L24" s="595" t="str">
        <f>mergeValue(A24) &amp;"."&amp; mergeValue(B24)&amp;"."&amp; mergeValue(C24)&amp;"."&amp; mergeValue(D24)&amp;"."&amp; mergeValue(E24)&amp;"."&amp; mergeValue(F24)&amp;"."&amp; mergeValue(G24)</f>
        <v>1.1.1.1.1.1.1</v>
      </c>
      <c r="M24" s="1071"/>
      <c r="N24" s="648"/>
      <c r="O24" s="564"/>
      <c r="P24" s="564"/>
      <c r="Q24" s="1096"/>
      <c r="R24" s="1221"/>
      <c r="S24" s="1222" t="s">
        <v>84</v>
      </c>
      <c r="T24" s="1221"/>
      <c r="U24" s="1222" t="s">
        <v>85</v>
      </c>
      <c r="V24" s="564"/>
      <c r="W24" s="1232" t="s">
        <v>655</v>
      </c>
      <c r="X24" s="587" t="str">
        <f>strCheckDate(O25:V25)</f>
        <v/>
      </c>
      <c r="Y24" s="591"/>
      <c r="Z24" s="591" t="str">
        <f t="shared" si="0"/>
        <v/>
      </c>
      <c r="AA24" s="591"/>
      <c r="AB24" s="591"/>
    </row>
    <row r="25" spans="1:28" ht="11.25" hidden="1" customHeight="1">
      <c r="A25" s="1215"/>
      <c r="B25" s="1215"/>
      <c r="C25" s="1215"/>
      <c r="D25" s="1215"/>
      <c r="E25" s="1215"/>
      <c r="F25" s="1215"/>
      <c r="G25" s="849"/>
      <c r="H25" s="849"/>
      <c r="I25" s="1215"/>
      <c r="J25" s="1215"/>
      <c r="K25" s="857"/>
      <c r="L25" s="602"/>
      <c r="M25" s="648"/>
      <c r="N25" s="648"/>
      <c r="O25" s="564"/>
      <c r="P25" s="564"/>
      <c r="Q25" s="586" t="str">
        <f>R24 &amp; "-" &amp; T24</f>
        <v>-</v>
      </c>
      <c r="R25" s="1221"/>
      <c r="S25" s="1222"/>
      <c r="T25" s="1221"/>
      <c r="U25" s="1222"/>
      <c r="V25" s="564"/>
      <c r="W25" s="1233"/>
      <c r="Y25" s="591"/>
      <c r="Z25" s="591" t="str">
        <f t="shared" si="0"/>
        <v/>
      </c>
      <c r="AA25" s="591"/>
      <c r="AB25" s="591"/>
    </row>
    <row r="26" spans="1:28" ht="15" customHeight="1">
      <c r="A26" s="1215"/>
      <c r="B26" s="1215"/>
      <c r="C26" s="1215"/>
      <c r="D26" s="1215"/>
      <c r="E26" s="1215"/>
      <c r="F26" s="1215"/>
      <c r="G26" s="851"/>
      <c r="H26" s="849"/>
      <c r="I26" s="1215"/>
      <c r="J26" s="1215"/>
      <c r="K26" s="856"/>
      <c r="L26" s="540"/>
      <c r="M26" s="559" t="s">
        <v>25</v>
      </c>
      <c r="N26" s="566"/>
      <c r="O26" s="566"/>
      <c r="P26" s="566"/>
      <c r="Q26" s="566"/>
      <c r="R26" s="566"/>
      <c r="S26" s="566"/>
      <c r="T26" s="566"/>
      <c r="U26" s="566"/>
      <c r="V26" s="562"/>
      <c r="W26" s="1234"/>
      <c r="Y26" s="591"/>
      <c r="Z26" s="591" t="str">
        <f t="shared" si="0"/>
        <v>Добавить вид теплоносителя (параметры теплоносителя)</v>
      </c>
      <c r="AA26" s="591"/>
      <c r="AB26" s="591"/>
    </row>
    <row r="27" spans="1:28" ht="15" customHeight="1">
      <c r="A27" s="1215"/>
      <c r="B27" s="1215"/>
      <c r="C27" s="1215"/>
      <c r="D27" s="1215"/>
      <c r="E27" s="1215"/>
      <c r="F27" s="851"/>
      <c r="G27" s="851"/>
      <c r="H27" s="849"/>
      <c r="I27" s="1215"/>
      <c r="J27" s="851"/>
      <c r="K27" s="856"/>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row>
    <row r="28" spans="1:28" ht="15" customHeight="1">
      <c r="A28" s="1215"/>
      <c r="B28" s="1215"/>
      <c r="C28" s="1215"/>
      <c r="D28" s="1215"/>
      <c r="E28" s="855"/>
      <c r="F28" s="851"/>
      <c r="G28" s="851"/>
      <c r="H28" s="851"/>
      <c r="I28" s="847"/>
      <c r="J28" s="844"/>
      <c r="K28" s="854"/>
      <c r="L28" s="540"/>
      <c r="M28" s="553" t="s">
        <v>12</v>
      </c>
      <c r="N28" s="566"/>
      <c r="O28" s="566"/>
      <c r="P28" s="566"/>
      <c r="Q28" s="566"/>
      <c r="R28" s="566"/>
      <c r="S28" s="566"/>
      <c r="T28" s="566"/>
      <c r="U28" s="565"/>
      <c r="V28" s="566"/>
      <c r="W28" s="667"/>
      <c r="Y28" s="591"/>
      <c r="Z28" s="591" t="str">
        <f t="shared" si="0"/>
        <v>Добавить схему подключения</v>
      </c>
      <c r="AA28" s="591"/>
      <c r="AB28" s="591"/>
    </row>
    <row r="29" spans="1:28" ht="15" customHeight="1">
      <c r="A29" s="1215"/>
      <c r="B29" s="1215"/>
      <c r="C29" s="1215"/>
      <c r="D29" s="855"/>
      <c r="E29" s="855"/>
      <c r="F29" s="851"/>
      <c r="G29" s="851"/>
      <c r="H29" s="851"/>
      <c r="I29" s="847"/>
      <c r="J29" s="844"/>
      <c r="K29" s="854"/>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row>
    <row r="30" spans="1:28" ht="15" customHeight="1">
      <c r="A30" s="1215"/>
      <c r="B30" s="1215"/>
      <c r="C30" s="855"/>
      <c r="D30" s="855"/>
      <c r="E30" s="855"/>
      <c r="F30" s="855"/>
      <c r="G30" s="860"/>
      <c r="H30" s="847"/>
      <c r="I30" s="858"/>
      <c r="J30" s="844"/>
      <c r="K30" s="859"/>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row>
    <row r="31" spans="1:28" ht="15" customHeight="1">
      <c r="A31" s="1215"/>
      <c r="B31" s="855"/>
      <c r="C31" s="855"/>
      <c r="D31" s="855"/>
      <c r="E31" s="855"/>
      <c r="F31" s="855"/>
      <c r="G31" s="860"/>
      <c r="H31" s="847"/>
      <c r="I31" s="847"/>
      <c r="J31" s="844"/>
      <c r="K31" s="854"/>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row>
    <row r="32" spans="1:28" s="524" customFormat="1" ht="15" customHeight="1">
      <c r="A32" s="843"/>
      <c r="B32" s="843"/>
      <c r="C32" s="843"/>
      <c r="D32" s="843"/>
      <c r="E32" s="843"/>
      <c r="F32" s="843"/>
      <c r="G32" s="843"/>
      <c r="H32" s="843"/>
      <c r="I32" s="843"/>
      <c r="J32" s="843"/>
      <c r="K32" s="843"/>
      <c r="L32" s="494"/>
      <c r="M32" s="567" t="s">
        <v>309</v>
      </c>
      <c r="N32" s="566"/>
      <c r="O32" s="566"/>
      <c r="P32" s="566"/>
      <c r="Q32" s="566"/>
      <c r="R32" s="566"/>
      <c r="S32" s="566"/>
      <c r="T32" s="566"/>
      <c r="U32" s="565"/>
      <c r="V32" s="566"/>
      <c r="W32" s="667"/>
      <c r="X32" s="589"/>
      <c r="Y32" s="589"/>
      <c r="Z32" s="589"/>
      <c r="AA32" s="589"/>
      <c r="AB32" s="589"/>
    </row>
    <row r="33" spans="1:28" ht="11.25">
      <c r="A33" s="525"/>
      <c r="B33" s="525"/>
      <c r="C33" s="525"/>
      <c r="D33" s="525"/>
      <c r="E33" s="525"/>
      <c r="F33" s="525"/>
      <c r="G33" s="525"/>
      <c r="H33" s="525"/>
      <c r="I33" s="525"/>
      <c r="J33" s="525"/>
      <c r="K33" s="525"/>
      <c r="X33" s="525"/>
      <c r="Y33" s="525"/>
      <c r="Z33" s="525"/>
      <c r="AA33" s="525"/>
      <c r="AB33" s="525"/>
    </row>
    <row r="34" spans="1:28" ht="89.25" customHeight="1">
      <c r="L34" s="1">
        <v>1</v>
      </c>
      <c r="M34" s="1208" t="s">
        <v>632</v>
      </c>
      <c r="N34" s="1208"/>
      <c r="O34" s="1208"/>
      <c r="P34" s="1208"/>
      <c r="Q34" s="1208"/>
      <c r="R34" s="1208"/>
      <c r="S34" s="1208"/>
      <c r="T34" s="1208"/>
      <c r="U34" s="1208"/>
      <c r="V34" s="1208"/>
      <c r="W34" s="1208"/>
    </row>
  </sheetData>
  <sheetProtection algorithmName="SHA-512" hashValue="6Sf8+FUYaZVSnyElz0C4gXCfw1iV8biHOWGASuPB2IQNirmjcJ6dBxrP7XYan1ihznunqwAXyIstbyzTJNqLvQ==" saltValue="gsZfikU97WZocG4LhxDYMQ==" spinCount="100000" sheet="1" objects="1" scenarios="1" formatColumns="0" formatRows="0"/>
  <dataConsolidate leftLabels="1"/>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825</vt:i4>
      </vt:variant>
    </vt:vector>
  </HeadingPairs>
  <TitlesOfParts>
    <vt:vector size="837" baseType="lpstr">
      <vt:lpstr>Инструкция</vt:lpstr>
      <vt:lpstr>Титульный</vt:lpstr>
      <vt:lpstr>Территории</vt:lpstr>
      <vt:lpstr>Перечень тарифов</vt:lpstr>
      <vt:lpstr>Форма 1.0.1 | Т-ТЭ | потр</vt:lpstr>
      <vt:lpstr>Форма 4.2.1 | Т-ТЭ | потр</vt:lpstr>
      <vt:lpstr>Форма 1.0.1 | Форма 4.7</vt:lpstr>
      <vt:lpstr>Форма 4.7</vt:lpstr>
      <vt:lpstr>Форма 1.0.1 | Форма 4.8</vt:lpstr>
      <vt:lpstr>Форма 4.8</vt:lpstr>
      <vt:lpstr>Комментарии</vt:lpstr>
      <vt:lpstr>Проверка</vt:lpstr>
      <vt:lpstr>activity</vt:lpstr>
      <vt:lpstr>add_CS_List05_1</vt:lpstr>
      <vt:lpstr>add_CS_List05_10</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add_CT_2</vt:lpstr>
      <vt:lpstr>add_CT_3</vt:lpstr>
      <vt:lpstr>add_CT_3_i</vt:lpstr>
      <vt:lpstr>add_CT_4</vt:lpstr>
      <vt:lpstr>add_CT_5</vt:lpstr>
      <vt:lpstr>add_CT_6</vt:lpstr>
      <vt:lpstr>add_CT_7</vt:lpstr>
      <vt:lpstr>add_CT_8</vt:lpstr>
      <vt:lpstr>add_CT_9</vt:lpstr>
      <vt:lpstr>add_MO_1</vt:lpstr>
      <vt:lpstr>add_MO_10</vt:lpstr>
      <vt:lpstr>add_MO_2</vt:lpstr>
      <vt:lpstr>add_MO_3</vt:lpstr>
      <vt:lpstr>add_MO_3_i</vt:lpstr>
      <vt:lpstr>add_MO_4</vt:lpstr>
      <vt:lpstr>add_MO_5</vt:lpstr>
      <vt:lpstr>add_MO_6</vt:lpstr>
      <vt:lpstr>add_MO_7</vt:lpstr>
      <vt:lpstr>add_MO_8</vt:lpstr>
      <vt:lpstr>add_MO_9</vt:lpstr>
      <vt:lpstr>add_MO_List05_1</vt:lpstr>
      <vt:lpstr>add_MO_List05_10</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Вишняков Александр Сергеевич</cp:lastModifiedBy>
  <cp:lastPrinted>2013-08-29T08:11:20Z</cp:lastPrinted>
  <dcterms:created xsi:type="dcterms:W3CDTF">2004-05-21T07:18:45Z</dcterms:created>
  <dcterms:modified xsi:type="dcterms:W3CDTF">2024-03-11T09:04:55Z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