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Default Extension="doc" ContentType="application/msword"/>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xlsBook"/>
  <mc:AlternateContent xmlns:mc="http://schemas.openxmlformats.org/markup-compatibility/2006">
    <mc:Choice Requires="x15">
      <x15ac:absPath xmlns:x15ac="http://schemas.microsoft.com/office/spreadsheetml/2010/11/ac" url="\\ad.ustekchel.ru\system\users\vishnale\Desktop\X\"/>
    </mc:Choice>
  </mc:AlternateContent>
  <bookViews>
    <workbookView xWindow="930" yWindow="300" windowWidth="13665" windowHeight="7950" tabRatio="887" firstSheet="4" activeTab="4"/>
  </bookViews>
  <sheets>
    <sheet name="modList00" sheetId="623" state="veryHidden" r:id="rId1"/>
    <sheet name="modList02" sheetId="645" state="veryHidden" r:id="rId2"/>
    <sheet name="Инструкция" sheetId="525" r:id="rId3"/>
    <sheet name="Лог обновления" sheetId="429" state="veryHidden" r:id="rId4"/>
    <sheet name="Титульный" sheetId="437" r:id="rId5"/>
    <sheet name="Территории" sheetId="601" r:id="rId6"/>
    <sheet name="Перечень тарифов" sheetId="540" r:id="rId7"/>
    <sheet name="Форма 1.0.1 | Т-ТЭ | &gt;=25МВт" sheetId="634" state="veryHidden" r:id="rId8"/>
    <sheet name="Форма 4.2.1 | Т-ТЭ | &gt;=25МВт" sheetId="624" state="veryHidden" r:id="rId9"/>
    <sheet name="Форма 1.0.1 | Т-ТЭ | ТСО" sheetId="614" state="veryHidden" r:id="rId10"/>
    <sheet name="Форма 4.2.1 | Т-ТЭ | ТСО" sheetId="625" state="veryHidden" r:id="rId11"/>
    <sheet name="Форма 1.0.1 | Т-ТЭ | потр" sheetId="643" state="veryHidden" r:id="rId12"/>
    <sheet name="Форма 4.2.1 | Т-ТЭ | потр" sheetId="642" state="veryHidden" r:id="rId13"/>
    <sheet name="Форма 1.0.1 | Т-ТЭ | предел" sheetId="635" state="veryHidden" r:id="rId14"/>
    <sheet name="Форма 4.2.1 | Т-ТЭ | предел" sheetId="626" state="veryHidden" r:id="rId15"/>
    <sheet name="Форма 1.0.1 | Т-ТЭ | индикат" sheetId="641" state="veryHidden" r:id="rId16"/>
    <sheet name="Форма 4.2.1 | Т-ТЭ | индикат" sheetId="640" state="veryHidden" r:id="rId17"/>
    <sheet name="Форма 1.0.1 | Резерв мощности" sheetId="636" state="veryHidden" r:id="rId18"/>
    <sheet name="Форма 4.2.1 | Резерв мощности" sheetId="631" state="veryHidden" r:id="rId19"/>
    <sheet name="Форма 1.0.1 | Т-ТН" sheetId="637" state="veryHidden" r:id="rId20"/>
    <sheet name="Форма 4.2.2 | Т-ТН" sheetId="627" state="veryHidden" r:id="rId21"/>
    <sheet name="Форма 1.0.1 | Т-передача ТЭ" sheetId="638" state="veryHidden" r:id="rId22"/>
    <sheet name="Форма 4.2.2 | Т-передача ТЭ" sheetId="629" state="veryHidden" r:id="rId23"/>
    <sheet name="Форма 1.0.1 | Т-передача ТН" sheetId="639" state="veryHidden" r:id="rId24"/>
    <sheet name="Форма 4.2.2 | Т-передача ТН" sheetId="630" state="veryHidden" r:id="rId25"/>
    <sheet name="Форма 1.0.1 | Т-гор.вода" sheetId="616" state="veryHidden" r:id="rId26"/>
    <sheet name="Форма 4.2.3 | Т-гор.вода" sheetId="628" state="veryHidden" r:id="rId27"/>
    <sheet name="Форма 1.0.1 | Т-подкл" sheetId="618" state="veryHidden" r:id="rId28"/>
    <sheet name="Форма 4.2.4 | Т-подкл" sheetId="633" state="veryHidden" r:id="rId29"/>
    <sheet name="Форма 1.0.1 | Т-подкл(инд)" sheetId="617" r:id="rId30"/>
    <sheet name="Форма 4.2.5 | Т-подкл(инд)" sheetId="632" r:id="rId31"/>
    <sheet name="Форма 1.0.1 | Форма 4.7" sheetId="622" r:id="rId32"/>
    <sheet name="Форма 4.7" sheetId="608" r:id="rId33"/>
    <sheet name="Форма 1.0.1 | Форма 4.8" sheetId="646" r:id="rId34"/>
    <sheet name="Форма 4.8" sheetId="610" r:id="rId35"/>
    <sheet name="Форма 1.0.2" sheetId="550" state="veryHidden" r:id="rId36"/>
    <sheet name="Сведения об изменении" sheetId="568" state="veryHidden" r:id="rId37"/>
    <sheet name="Комментарии" sheetId="431" r:id="rId38"/>
    <sheet name="Проверка" sheetId="546" r:id="rId39"/>
    <sheet name="et_union_hor" sheetId="471" state="veryHidden" r:id="rId40"/>
    <sheet name="TEHSHEET" sheetId="205" state="veryHidden" r:id="rId41"/>
    <sheet name="modListTempFilter" sheetId="620" state="veryHidden" r:id="rId42"/>
    <sheet name="modCheckCyan" sheetId="612" state="veryHidden" r:id="rId43"/>
    <sheet name="REESTR_LINK" sheetId="602" state="veryHidden" r:id="rId44"/>
    <sheet name="REESTR_DS" sheetId="603" state="veryHidden" r:id="rId45"/>
    <sheet name="modHTTP" sheetId="604" state="veryHidden" r:id="rId46"/>
    <sheet name="modfrmRezimChoose" sheetId="609" state="veryHidden" r:id="rId47"/>
    <sheet name="modSheetMain" sheetId="599" state="veryHidden" r:id="rId48"/>
    <sheet name="REESTR_VT" sheetId="577" state="veryHidden" r:id="rId49"/>
    <sheet name="REESTR_VED" sheetId="579" state="veryHidden" r:id="rId50"/>
    <sheet name="modfrmReestrObj" sheetId="570" state="veryHidden" r:id="rId51"/>
    <sheet name="AllSheetsInThisWorkbook" sheetId="389" state="veryHidden" r:id="rId52"/>
    <sheet name="et_union_vert" sheetId="521" state="veryHidden" r:id="rId53"/>
    <sheet name="modInstruction" sheetId="605" state="veryHidden" r:id="rId54"/>
    <sheet name="modRegion" sheetId="528" state="veryHidden" r:id="rId55"/>
    <sheet name="modReestr" sheetId="433" state="veryHidden" r:id="rId56"/>
    <sheet name="modfrmReestr" sheetId="434" state="veryHidden" r:id="rId57"/>
    <sheet name="modUpdTemplMain" sheetId="424" state="veryHidden" r:id="rId58"/>
    <sheet name="REESTR_ORG" sheetId="390" state="veryHidden" r:id="rId59"/>
    <sheet name="modClassifierValidate" sheetId="400" state="veryHidden" r:id="rId60"/>
    <sheet name="modProv" sheetId="520" state="veryHidden" r:id="rId61"/>
    <sheet name="modHyp" sheetId="398" state="veryHidden" r:id="rId62"/>
    <sheet name="modServiceModule" sheetId="594" state="veryHidden" r:id="rId63"/>
    <sheet name="modList01" sheetId="551" state="veryHidden" r:id="rId64"/>
    <sheet name="modList03" sheetId="549" state="veryHidden" r:id="rId65"/>
    <sheet name="REESTR_MO_FILTER" sheetId="621" state="veryHidden" r:id="rId66"/>
    <sheet name="REESTR_MO" sheetId="518" state="veryHidden" r:id="rId67"/>
    <sheet name="modInfo" sheetId="513" state="veryHidden" r:id="rId68"/>
    <sheet name="modList05" sheetId="619" state="veryHidden" r:id="rId69"/>
    <sheet name="modList06" sheetId="553" state="veryHidden" r:id="rId70"/>
    <sheet name="modList07" sheetId="569" state="veryHidden" r:id="rId71"/>
    <sheet name="modList11" sheetId="539" state="veryHidden" r:id="rId72"/>
    <sheet name="modList12" sheetId="611" state="veryHidden" r:id="rId73"/>
    <sheet name="modfrmDateChoose" sheetId="517" state="veryHidden" r:id="rId74"/>
    <sheet name="modComm" sheetId="514" state="veryHidden" r:id="rId75"/>
    <sheet name="modThisWorkbook" sheetId="511" state="veryHidden" r:id="rId76"/>
    <sheet name="modfrmReestrMR" sheetId="519" state="veryHidden" r:id="rId77"/>
    <sheet name="modfrmCheckUpdates" sheetId="512" state="veryHidden" r:id="rId78"/>
  </sheets>
  <definedNames>
    <definedName name="_xlnm._FilterDatabase" localSheetId="38"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13">'Форма 1.0.1 | Т-ТЭ | потр'!$G$17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T_1">'Форма 4.2.1 | Т-ТЭ | &gt;=25МВт'!$M$30</definedName>
    <definedName name="add_CT_10">'Форма 4.2.4 | Т-подкл'!$M$29</definedName>
    <definedName name="add_CT_13">'Форма 4.2.1 | Т-ТЭ | потр'!$M$30</definedName>
    <definedName name="add_CT_2">'Форма 4.2.1 | Т-ТЭ | ТСО'!$M$30</definedName>
    <definedName name="add_CT_3">'Форма 4.2.1 | Т-ТЭ | предел'!$M$32</definedName>
    <definedName name="add_CT_3_i">'Форма 4.2.1 | Т-ТЭ | индикат'!$M$32</definedName>
    <definedName name="add_CT_4">'Форма 4.2.2 | Т-ТН'!$M$30</definedName>
    <definedName name="add_CT_5">'Форма 4.2.3 | Т-гор.вода'!$M$32</definedName>
    <definedName name="add_CT_6">'Форма 4.2.2 | Т-передача ТЭ'!$M$30</definedName>
    <definedName name="add_CT_7">'Форма 4.2.2 | Т-передача ТН'!$M$30</definedName>
    <definedName name="add_CT_8">'Форма 4.2.1 | Резерв мощности'!$M$30</definedName>
    <definedName name="add_MO_1">'Форма 4.2.1 | Т-ТЭ | &gt;=25МВт'!$M$31</definedName>
    <definedName name="add_MO_10">'Форма 4.2.4 | Т-подкл'!$M$30</definedName>
    <definedName name="add_MO_13">'Форма 4.2.1 | Т-ТЭ | потр'!$M$31</definedName>
    <definedName name="add_MO_2">'Форма 4.2.1 | Т-ТЭ | ТСО'!$M$31</definedName>
    <definedName name="add_MO_3">'Форма 4.2.1 | Т-ТЭ | предел'!$M$33</definedName>
    <definedName name="add_MO_3_i">'Форма 4.2.1 | Т-ТЭ | индикат'!$M$33</definedName>
    <definedName name="add_MO_4">'Форма 4.2.2 | Т-ТН'!$M$31</definedName>
    <definedName name="add_MO_5">'Форма 4.2.3 | Т-гор.вода'!$M$33</definedName>
    <definedName name="add_MO_6">'Форма 4.2.2 | Т-передача ТЭ'!$M$31</definedName>
    <definedName name="add_MO_7">'Форма 4.2.2 | Т-передача ТН'!$M$31</definedName>
    <definedName name="add_MO_8">'Форма 4.2.1 | Резерв мощности'!$M$31</definedName>
    <definedName name="add_MO_List05_1">'Форма 1.0.1 | Т-ТЭ | &gt;=25МВт'!$G$14</definedName>
    <definedName name="add_MO_List05_10">'Форма 1.0.1 | Т-подкл'!$G$14</definedName>
    <definedName name="add_MO_List05_13">'Форма 1.0.1 | Т-ТЭ | потр'!$G$14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R_List05_1">'Форма 1.0.1 | Т-ТЭ | &gt;=25МВт'!$G$15</definedName>
    <definedName name="add_MR_List05_10">'Форма 1.0.1 | Т-подкл'!$G$15</definedName>
    <definedName name="add_MR_List05_13">'Форма 1.0.1 | Т-ТЭ | потр'!$G$15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POST_5">'Форма 4.2.3 | Т-гор.вода'!$M$27</definedName>
    <definedName name="add_Rate_1">'Форма 4.2.1 | Т-ТЭ | &gt;=25МВт'!$M$32</definedName>
    <definedName name="add_Rate_10">'Форма 4.2.4 | Т-подкл'!$M$31</definedName>
    <definedName name="add_Rate_13">'Форма 4.2.1 | Т-ТЭ | потр'!$M$32</definedName>
    <definedName name="add_Rate_2">'Форма 4.2.1 | Т-ТЭ | ТСО'!$M$32</definedName>
    <definedName name="add_Rate_3">'Форма 4.2.1 | Т-ТЭ | предел'!$M$34</definedName>
    <definedName name="add_Rate_3_i">'Форма 4.2.1 | Т-ТЭ | индикат'!$M$34</definedName>
    <definedName name="add_Rate_4">'Форма 4.2.2 | Т-ТН'!$M$32</definedName>
    <definedName name="add_Rate_5">'Форма 4.2.3 | Т-гор.вода'!$M$34</definedName>
    <definedName name="add_Rate_6">'Форма 4.2.2 | Т-передача ТЭ'!$M$32</definedName>
    <definedName name="add_Rate_7">'Форма 4.2.2 | Т-передача ТН'!$M$32</definedName>
    <definedName name="add_Rate_8">'Форма 4.2.1 | Резерв мощности'!$M$32</definedName>
    <definedName name="add_Scheme_6">'Форма 4.2.2 | Т-передача ТЭ'!$M$28</definedName>
    <definedName name="add_TER_List05_1">'Форма 1.0.1 | Т-ТЭ | &gt;=25МВт'!$G$16</definedName>
    <definedName name="add_TER_List05_10">'Форма 1.0.1 | Т-подкл'!$G$16</definedName>
    <definedName name="add_TER_List05_13">'Форма 1.0.1 | Т-ТЭ | потр'!$G$16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Warm_1">'Форма 4.2.1 | Т-ТЭ | &gt;=25МВт'!$M$29</definedName>
    <definedName name="add_Warm_10">'Форма 4.2.4 | Т-подкл'!$M$28</definedName>
    <definedName name="add_Warm_13">'Форма 4.2.1 | Т-ТЭ | потр'!$M$29</definedName>
    <definedName name="add_Warm_2">'Форма 4.2.1 | Т-ТЭ | ТСО'!$M$29</definedName>
    <definedName name="add_Warm_3">'Форма 4.2.1 | Т-ТЭ | предел'!$M$31</definedName>
    <definedName name="add_Warm_3_i">'Форма 4.2.1 | Т-ТЭ | индикат'!$M$31</definedName>
    <definedName name="add_Warm_4">'Форма 4.2.2 | Т-ТН'!$M$29</definedName>
    <definedName name="add_Warm_5">'Форма 4.2.3 | Т-гор.вода'!$M$31</definedName>
    <definedName name="add_Warm_6">'Форма 4.2.2 | Т-передача ТЭ'!$M$29</definedName>
    <definedName name="add_Warm_7">'Форма 4.2.2 | Т-передача ТН'!$M$29</definedName>
    <definedName name="add_Warm_8">'Форма 4.2.1 | Резерв мощности'!$M$29</definedName>
    <definedName name="anscount" hidden="1">1</definedName>
    <definedName name="checkCell_List01">Территории!$D$15:$L$15</definedName>
    <definedName name="checkCell_List02">'Перечень тарифов'!$E$20:$W$26</definedName>
    <definedName name="checkCell_List06_1">'Форма 4.2.1 | Т-ТЭ | &gt;=25МВт'!$M$18:$W$32</definedName>
    <definedName name="checkCell_List06_1_double_date">'Форма 4.2.1 | Т-ТЭ | &gt;=25МВт'!$X$18:$X$32</definedName>
    <definedName name="checkCell_List06_1_unique_t">'Форма 4.2.1 | Т-ТЭ | &gt;=25МВт'!$M$18:$M$32</definedName>
    <definedName name="checkCell_List06_1_unique_t1">'Форма 4.2.1 | Т-ТЭ | &gt;=25МВт'!$Y$18:$Y$32</definedName>
    <definedName name="checkCell_List06_10">'Форма 4.2.4 | Т-подкл'!$M$19:$AG$31</definedName>
    <definedName name="checkCell_List06_10_double_date">'Форма 4.2.4 | Т-подкл'!$AH$19:$AH$31</definedName>
    <definedName name="checkCell_List06_10_plata">'Форма 4.2.4 | Т-подкл'!$Z$15:$AA$31</definedName>
    <definedName name="checkCell_List06_10_unique">'Форма 4.2.4 | Т-подкл'!$AI$19:$AI$31</definedName>
    <definedName name="checkCell_List06_13">'Форма 4.2.1 | Т-ТЭ | потр'!$M$18:$W$32</definedName>
    <definedName name="checkCell_List06_13_double_date">'Форма 4.2.1 | Т-ТЭ | потр'!$X$18:$X$32</definedName>
    <definedName name="checkCell_List06_13_unique_t">'Форма 4.2.1 | Т-ТЭ | потр'!$M$18:$M$32</definedName>
    <definedName name="checkCell_List06_13_unique_t1">'Форма 4.2.1 | Т-ТЭ | потр'!$Y$18:$Y$32</definedName>
    <definedName name="checkCell_List06_2">'Форма 4.2.1 | Т-ТЭ | ТСО'!$M$18:$W$32</definedName>
    <definedName name="checkCell_List06_2_double_date">'Форма 4.2.1 | Т-ТЭ | ТСО'!$X$18:$X$32</definedName>
    <definedName name="checkCell_List06_2_unique_t">'Форма 4.2.1 | Т-ТЭ | ТСО'!$M$18:$M$32</definedName>
    <definedName name="checkCell_List06_2_unique_t1">'Форма 4.2.1 | Т-ТЭ | ТСО'!$Y$18:$Y$32</definedName>
    <definedName name="checkCell_List06_3">'Форма 4.2.1 | Т-ТЭ | предел'!$M$20:$W$34</definedName>
    <definedName name="checkCell_List06_3_double_date">'Форма 4.2.1 | Т-ТЭ | предел'!$X$20:$X$34</definedName>
    <definedName name="checkCell_List06_3_i">'Форма 4.2.1 | Т-ТЭ | индикат'!$M$20:$W$34</definedName>
    <definedName name="checkCell_List06_3_i_double_date">'Форма 4.2.1 | Т-ТЭ | индикат'!$X$20:$X$34</definedName>
    <definedName name="checkCell_List06_3_i_unique_t">'Форма 4.2.1 | Т-ТЭ | индикат'!$M$20:$M$34</definedName>
    <definedName name="checkCell_List06_3_i_unique_t1">'Форма 4.2.1 | Т-ТЭ | индикат'!$Y$20:$Y$34</definedName>
    <definedName name="checkCell_List06_3_unique_t">'Форма 4.2.1 | Т-ТЭ | предел'!$M$20:$M$34</definedName>
    <definedName name="checkCell_List06_3_unique_t1">'Форма 4.2.1 | Т-ТЭ | предел'!$Y$20:$Y$34</definedName>
    <definedName name="checkCell_List06_4">'Форма 4.2.2 | Т-ТН'!$M$18:$W$32</definedName>
    <definedName name="checkCell_List06_4_double_date">'Форма 4.2.2 | Т-ТН'!$X$18:$X$32</definedName>
    <definedName name="checkCell_List06_4_unique_t">'Форма 4.2.2 | Т-ТН'!$M$18:$M$32</definedName>
    <definedName name="checkCell_List06_4_unique_t1">'Форма 4.2.2 | Т-ТН'!$Y$18:$Y$32</definedName>
    <definedName name="checkCell_List06_5">'Форма 4.2.3 | Т-гор.вода'!$M$18:$AB$34</definedName>
    <definedName name="checkCell_List06_5_double_date">'Форма 4.2.3 | Т-гор.вода'!$AC$18:$AC$34</definedName>
    <definedName name="checkCell_List06_5_unique_t">'Форма 4.2.3 | Т-гор.вода'!$M$18:$M$34</definedName>
    <definedName name="checkCell_List06_5_unique_t1">'Форма 4.2.3 | Т-гор.вода'!$AD$18:$AD$34</definedName>
    <definedName name="checkCell_List06_6">'Форма 4.2.2 | Т-передача ТЭ'!$M$18:$W$32</definedName>
    <definedName name="checkCell_List06_6_double_date">'Форма 4.2.2 | Т-передача ТЭ'!$X$18:$X$32</definedName>
    <definedName name="checkCell_List06_6_unique_t">'Форма 4.2.2 | Т-передача ТЭ'!$M$18:$M$32</definedName>
    <definedName name="checkCell_List06_6_unique_t1">'Форма 4.2.2 | Т-передача ТЭ'!$Y$18:$Y$33</definedName>
    <definedName name="checkCell_List06_7">'Форма 4.2.2 | Т-передача ТН'!$M$18:$W$32</definedName>
    <definedName name="checkCell_List06_7_double_date">'Форма 4.2.2 | Т-передача ТН'!$X$18:$X$32</definedName>
    <definedName name="checkCell_List06_7_unique_t">'Форма 4.2.2 | Т-передача ТН'!$M$18:$M$32</definedName>
    <definedName name="checkCell_List06_7_unique_t1">'Форма 4.2.2 | Т-передача ТН'!$Y$18:$Y$32</definedName>
    <definedName name="checkCell_List06_8">'Форма 4.2.1 | Резерв мощности'!$M$18:$W$32</definedName>
    <definedName name="checkCell_List06_8_double_date">'Форма 4.2.1 | Резерв мощности'!$X$18:$X$32</definedName>
    <definedName name="checkCell_List06_8_unique_t">'Форма 4.2.1 | Резерв мощности'!$M$18:$M$32</definedName>
    <definedName name="checkCell_List06_8_unique_t1">'Форма 4.2.1 | Резерв мощности'!$Y$18:$Y$33</definedName>
    <definedName name="checkCell_List06_9">'Форма 4.2.5 | Т-подкл(инд)'!$M$19:$X$25</definedName>
    <definedName name="checkCell_List06_9_double_date">'Форма 4.2.5 | Т-подкл(инд)'!$Y$19:$Y$25</definedName>
    <definedName name="checkCell_List06_9_plata">'Форма 4.2.5 | Т-подкл(инд)'!$Q$15:$R$25</definedName>
    <definedName name="checkCell_List07">'Сведения об изменении'!$D$11:$E$13</definedName>
    <definedName name="checkCell_List11">'Форма 4.7'!$D$10:$G$19</definedName>
    <definedName name="checkCells_List05_1">'Форма 1.0.1 | Т-ТЭ | &gt;=25МВт'!$F$7:$I$17</definedName>
    <definedName name="checkCells_List05_10">'Форма 1.0.1 | Т-подкл'!$F$7:$I$17</definedName>
    <definedName name="checkCells_List05_11">'Форма 1.0.1 | Форма 4.7'!$F$7:$I$13</definedName>
    <definedName name="checkCells_List05_13">'Форма 1.0.1 | Т-ТЭ | потр'!$F$7:$I$17</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Т-подкл(инд)'!$F$7:$I$13</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4.2.3 | Т-гор.вода'!$M$13</definedName>
    <definedName name="Component_comp">'Форма 4.2.3 | Т-гор.вода'!$O$24</definedName>
    <definedName name="Component_comp_p">'Форма 4.2.3 | Т-гор.вода'!$O$25</definedName>
    <definedName name="connection_flag">Титульный!$F$38</definedName>
    <definedName name="CURRENT_DATE">TEHSHEET!$H$29</definedName>
    <definedName name="data_List11">'Форма 4.7'!$F$12:$G$19</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4.2.1 | Резерв мощности'!$O$22</definedName>
    <definedName name="default_val_2">'Форма 4.2.1 | Резерв мощности'!$M$24</definedName>
    <definedName name="default_val_4">et_union_hor!$M$168</definedName>
    <definedName name="default_val_5">'Форма 4.2.3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4.7'!$H$9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et_union_hor!$O$238:$V$243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et_union_hor!$V$238:$V$251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4.2.4 | Т-подкл'!$V$18:$V$31</definedName>
    <definedName name="flagIndicat_List06_3">'Форма 4.2.1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4.2.4 | Т-подкл'!$N$18:$N$31</definedName>
    <definedName name="flagTS">'Форма 4.2.4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4.2.1 | Т-ТЭ | &gt;=25МВт'!$L$5</definedName>
    <definedName name="header_10">'Форма 4.2.4 | Т-подкл'!$L$5</definedName>
    <definedName name="header_2">'Форма 4.2.1 | Т-ТЭ | ТСО'!$L$5</definedName>
    <definedName name="header_3">'Форма 4.2.1 | Т-ТЭ | предел'!$L$5</definedName>
    <definedName name="header_4">'Форма 4.2.2 | Т-ТН'!$L$5</definedName>
    <definedName name="header_5">'Форма 4.2.3 | Т-гор.вода'!$L$5</definedName>
    <definedName name="header_6">'Форма 4.2.2 | Т-передача ТЭ'!$L$5</definedName>
    <definedName name="header_7">'Форма 4.2.2 | Т-передача ТН'!$L$5</definedName>
    <definedName name="header_8">'Форма 4.2.1 | Резерв мощности'!$L$5</definedName>
    <definedName name="header_9">'Форма 4.2.5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4.7'!$A$1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TEHSHEET!$AP$2:$AP$12</definedName>
    <definedName name="kind_group_rates_load_ETS">TEHSHEET!$AP$2:$AP$11</definedName>
    <definedName name="kind_group_rates_load_filter">TEHSHEET!$AQ$2:$AQ$11</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REESTR_MO!$A$2:$D$322</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4.2.1 | Т-ТЭ | &gt;=25МВт'!$11:$11</definedName>
    <definedName name="List06_1_MC">'Форма 4.2.1 | Т-ТЭ | &gt;=25МВт'!$O$18:$O$32</definedName>
    <definedName name="List06_1_MC2">'Форма 4.2.1 | Т-ТЭ | &gt;=25МВт'!$V$18:$V$32</definedName>
    <definedName name="List06_1_note">'Форма 4.2.1 | Т-ТЭ | &gt;=25МВт'!$W$18:$W$32</definedName>
    <definedName name="List06_1_Period">'Форма 4.2.1 | Т-ТЭ | &gt;=25МВт'!$O$18:$U$32</definedName>
    <definedName name="List06_10_DP">'Форма 4.2.4 | Т-подкл'!$12:$12</definedName>
    <definedName name="List06_10_MC2">'Форма 4.2.4 | Т-подкл'!$AF$19:$AF$31</definedName>
    <definedName name="List06_10_note">'Форма 4.2.4 | Т-подкл'!$AG$19:$AG$31</definedName>
    <definedName name="List06_10_Period">'Форма 4.2.4 | Т-подкл'!$Z$19:$AE$31</definedName>
    <definedName name="List06_10_pl">'Форма 4.2.4 | Т-подкл'!$11:$11</definedName>
    <definedName name="List06_10_region">'Форма 4.2.4 | Т-подкл'!$N$23:$Y$25</definedName>
    <definedName name="List06_13_DP">'Форма 4.2.1 | Т-ТЭ | потр'!$11:$11</definedName>
    <definedName name="List06_13_MC">'Форма 4.2.1 | Т-ТЭ | потр'!$O$18:$O$32</definedName>
    <definedName name="List06_13_MC2">'Форма 4.2.1 | Т-ТЭ | потр'!$V$18:$V$32</definedName>
    <definedName name="List06_13_note">'Форма 4.2.1 | Т-ТЭ | потр'!$W$18:$W$32</definedName>
    <definedName name="List06_13_Period">'Форма 4.2.1 | Т-ТЭ | потр'!$O$18:$U$32</definedName>
    <definedName name="List06_2_DP">'Форма 4.2.1 | Т-ТЭ | ТСО'!$11:$11</definedName>
    <definedName name="List06_2_MC">'Форма 4.2.1 | Т-ТЭ | ТСО'!$O$18:$O$32</definedName>
    <definedName name="List06_2_MC2">'Форма 4.2.1 | Т-ТЭ | ТСО'!$V$18:$V$32</definedName>
    <definedName name="List06_2_note">'Форма 4.2.1 | Т-ТЭ | ТСО'!$W$18:$W$32</definedName>
    <definedName name="List06_2_Period">'Форма 4.2.1 | Т-ТЭ | ТСО'!$O$18:$U$32</definedName>
    <definedName name="List06_3_DP">'Форма 4.2.1 | Т-ТЭ | предел'!$13:$13</definedName>
    <definedName name="List06_3_i_DP">'Форма 4.2.1 | Т-ТЭ | индикат'!$13:$13</definedName>
    <definedName name="List06_3_i_GroundMaterials">'Форма 4.2.1 | Т-ТЭ | индикат'!$O$7</definedName>
    <definedName name="List06_3_i_MC">'Форма 4.2.1 | Т-ТЭ | индикат'!$O$20:$O$34</definedName>
    <definedName name="List06_3_i_MC2">'Форма 4.2.1 | Т-ТЭ | индикат'!$V$20:$V$34</definedName>
    <definedName name="List06_3_i_note">'Форма 4.2.1 | Т-ТЭ | индикат'!$W$20:$W$34</definedName>
    <definedName name="List06_3_i_Period">'Форма 4.2.1 | Т-ТЭ | индикат'!$O$20:$U$34</definedName>
    <definedName name="List06_3_MC">'Форма 4.2.1 | Т-ТЭ | предел'!$O$20:$O$34</definedName>
    <definedName name="List06_3_MC2">'Форма 4.2.1 | Т-ТЭ | предел'!$V$20:$V$34</definedName>
    <definedName name="List06_3_note">'Форма 4.2.1 | Т-ТЭ | предел'!$W$20:$W$34</definedName>
    <definedName name="List06_3_Period">'Форма 4.2.1 | Т-ТЭ | предел'!$O$20:$U$34</definedName>
    <definedName name="List06_4_DP">'Форма 4.2.2 | Т-ТН'!$11:$11</definedName>
    <definedName name="List06_4_MC2">'Форма 4.2.2 | Т-ТН'!$V$18:$V$32</definedName>
    <definedName name="List06_4_note">'Форма 4.2.2 | Т-ТН'!$W$18:$W$32</definedName>
    <definedName name="List06_4_Period">'Форма 4.2.2 | Т-ТН'!$O$18:$U$32</definedName>
    <definedName name="List06_5_0">'Форма 4.2.3 | Т-гор.вода'!$25:$25</definedName>
    <definedName name="List06_5_DP">'Форма 4.2.3 | Т-гор.вода'!$11:$11</definedName>
    <definedName name="List06_5_MC">'Форма 4.2.3 | Т-гор.вода'!$O$18:$O$34</definedName>
    <definedName name="List06_5_MC2">'Форма 4.2.3 | Т-гор.вода'!$AA$18:$AA$34</definedName>
    <definedName name="List06_5_note">'Форма 4.2.3 | Т-гор.вода'!$AB$18:$AB$34</definedName>
    <definedName name="List06_5_Period">'Форма 4.2.3 | Т-гор.вода'!$O$18:$Z$34</definedName>
    <definedName name="List06_6_DP">'Форма 4.2.2 | Т-передача ТЭ'!$11:$11</definedName>
    <definedName name="List06_6_MC">'Форма 4.2.2 | Т-передача ТЭ'!$O$18:$O$32</definedName>
    <definedName name="List06_6_MC2">'Форма 4.2.2 | Т-передача ТЭ'!$V$18:$V$32</definedName>
    <definedName name="List06_6_note">'Форма 4.2.2 | Т-передача ТЭ'!$W$18:$W$32</definedName>
    <definedName name="List06_6_Period">'Форма 4.2.2 | Т-передача ТЭ'!$O$18:$U$32</definedName>
    <definedName name="List06_7_DP">'Форма 4.2.2 | Т-передача ТН'!$11:$11</definedName>
    <definedName name="List06_7_MC">'Форма 4.2.2 | Т-передача ТН'!$O$18:$O$32</definedName>
    <definedName name="List06_7_MC2">'Форма 4.2.2 | Т-передача ТН'!$V$18:$V$32</definedName>
    <definedName name="List06_7_note">'Форма 4.2.2 | Т-передача ТН'!$W$18:$W$32</definedName>
    <definedName name="List06_7_Period">'Форма 4.2.2 | Т-передача ТН'!$O$18:$U$32</definedName>
    <definedName name="List06_8_DP">'Форма 4.2.1 | Резерв мощности'!$11:$11</definedName>
    <definedName name="List06_8_MC">'Форма 4.2.1 | Резерв мощности'!$O$18:$O$32</definedName>
    <definedName name="List06_8_MC2">'Форма 4.2.1 | Резерв мощности'!$V$18:$V$32</definedName>
    <definedName name="List06_8_note">'Форма 4.2.1 | Резерв мощности'!$W$18:$W$32</definedName>
    <definedName name="List06_8_Period">'Форма 4.2.1 | Резерв мощности'!$O$18:$U$32</definedName>
    <definedName name="List06_9_DP">'Форма 4.2.5 | Т-подкл(инд)'!$12:$12</definedName>
    <definedName name="List06_9_MC">'Форма 4.2.5 | Т-подкл(инд)'!$O$19:$O$25</definedName>
    <definedName name="List06_9_MC2">'Форма 4.2.5 | Т-подкл(инд)'!$W$19:$W$25</definedName>
    <definedName name="List06_9_note">'Форма 4.2.5 | Т-подкл(инд)'!$X$19:$X$25</definedName>
    <definedName name="List06_9_Period">'Форма 4.2.5 | Т-подкл(инд)'!$Q$19:$V$25</definedName>
    <definedName name="List06_9_pl">'Форма 4.2.5 | Т-подкл(инд)'!$11:$11</definedName>
    <definedName name="List11_GroundMaterials_1">'Форма 4.7'!$F$12:$F$19</definedName>
    <definedName name="List11_note">'Форма 4.7'!$G$10:$G$19</definedName>
    <definedName name="List12_Date">'Форма 4.8'!$G$11</definedName>
    <definedName name="List12_GroundMaterials_1">'Форма 4.8'!$H$11:$H$35</definedName>
    <definedName name="List12_note">'Форма 4.8'!$I$10:$I$35</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4.2.1 | Т-ТЭ | &gt;=25МВт'!$O$24</definedName>
    <definedName name="OneRates_13">'Форма 4.2.1 | Т-ТЭ | потр'!$O$24</definedName>
    <definedName name="OneRates_2">'Форма 4.2.1 | Т-ТЭ | ТСО'!$O$24</definedName>
    <definedName name="OneRates_3">'Форма 4.2.1 | Т-ТЭ | предел'!$O$26</definedName>
    <definedName name="OneRates_3_i">'Форма 4.2.1 | Т-ТЭ | индикат'!$O$26</definedName>
    <definedName name="OneRates_4">'Форма 4.2.2 | Т-ТН'!$O$24</definedName>
    <definedName name="OneRates_5">'Форма 4.2.3 | Т-гор.вода'!$Q$24</definedName>
    <definedName name="OneRates_5_comp">'Форма 4.2.3 | Т-гор.вода'!$P$24</definedName>
    <definedName name="OneRates_5_comp_p">'Форма 4.2.3 | Т-гор.вода'!$P$25</definedName>
    <definedName name="OneRates_5_p">'Форма 4.2.3 | Т-гор.вода'!$Q$25</definedName>
    <definedName name="OneRates_6">'Форма 4.2.2 | Т-передача ТЭ'!$O$24</definedName>
    <definedName name="OneRates_7">'Форма 4.2.2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Cng_List11_1">'Форма 4.7'!$E$12:$E$13</definedName>
    <definedName name="pCng_List11_2">'Форма 4.7'!$E$15:$E$16</definedName>
    <definedName name="pCng_List11_3">'Форма 4.7'!$E$18:$E$19</definedName>
    <definedName name="pCng_List12_1">'Форма 4.8'!$E$15:$E$16</definedName>
    <definedName name="pCng_List12_2">'Форма 4.8'!$E$18:$E$20</definedName>
    <definedName name="pCng_List12_6">'Форма 4.8'!$E$34:$E$35</definedName>
    <definedName name="pDbl_List12_5">'Форма 4.8'!$G$31:$G$32</definedName>
    <definedName name="pDbl_List12_5_copy">'Форма 4.8'!$L$31:$L$32</definedName>
    <definedName name="pDbl_List12_5_copy2">'Форма 4.8'!$K$31:$K$32</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4.2.1 | Т-ТЭ | &gt;=25МВт'!$K$18:$K$32</definedName>
    <definedName name="pDel_List06_1_2">'Форма 4.2.1 | Т-ТЭ | &gt;=25МВт'!$J$18:$J$32</definedName>
    <definedName name="pDel_List06_1_3">'Форма 4.2.1 | Т-ТЭ | &gt;=25МВт'!$I$18:$I$32</definedName>
    <definedName name="pDel_List06_10_4">'Форма 4.2.4 | Т-подкл'!$N$19:$AF$31,'Форма 4.2.4 | Т-подкл'!$N$19:$AF$31,'Форма 4.2.4 | Т-подкл'!$N$19:$AF$31</definedName>
    <definedName name="pDel_List06_10_5">'Форма 4.2.4 | Т-подкл'!$K$19:$K$31</definedName>
    <definedName name="pDel_List06_13_1">'Форма 4.2.1 | Т-ТЭ | потр'!$K$18:$K$32</definedName>
    <definedName name="pDel_List06_13_2">'Форма 4.2.1 | Т-ТЭ | потр'!$J$18:$J$32</definedName>
    <definedName name="pDel_List06_13_3">'Форма 4.2.1 | Т-ТЭ | потр'!$I$18:$I$32</definedName>
    <definedName name="pDel_List06_2_1">'Форма 4.2.1 | Т-ТЭ | ТСО'!$K$18:$K$32</definedName>
    <definedName name="pDel_List06_2_2">'Форма 4.2.1 | Т-ТЭ | ТСО'!$J$18:$J$32</definedName>
    <definedName name="pDel_List06_2_3">'Форма 4.2.1 | Т-ТЭ | ТСО'!$I$18:$I$32</definedName>
    <definedName name="pDel_List06_3_1">'Форма 4.2.1 | Т-ТЭ | предел'!$K$20:$K$34</definedName>
    <definedName name="pDel_List06_3_2">'Форма 4.2.1 | Т-ТЭ | предел'!$J$20:$J$34</definedName>
    <definedName name="pDel_List06_3_3">'Форма 4.2.1 | Т-ТЭ | предел'!$I$20:$I$34</definedName>
    <definedName name="pDel_List06_3_i_1">'Форма 4.2.1 | Т-ТЭ | индикат'!$K$20:$K$34</definedName>
    <definedName name="pDel_List06_3_i_2">'Форма 4.2.1 | Т-ТЭ | индикат'!$J$20:$J$34</definedName>
    <definedName name="pDel_List06_3_i_3">'Форма 4.2.1 | Т-ТЭ | индикат'!$I$20:$I$34</definedName>
    <definedName name="pDel_List06_4_1">'Форма 4.2.2 | Т-ТН'!$K$18:$K$32</definedName>
    <definedName name="pDel_List06_4_2">'Форма 4.2.2 | Т-ТН'!$J$18:$J$32</definedName>
    <definedName name="pDel_List06_4_3">'Форма 4.2.2 | Т-ТН'!$I$18:$I$32</definedName>
    <definedName name="pDel_List06_5_1">'Форма 4.2.3 | Т-гор.вода'!$K$18:$K$34</definedName>
    <definedName name="pDel_List06_5_2">'Форма 4.2.3 | Т-гор.вода'!$J$18:$J$34</definedName>
    <definedName name="pDel_List06_5_3">'Форма 4.2.3 | Т-гор.вода'!$I$18:$I$34</definedName>
    <definedName name="pDel_List06_6_1">'Форма 4.2.2 | Т-передача ТЭ'!$K$18:$K$32</definedName>
    <definedName name="pDel_List06_6_2">'Форма 4.2.2 | Т-передача ТЭ'!$J$18:$J$32</definedName>
    <definedName name="pDel_List06_6_3">'Форма 4.2.2 | Т-передача ТЭ'!$I$18:$I$32</definedName>
    <definedName name="pDel_List06_7_1">'Форма 4.2.2 | Т-передача ТН'!$K$18:$K$32</definedName>
    <definedName name="pDel_List06_7_2">'Форма 4.2.2 | Т-передача ТН'!$J$18:$J$32</definedName>
    <definedName name="pDel_List06_7_3">'Форма 4.2.2 | Т-передача ТН'!$I$18:$I$32</definedName>
    <definedName name="pDel_List06_8_1">'Форма 4.2.1 | Резерв мощности'!$K$18:$K$32</definedName>
    <definedName name="pDel_List06_8_2">'Форма 4.2.1 | Резерв мощности'!$J$18:$J$32</definedName>
    <definedName name="pDel_List06_8_3">'Форма 4.2.1 | Резерв мощности'!$I$18:$I$32</definedName>
    <definedName name="pDel_List06_9_5">'Форма 4.2.5 | Т-подкл(инд)'!$K$19:$K$25</definedName>
    <definedName name="pDel_List07">'Сведения об изменении'!$C$11:$C$13</definedName>
    <definedName name="pDel_List11_1">'Форма 4.7'!$C$12:$C$13</definedName>
    <definedName name="pDel_List11_2">'Форма 4.7'!$C$15:$C$16</definedName>
    <definedName name="pDel_List11_3">'Форма 4.7'!$C$18:$C$19</definedName>
    <definedName name="pDel_List12_1">'Форма 4.8'!$C$15:$C$16</definedName>
    <definedName name="pDel_List12_2">'Форма 4.8'!$C$18:$C$20</definedName>
    <definedName name="pDel_List12_3">'Форма 4.8'!$C$23:$C$26</definedName>
    <definedName name="pDel_List12_4">'Форма 4.8'!$C$28:$C$29</definedName>
    <definedName name="pDel_List12_5">'Форма 4.8'!$C$31:$C$32</definedName>
    <definedName name="pDel_List12_6">'Форма 4.8'!$C$34:$C$35</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4.2.1 | Т-ТЭ | &gt;=25МВт'!$V$14:$V$32</definedName>
    <definedName name="pIns_List06_10_Period">'Форма 4.2.4 | Т-подкл'!$AF$15:$AF$31</definedName>
    <definedName name="pIns_List06_13_Period">'Форма 4.2.1 | Т-ТЭ | потр'!$V$13:$V$32</definedName>
    <definedName name="pIns_List06_2_Period">'Форма 4.2.1 | Т-ТЭ | ТСО'!$V$13:$V$32</definedName>
    <definedName name="pIns_List06_3_i_Period">'Форма 4.2.1 | Т-ТЭ | индикат'!$V$16:$V$34</definedName>
    <definedName name="pIns_List06_3_Period">'Форма 4.2.1 | Т-ТЭ | предел'!$V$16:$V$34</definedName>
    <definedName name="pIns_List06_4_Period">'Форма 4.2.2 | Т-ТН'!$V$18:$V$32</definedName>
    <definedName name="pIns_List06_5_Period">'Форма 4.2.3 | Т-гор.вода'!$AA$14:$AA$34</definedName>
    <definedName name="pIns_List06_6_Period">'Форма 4.2.2 | Т-передача ТЭ'!$V$14:$V$32</definedName>
    <definedName name="pIns_List06_7_Period">'Форма 4.2.2 | Т-передача ТН'!$V$14:$V$32</definedName>
    <definedName name="pIns_List06_8_Period">'Форма 4.2.1 | Резерв мощности'!$V$14:$V$32</definedName>
    <definedName name="pIns_List06_9_Period">'Форма 4.2.5 | Т-подкл(инд)'!$W$15:$W$25</definedName>
    <definedName name="pIns_List07">'Сведения об изменении'!$E$13</definedName>
    <definedName name="pIns_List11_1">'Форма 4.7'!$E$13</definedName>
    <definedName name="pIns_List11_2">'Форма 4.7'!$E$16</definedName>
    <definedName name="pIns_List11_3">'Форма 4.7'!$E$19</definedName>
    <definedName name="pIns_List12_1">'Форма 4.8'!$E$16</definedName>
    <definedName name="pIns_List12_2">'Форма 4.8'!$E$20</definedName>
    <definedName name="pIns_List12_3">'Форма 4.8'!$E$26</definedName>
    <definedName name="pIns_List12_4">'Форма 4.8'!$E$29</definedName>
    <definedName name="pIns_List12_5">'Форма 4.8'!$E$32</definedName>
    <definedName name="pIns_List12_6">'Форма 4.8'!$E$35</definedName>
    <definedName name="pr_List06_1">'Форма 4.2.1 | Т-ТЭ | &gt;=25МВт'!$O$7:$T$10</definedName>
    <definedName name="pr_List06_10">'Форма 4.2.4 | Т-подкл'!$N$7:$T$10</definedName>
    <definedName name="pr_List06_13">'Форма 4.2.1 | Т-ТЭ | потр'!$O$7:$T$10</definedName>
    <definedName name="pr_List06_2">'Форма 4.2.1 | Т-ТЭ | ТСО'!$O$7:$T$10</definedName>
    <definedName name="pr_List06_3">'Форма 4.2.1 | Т-ТЭ | предел'!$O$9:$T$12</definedName>
    <definedName name="pr_List06_3_i">'Форма 4.2.1 | Т-ТЭ | индикат'!$O$9:$T$12</definedName>
    <definedName name="pr_List06_4">'Форма 4.2.2 | Т-ТН'!$O$7:$T$10</definedName>
    <definedName name="pr_List06_5">'Форма 4.2.3 | Т-гор.вода'!$O$7:$T$10</definedName>
    <definedName name="pr_List06_6">'Форма 4.2.2 | Т-передача ТЭ'!$O$7:$T$10</definedName>
    <definedName name="pr_List06_7">'Форма 4.2.2 | Т-передача ТН'!$O$7:$T$10</definedName>
    <definedName name="pr_List06_8">'Форма 4.2.1 | Резерв мощности'!$O$7:$T$10</definedName>
    <definedName name="pr_List06_9">'Форма 4.2.5 | Т-подкл(инд)'!$O$7:$T$10</definedName>
    <definedName name="pVDel_List06_1">'Форма 4.2.1 | Т-ТЭ | &gt;=25МВт'!$12:$12</definedName>
    <definedName name="pVDel_List06_10">'Форма 4.2.4 | Т-подкл'!$13:$13</definedName>
    <definedName name="pVDel_List06_13">'Форма 4.2.1 | Т-ТЭ | потр'!$12:$12</definedName>
    <definedName name="pVDel_List06_2">'Форма 4.2.1 | Т-ТЭ | ТСО'!$12:$12</definedName>
    <definedName name="pVDel_List06_3">'Форма 4.2.1 | Т-ТЭ | предел'!$14:$14</definedName>
    <definedName name="pVDel_List06_3_i">'Форма 4.2.1 | Т-ТЭ | индикат'!$14:$14</definedName>
    <definedName name="pVDel_List06_4">'Форма 4.2.2 | Т-ТН'!$12:$12</definedName>
    <definedName name="pVDel_List06_5">'Форма 4.2.3 | Т-гор.вода'!$12:$12</definedName>
    <definedName name="pVDel_List06_6">'Форма 4.2.2 | Т-передача ТЭ'!$12:$12</definedName>
    <definedName name="pVDel_List06_7">'Форма 4.2.2 | Т-передача ТН'!$12:$12</definedName>
    <definedName name="pVDel_List06_8">'Форма 4.2.1 | Резерв мощности'!$12:$12</definedName>
    <definedName name="pVDel_List06_9">'Форма 4.2.5 | Т-подкл(инд)'!$13:$13</definedName>
    <definedName name="QUARTER">TEHSHEET!$F$2:$F$5</definedName>
    <definedName name="REESTR_LINK_RANGE">REESTR_LINK!$A$2:$C$3</definedName>
    <definedName name="REESTR_ORG_RANGE">REESTR_ORG!$A$2:$J$424</definedName>
    <definedName name="REESTR_VED_RANGE">REESTR_VED!$A$2:$B$11</definedName>
    <definedName name="REESTR_VT_RANGE">REESTR_VT!$A$2:$B$12</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4.2.1 | Т-ТЭ | ТСО'!$O$22</definedName>
    <definedName name="shema_podkl_3">'Форма 4.2.1 | Т-ТЭ | предел'!$O$24</definedName>
    <definedName name="shema_podkl_3_i">'Форма 4.2.1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4.2.1 | Т-ТЭ | &gt;=25МВт'!$P$24:$Q$24</definedName>
    <definedName name="TwoRates_13">'Форма 4.2.1 | Т-ТЭ | потр'!$P$24:$Q$24</definedName>
    <definedName name="TwoRates_2">'Форма 4.2.1 | Т-ТЭ | ТСО'!$P$24:$Q$24</definedName>
    <definedName name="TwoRates_3">'Форма 4.2.1 | Т-ТЭ | предел'!$P$26:$Q$26</definedName>
    <definedName name="TwoRates_3_i">'Форма 4.2.1 | Т-ТЭ | индикат'!$P$26:$Q$26</definedName>
    <definedName name="TwoRates_5">'Форма 4.2.3 | Т-гор.вода'!$R$24:$S$24</definedName>
    <definedName name="TwoRates_5_comp">'Форма 4.2.3 | Т-гор.вода'!$T$24:$U$24</definedName>
    <definedName name="TwoRates_5_comp_p">'Форма 4.2.3 | Т-гор.вода'!$T$25:$U$25</definedName>
    <definedName name="TwoRates_5_p">'Форма 4.2.3 | Т-гор.вода'!$R$25:$S$25</definedName>
    <definedName name="TwoRates_6">'Форма 4.2.2 | Т-передача ТЭ'!$P$24:$Q$24</definedName>
    <definedName name="TwoRates_7">'Форма 4.2.2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4.2.1 | Т-ТЭ | &gt;=25МВт'!$M$24</definedName>
    <definedName name="vid_teplnos_10">et_union_hor!$M$149</definedName>
    <definedName name="vid_teplnos_11">'Форма 4.2.2 | Т-ТН'!$M$24</definedName>
    <definedName name="vid_teplnos_12">et_union_hor!$M$92</definedName>
    <definedName name="vid_teplnos_2">'Форма 4.2.1 | Т-ТЭ | ТСО'!$M$24</definedName>
    <definedName name="vid_teplnos_3">'Форма 4.2.1 | Т-ТЭ | предел'!$M$26</definedName>
    <definedName name="vid_teplnos_4">'Форма 4.2.2 | Т-передача ТЭ'!$M$24</definedName>
    <definedName name="vid_teplnos_5">'Форма 4.2.2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4.2.1 | Т-ТЭ | &gt;=25МВт'!$M$7</definedName>
    <definedName name="VidTopl_2">'Форма 4.2.1 | Т-ТЭ | ТСО'!$M$8</definedName>
    <definedName name="VidTopl_3">'Форма 4.2.1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62913"/>
</workbook>
</file>

<file path=xl/calcChain.xml><?xml version="1.0" encoding="utf-8"?>
<calcChain xmlns="http://schemas.openxmlformats.org/spreadsheetml/2006/main">
  <c r="A118" i="612" l="1"/>
  <c r="E25" i="610"/>
  <c r="A117" i="612"/>
  <c r="E24" i="610"/>
  <c r="A116" i="612"/>
  <c r="E19" i="610"/>
  <c r="O7" i="632"/>
  <c r="O8" i="632"/>
  <c r="O9" i="632"/>
  <c r="O10" i="632"/>
  <c r="O18" i="632"/>
  <c r="P18" i="632" s="1"/>
  <c r="Q18" i="632" s="1"/>
  <c r="R18" i="632" s="1"/>
  <c r="S18" i="632" s="1"/>
  <c r="T18" i="632" s="1"/>
  <c r="V18" i="632" s="1"/>
  <c r="X18" i="632" s="1"/>
  <c r="L19" i="632"/>
  <c r="O19" i="632"/>
  <c r="L20" i="632"/>
  <c r="L21" i="632"/>
  <c r="L22" i="632"/>
  <c r="L23" i="632"/>
  <c r="Q23" i="632"/>
  <c r="Y23" i="632"/>
  <c r="R24" i="632"/>
  <c r="A115"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6" i="612"/>
  <c r="A97" i="612"/>
  <c r="A98" i="612"/>
  <c r="A99" i="612"/>
  <c r="A100" i="612"/>
  <c r="A101" i="612"/>
  <c r="A102" i="612"/>
  <c r="A103" i="612"/>
  <c r="A104" i="612"/>
  <c r="A105" i="612"/>
  <c r="A106" i="612"/>
  <c r="A107" i="612"/>
  <c r="A108" i="612"/>
  <c r="A109" i="612"/>
  <c r="A110" i="612"/>
  <c r="A111" i="612"/>
  <c r="A112" i="612"/>
  <c r="A113" i="612"/>
  <c r="A114" i="612"/>
  <c r="H12" i="646"/>
  <c r="H11" i="646"/>
  <c r="H9" i="646"/>
  <c r="H8" i="646"/>
  <c r="H7" i="646"/>
  <c r="H12" i="622"/>
  <c r="H9" i="622"/>
  <c r="H8" i="622"/>
  <c r="H12" i="617"/>
  <c r="H9" i="617"/>
  <c r="H8" i="617"/>
  <c r="R14" i="601"/>
  <c r="H13" i="646" s="1"/>
  <c r="R13" i="601"/>
  <c r="R12" i="601"/>
  <c r="P12" i="601"/>
  <c r="F9" i="646"/>
  <c r="F11" i="646"/>
  <c r="F10" i="646"/>
  <c r="F8" i="646"/>
  <c r="F12" i="646"/>
  <c r="F13" i="646"/>
  <c r="M14" i="601"/>
  <c r="M13" i="601"/>
  <c r="M12" i="601"/>
  <c r="H13" i="617" l="1"/>
  <c r="H13" i="622"/>
  <c r="B2" i="525"/>
  <c r="B3" i="525"/>
  <c r="E3" i="437"/>
  <c r="O7" i="627" l="1"/>
  <c r="O8" i="627"/>
  <c r="O9" i="627"/>
  <c r="O10" i="627"/>
  <c r="O17" i="627"/>
  <c r="P17" i="627" s="1"/>
  <c r="Q17" i="627" s="1"/>
  <c r="R17" i="627" s="1"/>
  <c r="S17" i="627" s="1"/>
  <c r="U17" i="627" s="1"/>
  <c r="V17" i="627" s="1"/>
  <c r="W17" i="627" s="1"/>
  <c r="Z24" i="627"/>
  <c r="Q25" i="627"/>
  <c r="L19" i="627"/>
  <c r="L23" i="627"/>
  <c r="L21" i="627"/>
  <c r="L24" i="627"/>
  <c r="L18" i="627"/>
  <c r="L20" i="627"/>
  <c r="Y23" i="627"/>
  <c r="X24" i="627"/>
  <c r="M12" i="550" l="1"/>
  <c r="Z251" i="471" l="1"/>
  <c r="Z250" i="471"/>
  <c r="Z249" i="471"/>
  <c r="Z248" i="471"/>
  <c r="Z247" i="471"/>
  <c r="Z246" i="471"/>
  <c r="Z245" i="471"/>
  <c r="Q245" i="471"/>
  <c r="Z244" i="471"/>
  <c r="Z243" i="471"/>
  <c r="Z242" i="471"/>
  <c r="Z241" i="471"/>
  <c r="Z240" i="471"/>
  <c r="Z239" i="471"/>
  <c r="Z238" i="471"/>
  <c r="H11" i="643"/>
  <c r="H7" i="643"/>
  <c r="Z31" i="642"/>
  <c r="Z30" i="642"/>
  <c r="Z29" i="642"/>
  <c r="Z28" i="642"/>
  <c r="Z27" i="642"/>
  <c r="Z26" i="642"/>
  <c r="Z25" i="642"/>
  <c r="Q25" i="642"/>
  <c r="Z24" i="642"/>
  <c r="Z23" i="642"/>
  <c r="Z22" i="642"/>
  <c r="Z21" i="642"/>
  <c r="Z20" i="642"/>
  <c r="Z19" i="642"/>
  <c r="Z18" i="642"/>
  <c r="N17" i="642"/>
  <c r="O17" i="642" s="1"/>
  <c r="P17" i="642" s="1"/>
  <c r="Q17" i="642" s="1"/>
  <c r="R17" i="642" s="1"/>
  <c r="S17" i="642" s="1"/>
  <c r="U17" i="642" s="1"/>
  <c r="O10" i="642"/>
  <c r="O9" i="642"/>
  <c r="O8" i="642"/>
  <c r="O7" i="642"/>
  <c r="F12" i="643"/>
  <c r="L21" i="642"/>
  <c r="F13" i="643"/>
  <c r="L20" i="642"/>
  <c r="F11" i="643"/>
  <c r="L238" i="471"/>
  <c r="L239" i="471"/>
  <c r="L22" i="642"/>
  <c r="L241" i="471"/>
  <c r="L18" i="642"/>
  <c r="F10" i="643"/>
  <c r="L19" i="642"/>
  <c r="L243" i="471"/>
  <c r="L244" i="471"/>
  <c r="L242" i="471"/>
  <c r="L240" i="471"/>
  <c r="X24" i="642"/>
  <c r="L23" i="642"/>
  <c r="X244" i="471"/>
  <c r="F9" i="643"/>
  <c r="L24" i="642"/>
  <c r="F8" i="643"/>
  <c r="V17" i="642" l="1"/>
  <c r="W17" i="642" s="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O12" i="640"/>
  <c r="O11" i="640"/>
  <c r="O10" i="640"/>
  <c r="O9" i="640"/>
  <c r="F11" i="641"/>
  <c r="X226" i="471"/>
  <c r="F8" i="641"/>
  <c r="L224" i="471"/>
  <c r="X26" i="640"/>
  <c r="L220" i="471"/>
  <c r="L20" i="640"/>
  <c r="L22" i="640"/>
  <c r="L21" i="640"/>
  <c r="L222" i="471"/>
  <c r="L226" i="471"/>
  <c r="L225" i="471"/>
  <c r="F13" i="641"/>
  <c r="F9" i="641"/>
  <c r="L25" i="640"/>
  <c r="L23" i="640"/>
  <c r="L26" i="640"/>
  <c r="F12" i="641"/>
  <c r="L221" i="471"/>
  <c r="L24" i="640"/>
  <c r="L223" i="471"/>
  <c r="F10" i="64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N10" i="633"/>
  <c r="N9" i="633"/>
  <c r="N8" i="633"/>
  <c r="N7" i="633"/>
  <c r="O10" i="628"/>
  <c r="O9" i="628"/>
  <c r="O8" i="628"/>
  <c r="O7" i="628"/>
  <c r="O17" i="630"/>
  <c r="P17" i="630" s="1"/>
  <c r="Q17" i="630" s="1"/>
  <c r="R17" i="630" s="1"/>
  <c r="S17" i="630" s="1"/>
  <c r="U17" i="630" s="1"/>
  <c r="V17" i="630" s="1"/>
  <c r="O10" i="630"/>
  <c r="O9" i="630"/>
  <c r="O8" i="630"/>
  <c r="O7" i="630"/>
  <c r="O10" i="629"/>
  <c r="O9" i="629"/>
  <c r="O8" i="629"/>
  <c r="O7" i="629"/>
  <c r="Y183" i="471"/>
  <c r="F9" i="638"/>
  <c r="L104" i="471"/>
  <c r="AC110" i="471"/>
  <c r="X91" i="471"/>
  <c r="F10" i="636"/>
  <c r="L148" i="471"/>
  <c r="L194" i="471"/>
  <c r="L33" i="471"/>
  <c r="F12" i="637"/>
  <c r="L51" i="471"/>
  <c r="X149" i="471"/>
  <c r="Y130" i="471"/>
  <c r="Y166" i="471"/>
  <c r="L196" i="471"/>
  <c r="X73" i="471"/>
  <c r="F13" i="635"/>
  <c r="F10" i="638"/>
  <c r="L70" i="471"/>
  <c r="F11" i="637"/>
  <c r="X131" i="471"/>
  <c r="L127" i="471"/>
  <c r="L163" i="471"/>
  <c r="F9" i="639"/>
  <c r="AH197" i="471"/>
  <c r="F13" i="636"/>
  <c r="F12" i="636"/>
  <c r="L87" i="471"/>
  <c r="L54" i="471"/>
  <c r="F8" i="636"/>
  <c r="L167" i="471"/>
  <c r="F10" i="637"/>
  <c r="Y148" i="471"/>
  <c r="L71" i="471"/>
  <c r="X167" i="471"/>
  <c r="L31" i="471"/>
  <c r="L36" i="471"/>
  <c r="L73" i="471"/>
  <c r="L183" i="471"/>
  <c r="AD108" i="471"/>
  <c r="L161" i="471"/>
  <c r="L103" i="471"/>
  <c r="F8" i="637"/>
  <c r="L37" i="471"/>
  <c r="L181" i="471"/>
  <c r="L144" i="471"/>
  <c r="L52" i="471"/>
  <c r="Y90" i="471"/>
  <c r="L72" i="471"/>
  <c r="AC109" i="471"/>
  <c r="L197" i="471"/>
  <c r="L55" i="471"/>
  <c r="F12" i="635"/>
  <c r="F8" i="639"/>
  <c r="L165" i="471"/>
  <c r="L162" i="471"/>
  <c r="X37" i="471"/>
  <c r="F11" i="636"/>
  <c r="L109" i="471"/>
  <c r="L143" i="471"/>
  <c r="L149" i="471"/>
  <c r="L126" i="471"/>
  <c r="F9" i="634"/>
  <c r="L69" i="471"/>
  <c r="F11" i="635"/>
  <c r="L50" i="471"/>
  <c r="L35" i="471"/>
  <c r="F9" i="635"/>
  <c r="F10" i="639"/>
  <c r="F11" i="639"/>
  <c r="F8" i="638"/>
  <c r="F9" i="636"/>
  <c r="L88" i="471"/>
  <c r="L67" i="471"/>
  <c r="L90" i="471"/>
  <c r="L53" i="471"/>
  <c r="L85" i="471"/>
  <c r="L164" i="471"/>
  <c r="F12" i="634"/>
  <c r="F11" i="638"/>
  <c r="L195" i="471"/>
  <c r="L32" i="471"/>
  <c r="L110" i="471"/>
  <c r="L145" i="471"/>
  <c r="F10" i="634"/>
  <c r="F10" i="635"/>
  <c r="F12" i="639"/>
  <c r="L108" i="471"/>
  <c r="F13" i="637"/>
  <c r="F12" i="638"/>
  <c r="L34" i="471"/>
  <c r="L49" i="471"/>
  <c r="F8" i="634"/>
  <c r="L120" i="471"/>
  <c r="L125" i="471"/>
  <c r="F13" i="638"/>
  <c r="F9" i="637"/>
  <c r="L91" i="471"/>
  <c r="L193" i="471"/>
  <c r="L68" i="471"/>
  <c r="F8" i="635"/>
  <c r="F13" i="634"/>
  <c r="X55" i="471"/>
  <c r="F11" i="634"/>
  <c r="L182" i="471"/>
  <c r="L128" i="471"/>
  <c r="L105" i="471"/>
  <c r="L166" i="471"/>
  <c r="AC120" i="471"/>
  <c r="L146" i="471"/>
  <c r="L106" i="471"/>
  <c r="L130" i="471"/>
  <c r="L131" i="471"/>
  <c r="L180" i="471"/>
  <c r="L179" i="471"/>
  <c r="F13" i="639"/>
  <c r="L86" i="471"/>
  <c r="O10" i="631" l="1"/>
  <c r="O9" i="631"/>
  <c r="O8" i="631"/>
  <c r="O7" i="631"/>
  <c r="O12" i="626"/>
  <c r="O11" i="626"/>
  <c r="O10" i="626"/>
  <c r="O9" i="626"/>
  <c r="O10" i="625"/>
  <c r="O9" i="625"/>
  <c r="O8" i="625"/>
  <c r="O7" i="625"/>
  <c r="Z31" i="624"/>
  <c r="Z30" i="624"/>
  <c r="Z29" i="624"/>
  <c r="Z28" i="624"/>
  <c r="Z27" i="624"/>
  <c r="Z26" i="624"/>
  <c r="Z25" i="624"/>
  <c r="Q25" i="624"/>
  <c r="Z24" i="624"/>
  <c r="Z23" i="624"/>
  <c r="Z22" i="624"/>
  <c r="Z21" i="624"/>
  <c r="Z20" i="624"/>
  <c r="Z19" i="624"/>
  <c r="Z18" i="624"/>
  <c r="N17" i="624"/>
  <c r="O17" i="624" s="1"/>
  <c r="P17" i="624" s="1"/>
  <c r="Q17" i="624" s="1"/>
  <c r="R17" i="624" s="1"/>
  <c r="S17" i="624" s="1"/>
  <c r="U17" i="624" s="1"/>
  <c r="O10" i="624"/>
  <c r="O9" i="624"/>
  <c r="O8" i="624"/>
  <c r="O7" i="624"/>
  <c r="Z33" i="626"/>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21" i="624"/>
  <c r="L19" i="625"/>
  <c r="L22" i="624"/>
  <c r="L23" i="625"/>
  <c r="L18" i="625"/>
  <c r="L23" i="626"/>
  <c r="L18" i="624"/>
  <c r="X24" i="625"/>
  <c r="L21" i="625"/>
  <c r="L22" i="625"/>
  <c r="L20" i="625"/>
  <c r="X26" i="626"/>
  <c r="L24" i="626"/>
  <c r="X24" i="624"/>
  <c r="L25" i="626"/>
  <c r="L21" i="626"/>
  <c r="L20" i="624"/>
  <c r="L19" i="624"/>
  <c r="L24" i="624"/>
  <c r="L23" i="624"/>
  <c r="L20" i="626"/>
  <c r="L22" i="626"/>
  <c r="L24" i="625"/>
  <c r="L26" i="626"/>
  <c r="V19" i="626" l="1"/>
  <c r="W19" i="626" s="1"/>
  <c r="V17" i="625"/>
  <c r="W17" i="625" s="1"/>
  <c r="V17" i="624"/>
  <c r="W17" i="624"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Y23" i="631"/>
  <c r="L18" i="630"/>
  <c r="AH23" i="633"/>
  <c r="L19" i="630"/>
  <c r="L20" i="631"/>
  <c r="X24" i="630"/>
  <c r="L21" i="633"/>
  <c r="L23" i="631"/>
  <c r="L24" i="630"/>
  <c r="L21" i="630"/>
  <c r="L20" i="633"/>
  <c r="X24" i="631"/>
  <c r="L23" i="630"/>
  <c r="L22" i="631"/>
  <c r="Y23" i="630"/>
  <c r="L18" i="631"/>
  <c r="L19" i="631"/>
  <c r="L22" i="633"/>
  <c r="L21" i="631"/>
  <c r="L20" i="630"/>
  <c r="L19" i="633"/>
  <c r="L24" i="631"/>
  <c r="L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1" i="629"/>
  <c r="Y23" i="629"/>
  <c r="L23" i="629"/>
  <c r="L25" i="628"/>
  <c r="E2" i="437"/>
  <c r="L23" i="628"/>
  <c r="L19" i="629"/>
  <c r="AC24" i="628"/>
  <c r="L18" i="629"/>
  <c r="L21" i="628"/>
  <c r="L20" i="628"/>
  <c r="L18" i="628"/>
  <c r="L24" i="628"/>
  <c r="L20" i="629"/>
  <c r="L19" i="628"/>
  <c r="L24" i="629"/>
  <c r="AD23" i="628"/>
  <c r="X24" i="629"/>
  <c r="AC25" i="628"/>
  <c r="V17" i="631" l="1"/>
  <c r="W17" i="631" s="1"/>
  <c r="X17" i="628"/>
  <c r="Z17" i="628" s="1"/>
  <c r="S17" i="629"/>
  <c r="U17" i="629" s="1"/>
  <c r="V17" i="629" s="1"/>
  <c r="W17" i="629" s="1"/>
  <c r="AB17" i="628" l="1"/>
  <c r="M292" i="471"/>
  <c r="R307" i="471"/>
  <c r="H11" i="622"/>
  <c r="H7" i="622"/>
  <c r="P297" i="471"/>
  <c r="R302" i="471"/>
  <c r="R297" i="471"/>
  <c r="H11" i="618"/>
  <c r="H7" i="618"/>
  <c r="H11" i="617"/>
  <c r="H7" i="617"/>
  <c r="H11" i="616"/>
  <c r="H7" i="616"/>
  <c r="H11" i="614"/>
  <c r="H7" i="614"/>
  <c r="H340" i="471"/>
  <c r="E29" i="205"/>
  <c r="F29" i="205"/>
  <c r="E327" i="471"/>
  <c r="E332" i="471"/>
  <c r="F13" i="614"/>
  <c r="F339" i="471"/>
  <c r="F10" i="617"/>
  <c r="F8" i="622"/>
  <c r="F8" i="614"/>
  <c r="F12" i="617"/>
  <c r="F12" i="616"/>
  <c r="F342" i="471"/>
  <c r="F8" i="618"/>
  <c r="F12" i="618"/>
  <c r="F9" i="616"/>
  <c r="F8" i="617"/>
  <c r="M297" i="471"/>
  <c r="F10" i="622"/>
  <c r="F337" i="471"/>
  <c r="F9" i="614"/>
  <c r="F11" i="616"/>
  <c r="F13" i="617"/>
  <c r="F11" i="617"/>
  <c r="F341" i="471"/>
  <c r="F9" i="618"/>
  <c r="F9" i="622"/>
  <c r="F11" i="614"/>
  <c r="F338" i="471"/>
  <c r="M302" i="471"/>
  <c r="F340" i="471"/>
  <c r="F11" i="622"/>
  <c r="F12" i="614"/>
  <c r="F9" i="617"/>
  <c r="F10" i="614"/>
  <c r="F13" i="618"/>
  <c r="F13" i="616"/>
  <c r="F8" i="616"/>
  <c r="M307" i="471"/>
  <c r="F10" i="618"/>
  <c r="F11" i="618"/>
  <c r="F10" i="616"/>
  <c r="F12" i="622"/>
  <c r="F13" i="622"/>
</calcChain>
</file>

<file path=xl/sharedStrings.xml><?xml version="1.0" encoding="utf-8"?>
<sst xmlns="http://schemas.openxmlformats.org/spreadsheetml/2006/main" count="6510" uniqueCount="3092">
  <si>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</si>
  <si>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</si>
  <si>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</si>
  <si>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</si>
  <si>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</si>
  <si>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</si>
  <si>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</si>
  <si>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</si>
  <si>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1.1.1</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</si>
  <si>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</si>
  <si>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</si>
  <si>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</si>
  <si>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</si>
  <si>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</si>
  <si>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</si>
  <si>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</si>
  <si>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</si>
  <si>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</si>
  <si>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</si>
  <si>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</si>
  <si>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</si>
  <si>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</si>
  <si>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</si>
  <si>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</si>
  <si>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</si>
  <si>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</si>
  <si>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</si>
  <si>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</si>
  <si>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</si>
  <si>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</si>
  <si>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</si>
  <si>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</si>
  <si>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</si>
  <si>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</si>
  <si>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</si>
  <si>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</si>
  <si>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</si>
  <si>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</si>
  <si>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</si>
  <si>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</si>
  <si>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</si>
  <si>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</si>
  <si>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</si>
  <si>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</si>
  <si>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</si>
  <si>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</si>
  <si>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</si>
  <si>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</si>
  <si>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</si>
  <si>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</si>
  <si>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</si>
  <si>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</si>
  <si>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</si>
  <si>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</si>
  <si>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</si>
  <si>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</si>
  <si>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</si>
  <si>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</si>
  <si>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</si>
  <si>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</si>
  <si>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</si>
  <si>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</si>
  <si>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</si>
  <si>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</si>
  <si>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</si>
  <si>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</si>
  <si>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</si>
  <si>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</si>
  <si>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</si>
  <si>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</si>
  <si>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</si>
  <si>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</si>
  <si>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</si>
  <si>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</si>
  <si>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</si>
  <si>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</si>
  <si>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</si>
  <si>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</si>
  <si>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</si>
  <si>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</si>
  <si>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</si>
  <si>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</si>
  <si>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</si>
  <si>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</si>
  <si>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</si>
  <si>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</si>
  <si>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</si>
  <si>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</si>
  <si>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</si>
  <si>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</si>
  <si>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</si>
  <si>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</si>
  <si>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</si>
  <si>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</si>
  <si>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</si>
  <si>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</si>
  <si>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</si>
  <si>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</si>
  <si>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</si>
  <si>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</si>
  <si>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</si>
  <si>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</si>
  <si>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</si>
  <si>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</si>
  <si>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</si>
  <si>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</si>
  <si>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</si>
  <si>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</si>
  <si>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</si>
  <si>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</si>
  <si>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</si>
  <si>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</si>
  <si>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</si>
  <si>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</si>
  <si>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</si>
  <si>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</si>
  <si>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</si>
  <si>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</si>
  <si>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</si>
  <si>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</si>
  <si>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</si>
  <si>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</si>
  <si>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</si>
  <si>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</si>
  <si>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</si>
  <si>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</si>
  <si>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</si>
  <si>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</si>
  <si>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</si>
  <si>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</si>
  <si>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</si>
  <si>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</si>
  <si>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</si>
  <si>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</si>
  <si>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</si>
  <si>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</si>
  <si>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</si>
  <si>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</si>
  <si>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</si>
  <si>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</si>
  <si>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</si>
  <si>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</si>
  <si>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</si>
  <si>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</si>
  <si>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</si>
  <si>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</si>
  <si>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</si>
  <si>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</si>
  <si>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</si>
  <si>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</si>
  <si>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</si>
  <si>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</si>
  <si>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</si>
  <si>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</si>
  <si>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</si>
  <si>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</si>
  <si>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</si>
  <si>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</si>
  <si>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</si>
  <si>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</si>
  <si>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</si>
  <si>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</si>
  <si>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</si>
  <si>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</si>
  <si>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</si>
  <si>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</si>
  <si>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</si>
  <si>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</si>
  <si>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</si>
  <si>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</si>
  <si>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</si>
  <si>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</si>
  <si>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</si>
  <si>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</si>
  <si>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</si>
  <si>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</si>
  <si>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</si>
  <si>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</si>
  <si>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</si>
  <si>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</si>
  <si>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</si>
  <si>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</si>
  <si>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</si>
  <si>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</si>
  <si>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</si>
  <si>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</si>
  <si>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</si>
  <si>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</si>
  <si>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</si>
  <si>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</si>
  <si>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</si>
  <si>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</si>
  <si>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</si>
  <si>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</si>
  <si>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</si>
  <si>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</si>
  <si>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</si>
  <si>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</si>
  <si>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</si>
  <si>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</si>
  <si>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</si>
  <si>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</si>
  <si>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</si>
  <si>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</si>
  <si>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</si>
  <si>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</si>
  <si>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</si>
  <si>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</si>
  <si>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</si>
  <si>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</si>
  <si>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</si>
  <si>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</si>
  <si>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</si>
  <si>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</si>
  <si>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</si>
  <si>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</si>
  <si>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</si>
  <si>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</si>
  <si>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</si>
  <si>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</si>
  <si>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</si>
  <si>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</si>
  <si>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</si>
  <si>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</si>
  <si>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</si>
  <si>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</si>
  <si>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</si>
  <si>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</si>
  <si>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</si>
  <si>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</si>
  <si>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</si>
  <si>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</si>
  <si>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</si>
  <si>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</si>
  <si>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</si>
  <si>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</si>
  <si>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</si>
  <si>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</si>
  <si>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</si>
  <si>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</si>
  <si>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</si>
  <si>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</si>
  <si>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</si>
  <si>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</si>
  <si>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</si>
  <si>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</si>
  <si>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</si>
  <si>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</si>
  <si>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</si>
  <si>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</si>
  <si>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</si>
  <si>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</si>
  <si>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</si>
  <si>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</si>
  <si>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</si>
  <si>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</si>
  <si>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</si>
  <si>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</si>
  <si>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</si>
  <si>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</si>
  <si>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</si>
  <si>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</si>
  <si>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</si>
  <si>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</si>
  <si>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</si>
  <si>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</si>
  <si>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</si>
  <si>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</si>
  <si>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</si>
  <si>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</si>
  <si>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</si>
  <si>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</si>
  <si>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</si>
  <si>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</si>
  <si>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</si>
  <si>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</si>
  <si>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</si>
  <si>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</si>
  <si>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</si>
  <si>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</si>
  <si>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</si>
  <si>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</si>
  <si>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</si>
  <si>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</si>
  <si>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</si>
  <si>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</si>
  <si>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</si>
  <si>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</si>
  <si>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</si>
  <si>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</si>
  <si>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</si>
  <si>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</si>
  <si>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</si>
  <si>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</si>
  <si>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</si>
  <si>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</si>
  <si>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</si>
  <si>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</si>
  <si>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</si>
  <si>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</si>
  <si>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</si>
  <si>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</si>
  <si>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</si>
  <si>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</si>
  <si>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</si>
  <si>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</si>
  <si>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</si>
  <si>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</si>
  <si>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</si>
  <si>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</si>
  <si>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</si>
  <si>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</si>
  <si>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</si>
  <si>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</si>
  <si>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</si>
  <si>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</si>
  <si>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</si>
  <si>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</si>
  <si>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</si>
  <si>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</si>
  <si>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</si>
  <si>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</si>
  <si>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</si>
  <si>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</si>
  <si>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</si>
  <si>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</si>
  <si>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</si>
  <si>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</si>
  <si>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</si>
  <si>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1.2</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</si>
  <si>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</si>
  <si>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</si>
  <si>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</si>
  <si>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</si>
  <si>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</si>
  <si>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</si>
  <si>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</si>
  <si>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</si>
  <si>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</si>
  <si>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</si>
  <si>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</si>
  <si>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</si>
  <si>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</si>
  <si>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</si>
  <si>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</si>
  <si>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</si>
  <si>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</si>
  <si>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</si>
  <si>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</si>
  <si>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</si>
  <si>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</si>
  <si>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</si>
  <si>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</si>
  <si>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</si>
  <si>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</si>
  <si>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</si>
  <si>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</si>
  <si>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</si>
  <si>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</si>
  <si>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</si>
  <si>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</si>
  <si>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</si>
  <si>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</si>
  <si>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</si>
  <si>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</si>
  <si>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</si>
  <si>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</si>
  <si>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</si>
  <si>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</si>
  <si>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</si>
  <si>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</si>
  <si>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</si>
  <si>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</si>
  <si>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</si>
  <si>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</si>
  <si>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</si>
  <si>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</si>
  <si>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</si>
  <si>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</si>
  <si>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</si>
  <si>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</si>
  <si>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</si>
  <si>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</si>
  <si>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</si>
  <si>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</si>
  <si>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</si>
  <si>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</si>
  <si>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</si>
  <si>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</si>
  <si>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</si>
  <si>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</si>
  <si>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</si>
  <si>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</si>
  <si>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</si>
  <si>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</si>
  <si>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</si>
  <si>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</si>
  <si>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</si>
  <si>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</si>
  <si>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</si>
  <si>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</si>
  <si>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</si>
  <si>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</si>
  <si>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</si>
  <si>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</si>
  <si>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</si>
  <si>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</si>
  <si>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</si>
  <si>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</si>
  <si>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</si>
  <si>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</si>
  <si>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</si>
  <si>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</si>
  <si>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</si>
  <si>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</si>
  <si>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</si>
  <si>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</si>
  <si>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</si>
  <si>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</si>
  <si>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</si>
  <si>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</si>
  <si>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List12</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</si>
  <si>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</si>
  <si>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</si>
  <si>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</si>
  <si>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</si>
  <si>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</si>
  <si>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</si>
  <si>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</si>
  <si>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</si>
  <si>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</si>
  <si>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</si>
  <si>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</si>
  <si>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</si>
  <si>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</si>
  <si>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</si>
  <si>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</si>
  <si>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</si>
  <si>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</si>
  <si>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</si>
  <si>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</si>
  <si>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</si>
  <si>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</si>
  <si>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1.2.1</t>
  </si>
  <si>
    <t>3.1</t>
  </si>
  <si>
    <t>4.1</t>
  </si>
  <si>
    <t>5.1</t>
  </si>
  <si>
    <t>5.1.1</t>
  </si>
  <si>
    <t>5.2</t>
  </si>
  <si>
    <t>5.2.1</t>
  </si>
  <si>
    <t>5.3</t>
  </si>
  <si>
    <t>5.3.1</t>
  </si>
  <si>
    <t>6.1</t>
  </si>
  <si>
    <t>et_List11_1</t>
  </si>
  <si>
    <t>Параметры формы</t>
  </si>
  <si>
    <t>Описание параметров формы</t>
  </si>
  <si>
    <t>Ссылка на документ</t>
  </si>
  <si>
    <t>Наименование параметра</t>
  </si>
  <si>
    <t>x</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</si>
  <si>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</si>
  <si>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</si>
  <si>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</si>
  <si>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</si>
  <si>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Указывается ссылка на документ, предварительно загруженный в хранилище файлов ФГИС ЕИАС.</t>
  </si>
  <si>
    <t>наименование НПА</t>
  </si>
  <si>
    <t>контактный телефон службы</t>
  </si>
  <si>
    <t>график работы службы</t>
  </si>
  <si>
    <t>адрес службы</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</si>
  <si>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</si>
  <si>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</si>
  <si>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</si>
  <si>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</si>
  <si>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</si>
  <si>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</si>
  <si>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</si>
  <si>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</si>
  <si>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</si>
  <si>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</si>
  <si>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</si>
  <si>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</si>
  <si>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t>
  </si>
  <si>
    <t>В колонке «Информация» указывается полное наименование и реквизиты НПА.
В случае наличия нескольких НПА каждое из них указывается в отдельной строке.</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</si>
  <si>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</si>
  <si>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</si>
  <si>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</si>
  <si>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</si>
  <si>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</si>
  <si>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List11</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</si>
  <si>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</si>
  <si>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</si>
  <si>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</si>
  <si>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</si>
  <si>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</si>
  <si>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</si>
  <si>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</si>
  <si>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</si>
  <si>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</si>
  <si>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</si>
  <si>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</si>
  <si>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</si>
  <si>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</si>
  <si>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Источник официального опубликования решения</t>
  </si>
  <si>
    <t>Наименование органа регулирования, принявшего решение об утверждении тарифов</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</si>
  <si>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</si>
  <si>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</si>
  <si>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</si>
  <si>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</si>
  <si>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</si>
  <si>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</si>
  <si>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</si>
  <si>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</si>
  <si>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</si>
  <si>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</si>
  <si>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</si>
  <si>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</si>
  <si>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</si>
  <si>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</si>
  <si>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</si>
  <si>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</si>
  <si>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</si>
  <si>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</si>
  <si>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</si>
  <si>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</si>
  <si>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</si>
  <si>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</si>
  <si>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</si>
  <si>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</si>
  <si>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</si>
  <si>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</si>
  <si>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</si>
  <si>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</si>
  <si>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</si>
  <si>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</si>
  <si>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</si>
  <si>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</si>
  <si>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</si>
  <si>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</si>
  <si>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</si>
  <si>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</si>
  <si>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</si>
  <si>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</si>
  <si>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</si>
  <si>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</si>
  <si>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</si>
  <si>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</si>
  <si>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</si>
  <si>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</si>
  <si>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</si>
  <si>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</si>
  <si>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</si>
  <si>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</si>
  <si>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</si>
  <si>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</si>
  <si>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</si>
  <si>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</si>
  <si>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</si>
  <si>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</si>
  <si>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</si>
  <si>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</si>
  <si>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</si>
  <si>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</si>
  <si>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</si>
  <si>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</si>
  <si>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</si>
  <si>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</si>
  <si>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</si>
  <si>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</si>
  <si>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</si>
  <si>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</si>
  <si>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</si>
  <si>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</si>
  <si>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</si>
  <si>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</si>
  <si>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</si>
  <si>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</si>
  <si>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</si>
  <si>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</si>
  <si>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</si>
  <si>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</si>
  <si>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</si>
  <si>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</si>
  <si>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</si>
  <si>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</si>
  <si>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</si>
  <si>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</si>
  <si>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</si>
  <si>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</si>
  <si>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</si>
  <si>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</si>
  <si>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</si>
  <si>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</si>
  <si>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</si>
  <si>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</si>
  <si>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</si>
  <si>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</si>
  <si>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Номер документа об утверждении тарифов</t>
  </si>
  <si>
    <t>Дата документа об утверждении тарифов</t>
  </si>
  <si>
    <t>Указывается форма договора, используемая регулируемой организацией,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</si>
  <si>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
В случае наличия нескольких служб и (или) адресов, информация по каждому из них указывается в отдельной строке.</t>
  </si>
  <si>
    <t>Дата периода регулирования, с которой вводятся изменения в тарифы</t>
  </si>
  <si>
    <t>List05_5</t>
  </si>
  <si>
    <t>List06_5</t>
  </si>
  <si>
    <t>Информация о порядке выполнения технологических, технических и других мероприятий, связанных с подключением к централизованной системе горячего водоснабжения</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</si>
  <si>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</si>
  <si>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</si>
  <si>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</si>
  <si>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</si>
  <si>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Первичное установление тарифов</t>
  </si>
  <si>
    <t>Изменение тарифов</t>
  </si>
  <si>
    <t>Номер принятия решения об изменении тарифов</t>
  </si>
  <si>
    <t>Дата принятия решения об изменении тарифов</t>
  </si>
  <si>
    <t>Наименование органа регулирования, принявшего решение об изменении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</si>
  <si>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</si>
  <si>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</si>
  <si>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</si>
  <si>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</si>
  <si>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</si>
  <si>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</si>
  <si>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</si>
  <si>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</si>
  <si>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</si>
  <si>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</si>
  <si>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</si>
  <si>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</si>
  <si>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</si>
  <si>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</si>
  <si>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</si>
  <si>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</si>
  <si>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</si>
  <si>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</si>
  <si>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</si>
  <si>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r>
      <t>Форма 4.2.1 Информация о величинах тарифов на тепловую энергию, поддержанию резервной тепловой мощности</t>
    </r>
    <r>
      <rPr>
        <vertAlign val="superscript"/>
        <sz val="10"/>
        <rFont val="Tahoma"/>
        <family val="2"/>
        <charset val="204"/>
      </rPr>
      <t>1</t>
    </r>
  </si>
  <si>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предельном уровне цены на тепловую энергию (мощность), поставляемую потребителям, об индикативном предельном уровне цены на тепловую энергию (мощность) единой теплоснабжающей организации. В этом случае дополнительно раскрывается информация о графике поэтапного равномерного доведения предельного уровня цены на тепловую энергию (мощность) (при наличии).
Раскрывается в том числе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(Собрание законодательства Российской Федерации, 2010, № 31, ст. 4159; 2011, № 23, ст. 3263; 2012, № 53, ст. 7616; 2013, № 19, ст. 2330; 2014, № 30, ст. 4218; № 49, ст. 6913; 2015, № 48, ст. 6723; 2017, № 31, ст. 4828; 2018, № 31, ст. 4861) (далее – Федеральный закон № 190-ФЗ), теплоснабжающей организации, теплосетевой организации в ценовых зонах теплоснабжения.
</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</si>
  <si>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</si>
  <si>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</si>
  <si>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</si>
  <si>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 организации-перепродавцы;
• бюджетные организации;
• население;
• прочие;
• без дифференциации.
В случае дифференциации тарифов группам потребителей информация по ним указывается в отдельных строках.</t>
  </si>
  <si>
    <t>Форма 4.2.1 Информация о величинах тарифов на тепловую энергию, поддержанию резервной тепловой мощности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</si>
  <si>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 без дифференциации;
• к коллектору источника тепловой энергии;
• к тепловой сети без дополнительного преобразования на тепловых пунктах, эксплуатируемых теплоснабжающей организацией;
•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</si>
  <si>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</si>
  <si>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</si>
  <si>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</si>
  <si>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</si>
  <si>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</si>
  <si>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</si>
  <si>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</si>
  <si>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</si>
  <si>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</si>
  <si>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</si>
  <si>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</si>
  <si>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</si>
  <si>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</si>
  <si>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Информация о величинах тарифов на тепловую энергию, поддержанию резервной тепловой мощности</t>
  </si>
  <si>
    <t>Форма 4.2.1</t>
  </si>
  <si>
    <t>Период действия</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</si>
  <si>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</si>
  <si>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</si>
  <si>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</si>
  <si>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Указывается наименование тарифа в случае нескольких тарифов.
В случае наличия нескольких тарифов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</si>
  <si>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При утверждении двухставочного тарифа тариф колонка «Одноставочный тариф» не заполняется.
При подаче утверждении одноставочного тарифа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</si>
  <si>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
По данной форме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Федерального закона № 190-ФЗ.</t>
  </si>
  <si>
    <t>Форма 4.2.2 Информация о величинах тарифов на теплоноситель, передачу тепловой энергии, теплоносителя</t>
  </si>
  <si>
    <t>Информация о величинах тарифов на теплоноситель, передачу тепловой энергии, теплоносителя</t>
  </si>
  <si>
    <t>Форма 4.2.2</t>
  </si>
  <si>
    <t>Форма 4.2.3</t>
  </si>
  <si>
    <t>Форма 4.2.4</t>
  </si>
  <si>
    <r>
      <t>Форма 4.2.3 Информация о величинах тарифов на горячую воду (в открытых системах)</t>
    </r>
    <r>
      <rPr>
        <vertAlign val="superscript"/>
        <sz val="10"/>
        <rFont val="Tahoma"/>
        <family val="2"/>
        <charset val="204"/>
      </rPr>
      <t>1</t>
    </r>
  </si>
  <si>
    <t>Компонент на теплоноситель, руб./куб.м</t>
  </si>
  <si>
    <t>Указывается вид теплоносителя. Значение выбирается из перечня:
• вода;
• пар;
• отборный пар, 1.2-2.5 кг/см2;
• отборный пар, 2.5-7 кг/см2;
• отборный пар, 7-13 кг/см2;
• отборный пар, &gt; 13 кг/см2;
• острый и редуцированный пар;
• горячая вода в системе централизованного теплоснабжения на отопление;
• горячая вода в системе централизованного теплоснабжения на горячее водоснабжение;
• прочее.
В случае дифференциации тарифов по видам теплоносителя информация по ним указывается в отдельных строках.</t>
  </si>
  <si>
    <t xml:space="preserve">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утверждении двухставочного тарифа колонка «Одноставочный тариф» не заполняется.
При утверждении одноставочного тарифа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
</t>
  </si>
  <si>
    <t>Информация о величинах тарифов на горячую воду (в открытых системах)</t>
  </si>
  <si>
    <t>Форма 4.2.3 Информация о величинах тарифов на горячую воду (в открытых системах)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</si>
  <si>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</si>
  <si>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4.2.4 Информация о величинах тарифов на подключение к системе теплоснабжения</t>
  </si>
  <si>
    <r>
      <t>Форма 4.2.4 Информация о величинах тарифов на подключение к системе теплоснабжения</t>
    </r>
    <r>
      <rPr>
        <vertAlign val="superscript"/>
        <sz val="10"/>
        <rFont val="Tahoma"/>
        <family val="2"/>
        <charset val="204"/>
      </rPr>
      <t>1</t>
    </r>
  </si>
  <si>
    <t>Информация о величинах тарифов на подключение к системе теплоснабжения</t>
  </si>
  <si>
    <t>Параметр дифференциации тарифа/Заявитель</t>
  </si>
  <si>
    <t>с НДС</t>
  </si>
  <si>
    <t>без НДС</t>
  </si>
  <si>
    <t>Плата за подключение (технологическое присоединение), тыс. руб./Гкал/ч (руб.)</t>
  </si>
  <si>
    <t>Указывается наименование источника тепловой энергии</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</si>
  <si>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</si>
  <si>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23.4 Федерального закона 190-ФЗ.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t>
  </si>
  <si>
    <t>Форма 4.2.5</t>
  </si>
  <si>
    <t>Информация о плате за подключение к системе теплоснабжения в индивидуальном порядке</t>
  </si>
  <si>
    <t>Форма 4.2.5 Информация о плате за подключение к системе теплоснабжения в индивидуальном порядке</t>
  </si>
  <si>
    <r>
      <t>Форма 4.2.5 Информация о плате за подключение к системе теплоснабжения в индивидуальном порядке</t>
    </r>
    <r>
      <rPr>
        <vertAlign val="superscript"/>
        <sz val="10"/>
        <rFont val="Tahoma"/>
        <family val="2"/>
        <charset val="204"/>
      </rPr>
      <t>1</t>
    </r>
  </si>
  <si>
    <t>Указывается наименование источника тепловой энергии.</t>
  </si>
  <si>
    <t>В колонке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</si>
  <si>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 xml:space="preserve">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
По данной форме раскрывается в том числе информация о тарифах на товары (услуги) в сфере теплоснабжения в случаях, указанных в частях 12.1 - 12.4 статьи 10 Федерального закона № 190-ФЗ, теплоснабжающей организации, теплосетевой организации в ценовых зонах теплоснабжения.
</t>
  </si>
  <si>
    <t>Информация об условиях, на которых осуществляется поставка товаров и (или) оказание услуг</t>
  </si>
  <si>
    <t>Форма 4.7</t>
  </si>
  <si>
    <t>Сведения об условиях публичных договоров поставок товаров, оказания услуг, в том числе договоров о подключении к системе теплоснабжения</t>
  </si>
  <si>
    <t>форма публичного договора поставки товаров, оказания услуг</t>
  </si>
  <si>
    <t>договор о подключении к системе теплоснабжения</t>
  </si>
  <si>
    <t>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t>
  </si>
  <si>
    <r>
      <t>Форма 4.8 Информация о порядке выполнения технологических, технических и других мероприятий, связанных с подключением к системе теплоснабжения</t>
    </r>
    <r>
      <rPr>
        <vertAlign val="superscript"/>
        <sz val="10"/>
        <rFont val="Tahoma"/>
        <family val="2"/>
        <charset val="204"/>
      </rPr>
      <t>1</t>
    </r>
  </si>
  <si>
    <t>В колонке «Информация» указывается адрес страницы сайта в сети «Интернет», на которой размещена информация.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</si>
  <si>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Форма заявки о подключении к централизованной системе теплоснабжения</t>
  </si>
  <si>
    <t>Перечень документов и сведений, представляемых одновременно с заявкой о подключении к централизованной системе теплоснабжения, и указание на запрет требовать представления документов и сведений или осуществления действий, представление или осуществление которых не предусмотрено законодательством Российской Федерации о градостроительной деятельности и законодательством в сфере теплоснабжения</t>
  </si>
  <si>
    <t xml:space="preserve">Указывается ссылка на документ, предварительно загруженный в хранилище файлов ФГИС ЕИАС.
В случае наличия дополнительных сведений информация по ним указывается в отдельных строках.
</t>
  </si>
  <si>
    <t>Реквизиты НПА, регламентирующих порядок действий заявителя и регулируемой организации при подаче, приеме, обработке заявки о подключении к централизованной системе теплоснабжения (в том числе в форме электронного документа), принятии решения и информировании о принятом по результатам рассмотрения указанной заявки решении (возврат документов, прилагаемых к заявке о подключении к централизованной системе теплоснабжения, либо направление подписанного проекта договора о подключении к централизованной системе теплоснабжения), основания для отказа в принятии к рассмотрению документов, прилагаемых к заявлению о подключении к централизованной системе теплоснабжения, в подписании договора о подключении к централизованной системе теплоснабжения</t>
  </si>
  <si>
    <t>Телефоны, адреса и график работы службы, ответственной за прием и обработку заявок о подключении к централизованной системе теплоснабжения</t>
  </si>
  <si>
    <t>телефоны службы, ответственной за прием и обработку заявок о подключении к централизованной системе теплоснабжения</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</si>
  <si>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В случае наличия нескольких служб и (или) номеров телефонов, информация по каждому из них указывается в отдельной строке.</t>
  </si>
  <si>
    <t>адреса службы, ответственной за прием и обработку заявок о подключении к централизованной системе теплоснабжения</t>
  </si>
  <si>
    <t>график работы службы, ответственной за прием и обработку заявок о подключении к централизованной системе теплоснабжения</t>
  </si>
  <si>
    <t>Указывается график работы службы, ответственной за прием и обработку заявок о подключении к централизованной системе теплоснабжения. 
В случае наличия нескольких служб и (или) графиков работы, информация по каждому из них указывается в отдельной строке.</t>
  </si>
  <si>
    <t>Информация раскрывается в случае, если регулируемая организация осуществляет услуги по подключению (технологическому присоединению) к централизованной системе теплоснабжения.</t>
  </si>
  <si>
    <t>Регламент подключения к системе теплоснабжения, утверждаемый регулируемой организацией, включающий сроки, состав и последовательность действий при осуществлении подключения к системе теплоснабжения, сведения о размере платы за услуги по подключению к системе теплоснабжения, информацию о месте нахождения и графике работы, справочных телефонах, адресе официального сайта регулируемой организации в сети "Интернет" и блок-схему, отражающую графическое изображение последовательности действий, осуществляемых при подключении к системе теплоснабжения</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</si>
  <si>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</si>
  <si>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</si>
  <si>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</si>
  <si>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</si>
  <si>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</si>
  <si>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</si>
  <si>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</si>
  <si>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</si>
  <si>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</si>
  <si>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</si>
  <si>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</si>
  <si>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</si>
  <si>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</si>
  <si>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</si>
  <si>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</si>
  <si>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</si>
  <si>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</si>
  <si>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</si>
  <si>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</si>
  <si>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Организация осуществляет подключение (технологическое присоединение) к системе теплоснабжения</t>
  </si>
  <si>
    <r>
      <t>Форма 4.7 Информация об условиях, на которых осуществляется поставка товаров и (или) оказание услуг</t>
    </r>
    <r>
      <rPr>
        <vertAlign val="superscript"/>
        <sz val="10"/>
        <rFont val="Tahoma"/>
        <family val="2"/>
        <charset val="204"/>
      </rPr>
      <t>*</t>
    </r>
  </si>
  <si>
    <t>*</t>
  </si>
  <si>
    <t>Указывается информация в части поставки товаров (оказания услуг) по регулируемым ценам (тарифам)</t>
  </si>
  <si>
    <t>1.3</t>
  </si>
  <si>
    <t>1.3.0</t>
  </si>
  <si>
    <t>прочие договора</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</si>
  <si>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</si>
  <si>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</si>
  <si>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</si>
  <si>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</si>
  <si>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</si>
  <si>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</si>
  <si>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</si>
  <si>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</si>
  <si>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</si>
  <si>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</si>
  <si>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</si>
  <si>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</si>
  <si>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</si>
  <si>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</si>
  <si>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</si>
  <si>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</si>
  <si>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</si>
  <si>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</si>
  <si>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</si>
  <si>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</si>
  <si>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</si>
  <si>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</si>
  <si>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</si>
  <si>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</si>
  <si>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</si>
  <si>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Предельный уровнь цены на тепловую энергию (мощность), поставляемую теплоснабжающими организациями потребителям</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</si>
  <si>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</si>
  <si>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</si>
  <si>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</si>
  <si>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</si>
  <si>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</si>
  <si>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</si>
  <si>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Форма 4.8</t>
  </si>
  <si>
    <t>Информация, подлежащая раскрытию организациями сферы теплоснабжения (цены и тарифы)</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</si>
  <si>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</si>
  <si>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</si>
  <si>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</si>
  <si>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население и приравненные категории</t>
  </si>
  <si>
    <t>Проверка доступных обновлений...</t>
  </si>
  <si>
    <t>Нет доступных обновлений для отчёта с кодом FAS.JKH.OPEN.INFO.PRICE.WARM!</t>
  </si>
  <si>
    <t>05.06.2019</t>
  </si>
  <si>
    <t>Агаповский муниципальный район</t>
  </si>
  <si>
    <t>75603000</t>
  </si>
  <si>
    <t>Агаповское</t>
  </si>
  <si>
    <t>75603407</t>
  </si>
  <si>
    <t>Буранное</t>
  </si>
  <si>
    <t>75603411</t>
  </si>
  <si>
    <t>Желтинское</t>
  </si>
  <si>
    <t>75603422</t>
  </si>
  <si>
    <t>Магнитное</t>
  </si>
  <si>
    <t>75603433</t>
  </si>
  <si>
    <t>Наровчатское</t>
  </si>
  <si>
    <t>75603436</t>
  </si>
  <si>
    <t>Первомайское</t>
  </si>
  <si>
    <t>75603444</t>
  </si>
  <si>
    <t>Приморское</t>
  </si>
  <si>
    <t>75603455</t>
  </si>
  <si>
    <t>Светлогорское</t>
  </si>
  <si>
    <t>75603466</t>
  </si>
  <si>
    <t>Черниговское</t>
  </si>
  <si>
    <t>75603472</t>
  </si>
  <si>
    <t>Янгельское</t>
  </si>
  <si>
    <t>75603477</t>
  </si>
  <si>
    <t>Аргаяшский муниципальный район</t>
  </si>
  <si>
    <t>75606000</t>
  </si>
  <si>
    <t>Акбашевское</t>
  </si>
  <si>
    <t>75606410</t>
  </si>
  <si>
    <t>Аргаяшское</t>
  </si>
  <si>
    <t>75606412</t>
  </si>
  <si>
    <t>Аязгуловское</t>
  </si>
  <si>
    <t>75606420</t>
  </si>
  <si>
    <t>Байрамгуловское</t>
  </si>
  <si>
    <t>75606433</t>
  </si>
  <si>
    <t>Дербишевское</t>
  </si>
  <si>
    <t>75606440</t>
  </si>
  <si>
    <t>Ишалинское</t>
  </si>
  <si>
    <t>75606445</t>
  </si>
  <si>
    <t>Камышевское</t>
  </si>
  <si>
    <t>75606450</t>
  </si>
  <si>
    <t>Кузнецкое</t>
  </si>
  <si>
    <t>75606460</t>
  </si>
  <si>
    <t>Кулуевское</t>
  </si>
  <si>
    <t>75606470</t>
  </si>
  <si>
    <t>Норкинское</t>
  </si>
  <si>
    <t>75606480</t>
  </si>
  <si>
    <t>Худайбердинское</t>
  </si>
  <si>
    <t>75606490</t>
  </si>
  <si>
    <t>Яраткуловское</t>
  </si>
  <si>
    <t>75606498</t>
  </si>
  <si>
    <t>Ашинский муниципальный район</t>
  </si>
  <si>
    <t>75609000</t>
  </si>
  <si>
    <t>Биянское</t>
  </si>
  <si>
    <t>75609411</t>
  </si>
  <si>
    <t>Город Аша</t>
  </si>
  <si>
    <t>75609101</t>
  </si>
  <si>
    <t>Город Миньяр</t>
  </si>
  <si>
    <t>75609103</t>
  </si>
  <si>
    <t>Город Сим</t>
  </si>
  <si>
    <t>75609105</t>
  </si>
  <si>
    <t>Еральское</t>
  </si>
  <si>
    <t>75609422</t>
  </si>
  <si>
    <t>Илекское</t>
  </si>
  <si>
    <t>75609433</t>
  </si>
  <si>
    <t>Поселок Кропачево</t>
  </si>
  <si>
    <t>75609153</t>
  </si>
  <si>
    <t>Точильнинское</t>
  </si>
  <si>
    <t>75609444</t>
  </si>
  <si>
    <t>Укское</t>
  </si>
  <si>
    <t>75609477</t>
  </si>
  <si>
    <t>Брединский муниципальный район</t>
  </si>
  <si>
    <t>75612000</t>
  </si>
  <si>
    <t>Андреевское</t>
  </si>
  <si>
    <t>75612410</t>
  </si>
  <si>
    <t>Атамановское</t>
  </si>
  <si>
    <t>75612412</t>
  </si>
  <si>
    <t>Белокаменское</t>
  </si>
  <si>
    <t>75612420</t>
  </si>
  <si>
    <t>Боровское</t>
  </si>
  <si>
    <t>75612430</t>
  </si>
  <si>
    <t>Брединское</t>
  </si>
  <si>
    <t>75612432</t>
  </si>
  <si>
    <t>Калининское</t>
  </si>
  <si>
    <t>75612440</t>
  </si>
  <si>
    <t>Княженское</t>
  </si>
  <si>
    <t>75612450</t>
  </si>
  <si>
    <t>Комсомольское</t>
  </si>
  <si>
    <t>75612460</t>
  </si>
  <si>
    <t>Наследницкое</t>
  </si>
  <si>
    <t>75612470</t>
  </si>
  <si>
    <t>Павловское</t>
  </si>
  <si>
    <t>75612480</t>
  </si>
  <si>
    <t>Рымникское</t>
  </si>
  <si>
    <t>75612490</t>
  </si>
  <si>
    <t>Варненский муниципальный район</t>
  </si>
  <si>
    <t>75614000</t>
  </si>
  <si>
    <t>Алексеевское</t>
  </si>
  <si>
    <t>75614405</t>
  </si>
  <si>
    <t>Аятское</t>
  </si>
  <si>
    <t>75614410</t>
  </si>
  <si>
    <t>Бородиновское</t>
  </si>
  <si>
    <t>75614415</t>
  </si>
  <si>
    <t>Варненское</t>
  </si>
  <si>
    <t>75614420</t>
  </si>
  <si>
    <t>Казановское</t>
  </si>
  <si>
    <t>75614422</t>
  </si>
  <si>
    <t>Катенинское</t>
  </si>
  <si>
    <t>75614423</t>
  </si>
  <si>
    <t>Краснооктябрьское</t>
  </si>
  <si>
    <t>75614425</t>
  </si>
  <si>
    <t>Кулевчинское</t>
  </si>
  <si>
    <t>75614430</t>
  </si>
  <si>
    <t>Лейпцигское</t>
  </si>
  <si>
    <t>75614435</t>
  </si>
  <si>
    <t>Николаевское</t>
  </si>
  <si>
    <t>75614440</t>
  </si>
  <si>
    <t>Новоуральское</t>
  </si>
  <si>
    <t>75614445</t>
  </si>
  <si>
    <t>Покровское</t>
  </si>
  <si>
    <t>75614450</t>
  </si>
  <si>
    <t>Толстинское</t>
  </si>
  <si>
    <t>75614455</t>
  </si>
  <si>
    <t>Верхнеуральский муниципальный район</t>
  </si>
  <si>
    <t>75617000</t>
  </si>
  <si>
    <t>Город Верхнеуральск</t>
  </si>
  <si>
    <t>75617101</t>
  </si>
  <si>
    <t>Карагайское</t>
  </si>
  <si>
    <t>75617422</t>
  </si>
  <si>
    <t>Кирсинское</t>
  </si>
  <si>
    <t>75617433</t>
  </si>
  <si>
    <t>Краснинское</t>
  </si>
  <si>
    <t>75617444</t>
  </si>
  <si>
    <t>Петропавловское</t>
  </si>
  <si>
    <t>75617455</t>
  </si>
  <si>
    <t>Поселок Межозерный</t>
  </si>
  <si>
    <t>75617153</t>
  </si>
  <si>
    <t>Спасское</t>
  </si>
  <si>
    <t>75617466</t>
  </si>
  <si>
    <t>Степное</t>
  </si>
  <si>
    <t>75617477</t>
  </si>
  <si>
    <t>Сурменевское</t>
  </si>
  <si>
    <t>75617479</t>
  </si>
  <si>
    <t>Форштадское</t>
  </si>
  <si>
    <t>75617488</t>
  </si>
  <si>
    <t>Город Верхний Уфалей</t>
  </si>
  <si>
    <t>75706000</t>
  </si>
  <si>
    <t>Город Златоуст</t>
  </si>
  <si>
    <t>75712000</t>
  </si>
  <si>
    <t>Город Карабаш</t>
  </si>
  <si>
    <t>75715000</t>
  </si>
  <si>
    <t>Город Копейск</t>
  </si>
  <si>
    <t>75728000</t>
  </si>
  <si>
    <t>Город Кыштым</t>
  </si>
  <si>
    <t>75734000</t>
  </si>
  <si>
    <t>Город Магнитогорск</t>
  </si>
  <si>
    <t>75738000</t>
  </si>
  <si>
    <t>Город Миасс</t>
  </si>
  <si>
    <t>75742000</t>
  </si>
  <si>
    <t>Город Озерск (ЗАТО)</t>
  </si>
  <si>
    <t>75743000</t>
  </si>
  <si>
    <t>Город Снежинск (ЗАТО)</t>
  </si>
  <si>
    <t>75746000</t>
  </si>
  <si>
    <t>Город Трехгорный (ЗАТО)</t>
  </si>
  <si>
    <t>75707000</t>
  </si>
  <si>
    <t>Город Троицк</t>
  </si>
  <si>
    <t>75752000</t>
  </si>
  <si>
    <t>Город Усть-Катав</t>
  </si>
  <si>
    <t>75755000</t>
  </si>
  <si>
    <t>Город Чебаркуль</t>
  </si>
  <si>
    <t>75758000</t>
  </si>
  <si>
    <t>Город Челябинск</t>
  </si>
  <si>
    <t>75701000</t>
  </si>
  <si>
    <t>Калининский</t>
  </si>
  <si>
    <t>75701310</t>
  </si>
  <si>
    <t>Курчатовский</t>
  </si>
  <si>
    <t>75701315</t>
  </si>
  <si>
    <t>Ленинский</t>
  </si>
  <si>
    <t>75701320</t>
  </si>
  <si>
    <t>Металлургический</t>
  </si>
  <si>
    <t>75701330</t>
  </si>
  <si>
    <t>Советский</t>
  </si>
  <si>
    <t>75701370</t>
  </si>
  <si>
    <t>Тракторозаводский</t>
  </si>
  <si>
    <t>75701380</t>
  </si>
  <si>
    <t>Центральный</t>
  </si>
  <si>
    <t>75701390</t>
  </si>
  <si>
    <t>Город Южноуральск</t>
  </si>
  <si>
    <t>75764000</t>
  </si>
  <si>
    <t>Еманжелинский муниципальный район</t>
  </si>
  <si>
    <t>75619000</t>
  </si>
  <si>
    <t>Город Еманжелинск</t>
  </si>
  <si>
    <t>75619101</t>
  </si>
  <si>
    <t>Поселок Зауральский</t>
  </si>
  <si>
    <t>75619152</t>
  </si>
  <si>
    <t>Поселок Красногорский</t>
  </si>
  <si>
    <t>75619154</t>
  </si>
  <si>
    <t>Еткульский муниципальный район</t>
  </si>
  <si>
    <t>75620000</t>
  </si>
  <si>
    <t>Бектышское</t>
  </si>
  <si>
    <t>75620408</t>
  </si>
  <si>
    <t>Белоносовское</t>
  </si>
  <si>
    <t>75620410</t>
  </si>
  <si>
    <t>Белоусовское</t>
  </si>
  <si>
    <t>75620412</t>
  </si>
  <si>
    <t>Еманжелинское</t>
  </si>
  <si>
    <t>75620420</t>
  </si>
  <si>
    <t>Еткульское</t>
  </si>
  <si>
    <t>75620430</t>
  </si>
  <si>
    <t>Каратабанское</t>
  </si>
  <si>
    <t>75620440</t>
  </si>
  <si>
    <t>Коелгинское</t>
  </si>
  <si>
    <t>75620450</t>
  </si>
  <si>
    <t>Лебедевское</t>
  </si>
  <si>
    <t>75620460</t>
  </si>
  <si>
    <t>Новобатуринское</t>
  </si>
  <si>
    <t>75620465</t>
  </si>
  <si>
    <t>Печенкинское</t>
  </si>
  <si>
    <t>75620470</t>
  </si>
  <si>
    <t>Пискловское</t>
  </si>
  <si>
    <t>75620480</t>
  </si>
  <si>
    <t>Селезянское</t>
  </si>
  <si>
    <t>75620490</t>
  </si>
  <si>
    <t>Карталинский муниципальный район</t>
  </si>
  <si>
    <t>75623000</t>
  </si>
  <si>
    <t>Анненское</t>
  </si>
  <si>
    <t>75623405</t>
  </si>
  <si>
    <t>Варшавское</t>
  </si>
  <si>
    <t>75623410</t>
  </si>
  <si>
    <t>Великопетровское</t>
  </si>
  <si>
    <t>75623415</t>
  </si>
  <si>
    <t>Город Карталы</t>
  </si>
  <si>
    <t>75623101</t>
  </si>
  <si>
    <t>Еленинское</t>
  </si>
  <si>
    <t>75623420</t>
  </si>
  <si>
    <t>Мичуринское</t>
  </si>
  <si>
    <t>75623425</t>
  </si>
  <si>
    <t>Неплюевское</t>
  </si>
  <si>
    <t>75623428</t>
  </si>
  <si>
    <t>Полтавское</t>
  </si>
  <si>
    <t>75623435</t>
  </si>
  <si>
    <t>Снежненское</t>
  </si>
  <si>
    <t>75623440</t>
  </si>
  <si>
    <t>Сухореченское</t>
  </si>
  <si>
    <t>75623445</t>
  </si>
  <si>
    <t>Южно-Степное</t>
  </si>
  <si>
    <t>75623450</t>
  </si>
  <si>
    <t>Каслинский муниципальный район</t>
  </si>
  <si>
    <t>75626000</t>
  </si>
  <si>
    <t>Багарякское</t>
  </si>
  <si>
    <t>75626405</t>
  </si>
  <si>
    <t>Береговое</t>
  </si>
  <si>
    <t>75626410</t>
  </si>
  <si>
    <t>Булзинское</t>
  </si>
  <si>
    <t>75626415</t>
  </si>
  <si>
    <t>Воздвиженское сельское поселение</t>
  </si>
  <si>
    <t>75626420</t>
  </si>
  <si>
    <t>Город Касли</t>
  </si>
  <si>
    <t>75626101</t>
  </si>
  <si>
    <t>Григорьевское сельское поселение</t>
  </si>
  <si>
    <t>75626425</t>
  </si>
  <si>
    <t>Маукское</t>
  </si>
  <si>
    <t>75626430</t>
  </si>
  <si>
    <t>Огневское</t>
  </si>
  <si>
    <t>75626435</t>
  </si>
  <si>
    <t>Поселок Вишневогорск</t>
  </si>
  <si>
    <t>75626153</t>
  </si>
  <si>
    <t>Тюбукское</t>
  </si>
  <si>
    <t>75626440</t>
  </si>
  <si>
    <t>Шабуровское</t>
  </si>
  <si>
    <t>75626445</t>
  </si>
  <si>
    <t>Катав-Ивановский муниципальный район</t>
  </si>
  <si>
    <t>75629000</t>
  </si>
  <si>
    <t>Бедярышское</t>
  </si>
  <si>
    <t>75629411</t>
  </si>
  <si>
    <t>Верх-Катавское</t>
  </si>
  <si>
    <t>75629422</t>
  </si>
  <si>
    <t>Город Катав-Ивановск</t>
  </si>
  <si>
    <t>75629101</t>
  </si>
  <si>
    <t>Город Юрюзань</t>
  </si>
  <si>
    <t>75629116</t>
  </si>
  <si>
    <t>Лесное</t>
  </si>
  <si>
    <t>75629430</t>
  </si>
  <si>
    <t>Месединское</t>
  </si>
  <si>
    <t>75629433</t>
  </si>
  <si>
    <t>Орловское</t>
  </si>
  <si>
    <t>75629451</t>
  </si>
  <si>
    <t>Серпиевское</t>
  </si>
  <si>
    <t>75629455</t>
  </si>
  <si>
    <t>Тюлюкское</t>
  </si>
  <si>
    <t>75629477</t>
  </si>
  <si>
    <t>Кизильский муниципальный район</t>
  </si>
  <si>
    <t>75632000</t>
  </si>
  <si>
    <t>Богдановское</t>
  </si>
  <si>
    <t>75632410</t>
  </si>
  <si>
    <t>Гранитное</t>
  </si>
  <si>
    <t>75632420</t>
  </si>
  <si>
    <t>Зингейское</t>
  </si>
  <si>
    <t>75632430</t>
  </si>
  <si>
    <t>Измайловское</t>
  </si>
  <si>
    <t>75632440</t>
  </si>
  <si>
    <t>Карабулакское</t>
  </si>
  <si>
    <t>75632443</t>
  </si>
  <si>
    <t>Кацбахское</t>
  </si>
  <si>
    <t>75632446</t>
  </si>
  <si>
    <t>Кизильское</t>
  </si>
  <si>
    <t>75632450</t>
  </si>
  <si>
    <t>Новоершовское</t>
  </si>
  <si>
    <t>75632456</t>
  </si>
  <si>
    <t>Новопокровское</t>
  </si>
  <si>
    <t>75632458</t>
  </si>
  <si>
    <t>Обручевское</t>
  </si>
  <si>
    <t>75632460</t>
  </si>
  <si>
    <t>Полоцкое</t>
  </si>
  <si>
    <t>75632470</t>
  </si>
  <si>
    <t>Путь Октября</t>
  </si>
  <si>
    <t>75632480</t>
  </si>
  <si>
    <t>Сыртинское</t>
  </si>
  <si>
    <t>75632490</t>
  </si>
  <si>
    <t>Уральское</t>
  </si>
  <si>
    <t>75632493</t>
  </si>
  <si>
    <t>Коркинский муниципальный район</t>
  </si>
  <si>
    <t>75633000</t>
  </si>
  <si>
    <t>Город Коркино</t>
  </si>
  <si>
    <t>75633101</t>
  </si>
  <si>
    <t>Поселок Первомайский</t>
  </si>
  <si>
    <t>75633154</t>
  </si>
  <si>
    <t>Розинское</t>
  </si>
  <si>
    <t>75633156</t>
  </si>
  <si>
    <t>Красноармейский муниципальный район</t>
  </si>
  <si>
    <t>75634000</t>
  </si>
  <si>
    <t>Алабугское</t>
  </si>
  <si>
    <t>75634405</t>
  </si>
  <si>
    <t>Баландинское</t>
  </si>
  <si>
    <t>75634408</t>
  </si>
  <si>
    <t>Березовское</t>
  </si>
  <si>
    <t>75634410</t>
  </si>
  <si>
    <t>Бродокалмакское</t>
  </si>
  <si>
    <t>75634415</t>
  </si>
  <si>
    <t>Дубровское</t>
  </si>
  <si>
    <t>75634417</t>
  </si>
  <si>
    <t>Канашевское</t>
  </si>
  <si>
    <t>75634420</t>
  </si>
  <si>
    <t>Козыревское</t>
  </si>
  <si>
    <t>75634425</t>
  </si>
  <si>
    <t>Лазурненское</t>
  </si>
  <si>
    <t>75634430</t>
  </si>
  <si>
    <t>Луговское</t>
  </si>
  <si>
    <t>75634435</t>
  </si>
  <si>
    <t>Миасское</t>
  </si>
  <si>
    <t>75634440</t>
  </si>
  <si>
    <t>Озерное</t>
  </si>
  <si>
    <t>75634445</t>
  </si>
  <si>
    <t>Русско-Теченское</t>
  </si>
  <si>
    <t>75634450</t>
  </si>
  <si>
    <t>Сугоякское</t>
  </si>
  <si>
    <t>75634455</t>
  </si>
  <si>
    <t>Теренкульское</t>
  </si>
  <si>
    <t>75634457</t>
  </si>
  <si>
    <t>Шумовское</t>
  </si>
  <si>
    <t>75634460</t>
  </si>
  <si>
    <t>Кунашакский муниципальный район</t>
  </si>
  <si>
    <t>75636000</t>
  </si>
  <si>
    <t>Ашировское</t>
  </si>
  <si>
    <t>75636410</t>
  </si>
  <si>
    <t>Буринское</t>
  </si>
  <si>
    <t>75636420</t>
  </si>
  <si>
    <t>Кунашакское</t>
  </si>
  <si>
    <t>75636430</t>
  </si>
  <si>
    <t>Куяшское</t>
  </si>
  <si>
    <t>75636440</t>
  </si>
  <si>
    <t>Муслюмовское</t>
  </si>
  <si>
    <t>75636450</t>
  </si>
  <si>
    <t>Саринское</t>
  </si>
  <si>
    <t>75636460</t>
  </si>
  <si>
    <t>Урукульское</t>
  </si>
  <si>
    <t>75636470</t>
  </si>
  <si>
    <t>Усть-Багарякское</t>
  </si>
  <si>
    <t>75636480</t>
  </si>
  <si>
    <t>Халитовское</t>
  </si>
  <si>
    <t>75636490</t>
  </si>
  <si>
    <t>Кусинский муниципальный район</t>
  </si>
  <si>
    <t>75638000</t>
  </si>
  <si>
    <t>Город Куса</t>
  </si>
  <si>
    <t>75638101</t>
  </si>
  <si>
    <t>Злоказавское</t>
  </si>
  <si>
    <t>75638411</t>
  </si>
  <si>
    <t>Медведевское</t>
  </si>
  <si>
    <t>75638422</t>
  </si>
  <si>
    <t>75638433</t>
  </si>
  <si>
    <t>Поселок Магнитка</t>
  </si>
  <si>
    <t>75638153</t>
  </si>
  <si>
    <t>Нагайбакский муниципальный район</t>
  </si>
  <si>
    <t>75642000</t>
  </si>
  <si>
    <t>Арсинское</t>
  </si>
  <si>
    <t>75642410</t>
  </si>
  <si>
    <t>Балканское</t>
  </si>
  <si>
    <t>75642420</t>
  </si>
  <si>
    <t>Кассельское</t>
  </si>
  <si>
    <t>75642430</t>
  </si>
  <si>
    <t>Куликовское</t>
  </si>
  <si>
    <t>75642440</t>
  </si>
  <si>
    <t>Нагайбакское</t>
  </si>
  <si>
    <t>75642450</t>
  </si>
  <si>
    <t>Остроленское</t>
  </si>
  <si>
    <t>75642460</t>
  </si>
  <si>
    <t>Парижское</t>
  </si>
  <si>
    <t>75642470</t>
  </si>
  <si>
    <t>Переселенческое</t>
  </si>
  <si>
    <t>75642480</t>
  </si>
  <si>
    <t>Поселок Южный</t>
  </si>
  <si>
    <t>75642154</t>
  </si>
  <si>
    <t>Фершампенуазское</t>
  </si>
  <si>
    <t>75642490</t>
  </si>
  <si>
    <t>Нязепетровский муниципальный район</t>
  </si>
  <si>
    <t>75644000</t>
  </si>
  <si>
    <t>Город Нязепетровск</t>
  </si>
  <si>
    <t>75644101</t>
  </si>
  <si>
    <t>Гривенское</t>
  </si>
  <si>
    <t>75644411</t>
  </si>
  <si>
    <t>Кургинское</t>
  </si>
  <si>
    <t>75644422</t>
  </si>
  <si>
    <t>Ункурдинское</t>
  </si>
  <si>
    <t>75644433</t>
  </si>
  <si>
    <t>Шемахинское</t>
  </si>
  <si>
    <t>75644444</t>
  </si>
  <si>
    <t>Октябрьский муниципальный район</t>
  </si>
  <si>
    <t>75647000</t>
  </si>
  <si>
    <t>Боровое</t>
  </si>
  <si>
    <t>75647405</t>
  </si>
  <si>
    <t>Каракульское</t>
  </si>
  <si>
    <t>75647410</t>
  </si>
  <si>
    <t>Кочердыкское</t>
  </si>
  <si>
    <t>75647415</t>
  </si>
  <si>
    <t>Крутоярское</t>
  </si>
  <si>
    <t>75647420</t>
  </si>
  <si>
    <t>Лысковское</t>
  </si>
  <si>
    <t>75647425</t>
  </si>
  <si>
    <t>Маякское</t>
  </si>
  <si>
    <t>75647430</t>
  </si>
  <si>
    <t>Мяконькское</t>
  </si>
  <si>
    <t>75647435</t>
  </si>
  <si>
    <t>Никольское</t>
  </si>
  <si>
    <t>75647440</t>
  </si>
  <si>
    <t>Октябрьское</t>
  </si>
  <si>
    <t>75647445</t>
  </si>
  <si>
    <t>Подовинное</t>
  </si>
  <si>
    <t>75647450</t>
  </si>
  <si>
    <t>Свободненское</t>
  </si>
  <si>
    <t>75647455</t>
  </si>
  <si>
    <t>Уйско-Чебаркульское</t>
  </si>
  <si>
    <t>75647460</t>
  </si>
  <si>
    <t>Чудиновское</t>
  </si>
  <si>
    <t>75647465</t>
  </si>
  <si>
    <t>Пластовский муниципальный район</t>
  </si>
  <si>
    <t>75648000</t>
  </si>
  <si>
    <t>Борисовское</t>
  </si>
  <si>
    <t>75648403</t>
  </si>
  <si>
    <t>Город Пласт</t>
  </si>
  <si>
    <t>75648101</t>
  </si>
  <si>
    <t>Демаринское</t>
  </si>
  <si>
    <t>75648406</t>
  </si>
  <si>
    <t>Кочкарское</t>
  </si>
  <si>
    <t>75648409</t>
  </si>
  <si>
    <t>Степнинское</t>
  </si>
  <si>
    <t>75648420</t>
  </si>
  <si>
    <t>75759000</t>
  </si>
  <si>
    <t>Саткинский муниципальный район</t>
  </si>
  <si>
    <t>75649000</t>
  </si>
  <si>
    <t>Айлинское</t>
  </si>
  <si>
    <t>75649411</t>
  </si>
  <si>
    <t>Город Бакал</t>
  </si>
  <si>
    <t>75649103</t>
  </si>
  <si>
    <t>Город Сатка</t>
  </si>
  <si>
    <t>75649101</t>
  </si>
  <si>
    <t>Поселок Бердяуш</t>
  </si>
  <si>
    <t>75649153</t>
  </si>
  <si>
    <t>Поселок Межевой</t>
  </si>
  <si>
    <t>75649158</t>
  </si>
  <si>
    <t>Поселок Сулея</t>
  </si>
  <si>
    <t>75649162</t>
  </si>
  <si>
    <t>Романовское сельское поселение</t>
  </si>
  <si>
    <t>75649433</t>
  </si>
  <si>
    <t>Сосновский муниципальный район</t>
  </si>
  <si>
    <t>75652000</t>
  </si>
  <si>
    <t>Алишевское</t>
  </si>
  <si>
    <t>75652405</t>
  </si>
  <si>
    <t>Архангельское</t>
  </si>
  <si>
    <t>75652406</t>
  </si>
  <si>
    <t>Вознесенское</t>
  </si>
  <si>
    <t>75652408</t>
  </si>
  <si>
    <t>Долгодеревенское</t>
  </si>
  <si>
    <t>75652410</t>
  </si>
  <si>
    <t>Есаульское</t>
  </si>
  <si>
    <t>75652415</t>
  </si>
  <si>
    <t>Краснопольское</t>
  </si>
  <si>
    <t>75652420</t>
  </si>
  <si>
    <t>Кременкульское</t>
  </si>
  <si>
    <t>75652425</t>
  </si>
  <si>
    <t>Мирненское</t>
  </si>
  <si>
    <t>75652430</t>
  </si>
  <si>
    <t>Новый Кременкуль</t>
  </si>
  <si>
    <t>75652432</t>
  </si>
  <si>
    <t>Полетаевское</t>
  </si>
  <si>
    <t>75652434</t>
  </si>
  <si>
    <t>Рощинское</t>
  </si>
  <si>
    <t>75652435</t>
  </si>
  <si>
    <t>Саккуловское</t>
  </si>
  <si>
    <t>75652440</t>
  </si>
  <si>
    <t>Саргазинское</t>
  </si>
  <si>
    <t>75652445</t>
  </si>
  <si>
    <t>Солнечное</t>
  </si>
  <si>
    <t>75652450</t>
  </si>
  <si>
    <t>Теченское</t>
  </si>
  <si>
    <t>75652452</t>
  </si>
  <si>
    <t>Томинское</t>
  </si>
  <si>
    <t>75652455</t>
  </si>
  <si>
    <t>Троицкий муниципальный район</t>
  </si>
  <si>
    <t>75654000</t>
  </si>
  <si>
    <t>Белозерское</t>
  </si>
  <si>
    <t>75654405</t>
  </si>
  <si>
    <t>Бобровское</t>
  </si>
  <si>
    <t>75654410</t>
  </si>
  <si>
    <t>Дробышевское</t>
  </si>
  <si>
    <t>75654415</t>
  </si>
  <si>
    <t>Карсинское</t>
  </si>
  <si>
    <t>75654422</t>
  </si>
  <si>
    <t>Ключевское</t>
  </si>
  <si>
    <t>75654425</t>
  </si>
  <si>
    <t>Клястицкое</t>
  </si>
  <si>
    <t>75654430</t>
  </si>
  <si>
    <t>Кособродское</t>
  </si>
  <si>
    <t>75654435</t>
  </si>
  <si>
    <t>Нижнесанарское</t>
  </si>
  <si>
    <t>75654440</t>
  </si>
  <si>
    <t>Новомирское</t>
  </si>
  <si>
    <t>75654443</t>
  </si>
  <si>
    <t>Песчанское</t>
  </si>
  <si>
    <t>75654445</t>
  </si>
  <si>
    <t>Родниковское</t>
  </si>
  <si>
    <t>75654450</t>
  </si>
  <si>
    <t>Троицко-Совхозное</t>
  </si>
  <si>
    <t>75654460</t>
  </si>
  <si>
    <t>Шантаринское</t>
  </si>
  <si>
    <t>75654463</t>
  </si>
  <si>
    <t>Яснополянское</t>
  </si>
  <si>
    <t>75654465</t>
  </si>
  <si>
    <t>Увельский муниципальный район</t>
  </si>
  <si>
    <t>75655000</t>
  </si>
  <si>
    <t>Каменское</t>
  </si>
  <si>
    <t>75655411</t>
  </si>
  <si>
    <t>Кичигинское</t>
  </si>
  <si>
    <t>75655422</t>
  </si>
  <si>
    <t>Красносельское</t>
  </si>
  <si>
    <t>75655433</t>
  </si>
  <si>
    <t>Мордвиновское</t>
  </si>
  <si>
    <t>75655438</t>
  </si>
  <si>
    <t>Петровское</t>
  </si>
  <si>
    <t>75655444</t>
  </si>
  <si>
    <t>Половинское</t>
  </si>
  <si>
    <t>75655455</t>
  </si>
  <si>
    <t>Рождественское</t>
  </si>
  <si>
    <t>75655466</t>
  </si>
  <si>
    <t>Увельское</t>
  </si>
  <si>
    <t>75655472</t>
  </si>
  <si>
    <t>Хомутининское</t>
  </si>
  <si>
    <t>75655477</t>
  </si>
  <si>
    <t>Хуторское</t>
  </si>
  <si>
    <t>75655488</t>
  </si>
  <si>
    <t>Уйский муниципальный район</t>
  </si>
  <si>
    <t>75656000</t>
  </si>
  <si>
    <t>Аминевское</t>
  </si>
  <si>
    <t>75656411</t>
  </si>
  <si>
    <t>Беловское</t>
  </si>
  <si>
    <t>75656422</t>
  </si>
  <si>
    <t>Вандышевское</t>
  </si>
  <si>
    <t>75656433</t>
  </si>
  <si>
    <t>Кидышевское</t>
  </si>
  <si>
    <t>75656444</t>
  </si>
  <si>
    <t>Кумлякское</t>
  </si>
  <si>
    <t>75656446</t>
  </si>
  <si>
    <t>Ларинское</t>
  </si>
  <si>
    <t>75656455</t>
  </si>
  <si>
    <t>Масловское</t>
  </si>
  <si>
    <t>75656460</t>
  </si>
  <si>
    <t>Нижнеуцелемовское</t>
  </si>
  <si>
    <t>75656466</t>
  </si>
  <si>
    <t>75656408</t>
  </si>
  <si>
    <t>Соколовское</t>
  </si>
  <si>
    <t>75656477</t>
  </si>
  <si>
    <t>Уйское</t>
  </si>
  <si>
    <t>75656488</t>
  </si>
  <si>
    <t>Чебаркульский муниципальный район</t>
  </si>
  <si>
    <t>75657000</t>
  </si>
  <si>
    <t>Бишкильское</t>
  </si>
  <si>
    <t>75657411</t>
  </si>
  <si>
    <t>Варламовское</t>
  </si>
  <si>
    <t>75657415</t>
  </si>
  <si>
    <t>Кундравинское</t>
  </si>
  <si>
    <t>75657425</t>
  </si>
  <si>
    <t>Непряхинское</t>
  </si>
  <si>
    <t>75657440</t>
  </si>
  <si>
    <t>Сарафановское</t>
  </si>
  <si>
    <t>75657450</t>
  </si>
  <si>
    <t>Тимирязевское</t>
  </si>
  <si>
    <t>75657455</t>
  </si>
  <si>
    <t>Травниковское</t>
  </si>
  <si>
    <t>75657460</t>
  </si>
  <si>
    <t>Филимоновское</t>
  </si>
  <si>
    <t>75657470</t>
  </si>
  <si>
    <t>Шахматовское</t>
  </si>
  <si>
    <t>75657490</t>
  </si>
  <si>
    <t>Чесменский муниципальный район</t>
  </si>
  <si>
    <t>75659000</t>
  </si>
  <si>
    <t>Березинское</t>
  </si>
  <si>
    <t>75659410</t>
  </si>
  <si>
    <t>Калиновское</t>
  </si>
  <si>
    <t>75659430</t>
  </si>
  <si>
    <t>75659438</t>
  </si>
  <si>
    <t>Новоукраинское</t>
  </si>
  <si>
    <t>75659440</t>
  </si>
  <si>
    <t>Редутовское</t>
  </si>
  <si>
    <t>75659442</t>
  </si>
  <si>
    <t>Светловское</t>
  </si>
  <si>
    <t>75659420</t>
  </si>
  <si>
    <t>Тарасовское</t>
  </si>
  <si>
    <t>75659445</t>
  </si>
  <si>
    <t>Тарутинское</t>
  </si>
  <si>
    <t>75659450</t>
  </si>
  <si>
    <t>Углицкое</t>
  </si>
  <si>
    <t>75659460</t>
  </si>
  <si>
    <t>Цвиллингское</t>
  </si>
  <si>
    <t>75659470</t>
  </si>
  <si>
    <t>Черноборское</t>
  </si>
  <si>
    <t>75659480</t>
  </si>
  <si>
    <t>Чесменское</t>
  </si>
  <si>
    <t>75659490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</si>
  <si>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</si>
  <si>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</si>
  <si>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</si>
  <si>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</si>
  <si>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</si>
  <si>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</si>
  <si>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</si>
  <si>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</si>
  <si>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</si>
  <si>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</si>
  <si>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</si>
  <si>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</si>
  <si>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</si>
  <si>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</si>
  <si>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</si>
  <si>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30.04.2019</t>
  </si>
  <si>
    <t>30.04.2022</t>
  </si>
  <si>
    <t>REGION_ID</t>
  </si>
  <si>
    <t>REGION_NAME</t>
  </si>
  <si>
    <t>RST_ORG_ID</t>
  </si>
  <si>
    <t>ORG_NAME</t>
  </si>
  <si>
    <t>INN_NAME</t>
  </si>
  <si>
    <t>KPP_NAME</t>
  </si>
  <si>
    <t>ORG_START_DATE</t>
  </si>
  <si>
    <t>ORG_END_DATE</t>
  </si>
  <si>
    <t>2646</t>
  </si>
  <si>
    <t>27306097</t>
  </si>
  <si>
    <t>"Дирекция по эксплуатации и ремонту путевых машин"</t>
  </si>
  <si>
    <t>7708503727</t>
  </si>
  <si>
    <t>745145058</t>
  </si>
  <si>
    <t>06-10-2011 00:00:00</t>
  </si>
  <si>
    <t>26646973</t>
  </si>
  <si>
    <t>"Дистанция инженерных сооруженией структурного подразделения Южно-Уральской дирекции инфраструктуры Центральной дирекции инфраструктуры - филиала ОАО ""РЖД""</t>
  </si>
  <si>
    <t>743801001</t>
  </si>
  <si>
    <t>23-09-2003 00:00:00</t>
  </si>
  <si>
    <t>26360814</t>
  </si>
  <si>
    <t>"Инженерные сети"</t>
  </si>
  <si>
    <t>7453062551</t>
  </si>
  <si>
    <t>745301001</t>
  </si>
  <si>
    <t>27080161</t>
  </si>
  <si>
    <t>АО "Асбестоцемент"</t>
  </si>
  <si>
    <t>7412000806</t>
  </si>
  <si>
    <t>743001001</t>
  </si>
  <si>
    <t>10-11-1992 00:00:00</t>
  </si>
  <si>
    <t>26360585</t>
  </si>
  <si>
    <t>АО "Вишневогорский Горно-обогатительный Комбинат"</t>
  </si>
  <si>
    <t>7409000147</t>
  </si>
  <si>
    <t>745901001</t>
  </si>
  <si>
    <t>17-07-2002 00:00:00</t>
  </si>
  <si>
    <t>26646948</t>
  </si>
  <si>
    <t>АО "ГЕЛИОС"</t>
  </si>
  <si>
    <t>7451272592</t>
  </si>
  <si>
    <t>745101001</t>
  </si>
  <si>
    <t>30335229</t>
  </si>
  <si>
    <t>АО "ГУ ЖКХ"</t>
  </si>
  <si>
    <t>5116000922</t>
  </si>
  <si>
    <t>770401001</t>
  </si>
  <si>
    <t>26492685</t>
  </si>
  <si>
    <t>АО "Златмаш"</t>
  </si>
  <si>
    <t>7404052938</t>
  </si>
  <si>
    <t>740401001</t>
  </si>
  <si>
    <t>03-03-2010 00:00:00</t>
  </si>
  <si>
    <t>26646830</t>
  </si>
  <si>
    <t>АО "Макфа"</t>
  </si>
  <si>
    <t>7438015885</t>
  </si>
  <si>
    <t>21-11-2002 00:00:00</t>
  </si>
  <si>
    <t>30941672</t>
  </si>
  <si>
    <t>АО "Международный аэропорт Магнитогорск"</t>
  </si>
  <si>
    <t>7456037289</t>
  </si>
  <si>
    <t>745601001</t>
  </si>
  <si>
    <t>26360629</t>
  </si>
  <si>
    <t>АО "Миасский машиностроительный завод"</t>
  </si>
  <si>
    <t>7415061758</t>
  </si>
  <si>
    <t>741501001</t>
  </si>
  <si>
    <t>30985114</t>
  </si>
  <si>
    <t>АО "НПО Электромашина"</t>
  </si>
  <si>
    <t>7449044990</t>
  </si>
  <si>
    <t>745450001</t>
  </si>
  <si>
    <t>26645308</t>
  </si>
  <si>
    <t>АО "Саткинский чугуноплавильный завод"</t>
  </si>
  <si>
    <t>7417011047</t>
  </si>
  <si>
    <t>741450001</t>
  </si>
  <si>
    <t>01-01-2011 00:00:00</t>
  </si>
  <si>
    <t>26360574</t>
  </si>
  <si>
    <t>АО "Сигнал"</t>
  </si>
  <si>
    <t>7449105883</t>
  </si>
  <si>
    <t>744901001</t>
  </si>
  <si>
    <t>26-02-1992 00:00:00</t>
  </si>
  <si>
    <t>26503102</t>
  </si>
  <si>
    <t>АО "Трансэнерго"</t>
  </si>
  <si>
    <t>7423023178</t>
  </si>
  <si>
    <t>15-12-2008 00:00:00</t>
  </si>
  <si>
    <t>31211886</t>
  </si>
  <si>
    <t>АО "УСТЭК-Челябинск"</t>
  </si>
  <si>
    <t>7453320202</t>
  </si>
  <si>
    <t>22-03-2018 00:00:00</t>
  </si>
  <si>
    <t>26360364</t>
  </si>
  <si>
    <t>АО "УТСК"</t>
  </si>
  <si>
    <t>7203203418</t>
  </si>
  <si>
    <t>745302002</t>
  </si>
  <si>
    <t>26800381</t>
  </si>
  <si>
    <t>АО "Уральская теплосетевая компания"</t>
  </si>
  <si>
    <t>720301001</t>
  </si>
  <si>
    <t>26353691</t>
  </si>
  <si>
    <t>АО "Учалинский горно-обогатительный комбинат"</t>
  </si>
  <si>
    <t>0270007455</t>
  </si>
  <si>
    <t>997550001</t>
  </si>
  <si>
    <t>09-04-2012 00:00:00</t>
  </si>
  <si>
    <t>26383154</t>
  </si>
  <si>
    <t>АО "Челябинскгоргаз"</t>
  </si>
  <si>
    <t>7451046106</t>
  </si>
  <si>
    <t>01-06-1994 00:00:00</t>
  </si>
  <si>
    <t>26360793</t>
  </si>
  <si>
    <t>АО "Челябинское авиапредприятие"</t>
  </si>
  <si>
    <t>7450003519</t>
  </si>
  <si>
    <t>745001001</t>
  </si>
  <si>
    <t>26644971</t>
  </si>
  <si>
    <t>АО "Челябкоммунэнерго"</t>
  </si>
  <si>
    <t>7451194577</t>
  </si>
  <si>
    <t>744801001</t>
  </si>
  <si>
    <t>19-05-2003 00:00:00</t>
  </si>
  <si>
    <t>26575455</t>
  </si>
  <si>
    <t>АО "Челябоблкоммунэнерго"</t>
  </si>
  <si>
    <t>7447019075</t>
  </si>
  <si>
    <t>744701001</t>
  </si>
  <si>
    <t>26842389</t>
  </si>
  <si>
    <t>7449045730</t>
  </si>
  <si>
    <t>04-04-2011 00:00:00</t>
  </si>
  <si>
    <t>26768533</t>
  </si>
  <si>
    <t>АО "ЭнСер"</t>
  </si>
  <si>
    <t>7415036215</t>
  </si>
  <si>
    <t>18-01-2011 00:00:00</t>
  </si>
  <si>
    <t>26322813</t>
  </si>
  <si>
    <t>АО "Энергопром-ЧЭЗ"</t>
  </si>
  <si>
    <t>7450005001</t>
  </si>
  <si>
    <t>746001001</t>
  </si>
  <si>
    <t>01-10-2008 00:00:00</t>
  </si>
  <si>
    <t>26360640</t>
  </si>
  <si>
    <t>АО "Энергосистемы"</t>
  </si>
  <si>
    <t>7417011223</t>
  </si>
  <si>
    <t>745701001</t>
  </si>
  <si>
    <t>26-12-2003 00:00:00</t>
  </si>
  <si>
    <t>31098533</t>
  </si>
  <si>
    <t>АО «НПО «Электромашина»</t>
  </si>
  <si>
    <t>26360591</t>
  </si>
  <si>
    <t>АО Завод Пластмасс</t>
  </si>
  <si>
    <t>7411009901</t>
  </si>
  <si>
    <t>18-08-2011 00:00:00</t>
  </si>
  <si>
    <t>26360761</t>
  </si>
  <si>
    <t>АО работников "Народное предприятие" Челябинское рудоуправление"</t>
  </si>
  <si>
    <t>7440000163</t>
  </si>
  <si>
    <t>742401001</t>
  </si>
  <si>
    <t>11-10-2002 00:00:00</t>
  </si>
  <si>
    <t>27913150</t>
  </si>
  <si>
    <t>Акционерное общество "Интер РАО - Электрогенерация"</t>
  </si>
  <si>
    <t>7704784450</t>
  </si>
  <si>
    <t>742443001</t>
  </si>
  <si>
    <t>21-08-2012 00:00:00</t>
  </si>
  <si>
    <t>26322790</t>
  </si>
  <si>
    <t>Акционерное общество "ТРАНСНЕФТЬ-УРАЛ"</t>
  </si>
  <si>
    <t>0278039018</t>
  </si>
  <si>
    <t>745143002</t>
  </si>
  <si>
    <t>17-10-2002 00:00:00</t>
  </si>
  <si>
    <t>26360688</t>
  </si>
  <si>
    <t>Акционерное общество "Южноуральская теплосбытовая компания"</t>
  </si>
  <si>
    <t>7424024520</t>
  </si>
  <si>
    <t>31244997</t>
  </si>
  <si>
    <t>Аргаяшское МУП "ВКХ"</t>
  </si>
  <si>
    <t>7426005900</t>
  </si>
  <si>
    <t>01-01-2010 00:00:00</t>
  </si>
  <si>
    <t>27573709</t>
  </si>
  <si>
    <t>ВУ Бердяуш ВЧДР Златоуст - ОСП АО "ВРК -3"</t>
  </si>
  <si>
    <t>7708737500</t>
  </si>
  <si>
    <t>741745001</t>
  </si>
  <si>
    <t>01-07-2011 00:00:00</t>
  </si>
  <si>
    <t>26576588</t>
  </si>
  <si>
    <t>Вагонное депо Верхний Уфалей - филиал ЗАО "Уралгоршахткомплект"</t>
  </si>
  <si>
    <t>6671115787</t>
  </si>
  <si>
    <t>740243001</t>
  </si>
  <si>
    <t>27637336</t>
  </si>
  <si>
    <t>Вагонное рамонтное депо Магнитогорск - обособленное структурное подразделение Самарского филиала АО  "Вагонная ремонтная компания - 1"</t>
  </si>
  <si>
    <t>7708737490</t>
  </si>
  <si>
    <t>745645001</t>
  </si>
  <si>
    <t>14-04-2011 00:00:00</t>
  </si>
  <si>
    <t>27080266</t>
  </si>
  <si>
    <t>Вагонное ремонтное депо Челябинск - обособленное структурное подразделение ОАО ""Вагонная ремонтная компания-2</t>
  </si>
  <si>
    <t>7708737517</t>
  </si>
  <si>
    <t>745145001</t>
  </si>
  <si>
    <t>28819136</t>
  </si>
  <si>
    <t>ГБОУ СПО (ССУЗ) "Верхнеуральский агротехнологический техникум - казачий кадетский корпус"</t>
  </si>
  <si>
    <t>7429005104</t>
  </si>
  <si>
    <t>742901001</t>
  </si>
  <si>
    <t>08-07-1994 00:00:00</t>
  </si>
  <si>
    <t>26360649</t>
  </si>
  <si>
    <t>ГУЗ "Областная туберкулезная больница № 13"</t>
  </si>
  <si>
    <t>7418015703</t>
  </si>
  <si>
    <t>741801001</t>
  </si>
  <si>
    <t>08-12-2011 00:00:00</t>
  </si>
  <si>
    <t>742001001</t>
  </si>
  <si>
    <t>26785750</t>
  </si>
  <si>
    <t>Государственное стационарное учреждение социального обслуживания системы социальной защиты населения "Саткинский психоневрологический интернат"</t>
  </si>
  <si>
    <t>7417002405</t>
  </si>
  <si>
    <t>741701001</t>
  </si>
  <si>
    <t>26-05-2011 00:00:00</t>
  </si>
  <si>
    <t>28139901</t>
  </si>
  <si>
    <t>Гохран России (филиал  "Объект "Урал")</t>
  </si>
  <si>
    <t>7730087409</t>
  </si>
  <si>
    <t>741543001</t>
  </si>
  <si>
    <t>30-12-1996 00:00:00</t>
  </si>
  <si>
    <t>26621162</t>
  </si>
  <si>
    <t>ЗАО "ЖБИ-2"</t>
  </si>
  <si>
    <t>7449010303</t>
  </si>
  <si>
    <t>14-07-1997 00:00:00</t>
  </si>
  <si>
    <t>26360543</t>
  </si>
  <si>
    <t>ЗАО "Карабашмедь"</t>
  </si>
  <si>
    <t>7406002523</t>
  </si>
  <si>
    <t>740001001</t>
  </si>
  <si>
    <t>04-09-2002 00:00:00</t>
  </si>
  <si>
    <t>26360589</t>
  </si>
  <si>
    <t>ЗАО "Катавский цемент"</t>
  </si>
  <si>
    <t>7410005573</t>
  </si>
  <si>
    <t>741001001</t>
  </si>
  <si>
    <t>22-06-2001 00:00:00</t>
  </si>
  <si>
    <t>26360620</t>
  </si>
  <si>
    <t>ЗАО "Магнитогорский комбинат хлебопродуктов "Ситно"</t>
  </si>
  <si>
    <t>7414001724</t>
  </si>
  <si>
    <t>26360625</t>
  </si>
  <si>
    <t>ЗАО "Миассмебель"</t>
  </si>
  <si>
    <t>7415002713</t>
  </si>
  <si>
    <t>23-07-2002 00:00:00</t>
  </si>
  <si>
    <t>28142253</t>
  </si>
  <si>
    <t>ЗАО "Торговый дом "БОВИД"</t>
  </si>
  <si>
    <t>7423013290</t>
  </si>
  <si>
    <t>745201001</t>
  </si>
  <si>
    <t>17-04-2002 00:00:00</t>
  </si>
  <si>
    <t>26360759</t>
  </si>
  <si>
    <t>ЗАО КХП "Злак"</t>
  </si>
  <si>
    <t>7440000090</t>
  </si>
  <si>
    <t>744001001</t>
  </si>
  <si>
    <t>11-07-1996 00:00:00</t>
  </si>
  <si>
    <t>26493228</t>
  </si>
  <si>
    <t>Закрытое акционерное общество "Троицкая энергетическая компания"</t>
  </si>
  <si>
    <t>7418017355</t>
  </si>
  <si>
    <t>741801004</t>
  </si>
  <si>
    <t>04-03-2010 00:00:00</t>
  </si>
  <si>
    <t>28875757</t>
  </si>
  <si>
    <t>ИП Валиев Вагиз Ахунзянович</t>
  </si>
  <si>
    <t>741500433979</t>
  </si>
  <si>
    <t>отсутствует</t>
  </si>
  <si>
    <t>31311981</t>
  </si>
  <si>
    <t>МАУ "Управление Норкинского ЖКХ"</t>
  </si>
  <si>
    <t>7460042517</t>
  </si>
  <si>
    <t>26360672</t>
  </si>
  <si>
    <t>МКП "Энергетик"</t>
  </si>
  <si>
    <t>7423000075</t>
  </si>
  <si>
    <t>742301001</t>
  </si>
  <si>
    <t>08-12-2009 00:00:00</t>
  </si>
  <si>
    <t>26785734</t>
  </si>
  <si>
    <t>ММПКХ</t>
  </si>
  <si>
    <t>7422000570</t>
  </si>
  <si>
    <t>742201001</t>
  </si>
  <si>
    <t>30-12-1999 00:00:00</t>
  </si>
  <si>
    <t>26489240</t>
  </si>
  <si>
    <t>ММУП ЖКХ пос. Новогорный</t>
  </si>
  <si>
    <t>7422015336</t>
  </si>
  <si>
    <t>741301001</t>
  </si>
  <si>
    <t>10-02-2010 00:00:00</t>
  </si>
  <si>
    <t>26360690</t>
  </si>
  <si>
    <t>МП ЖКХ "Желтинское"</t>
  </si>
  <si>
    <t>7425007936</t>
  </si>
  <si>
    <t>742501001</t>
  </si>
  <si>
    <t>15-12-2010 00:00:00</t>
  </si>
  <si>
    <t>26489445</t>
  </si>
  <si>
    <t>МП ЖКХ "Магнитное"</t>
  </si>
  <si>
    <t>7425007943</t>
  </si>
  <si>
    <t>26360617</t>
  </si>
  <si>
    <t>МП трест "Теплофикация"</t>
  </si>
  <si>
    <t>7414000657</t>
  </si>
  <si>
    <t>744501001</t>
  </si>
  <si>
    <t>15-11-2002 00:00:00</t>
  </si>
  <si>
    <t>26360702</t>
  </si>
  <si>
    <t>МУ "Управление Акбашевского ЖКХ"</t>
  </si>
  <si>
    <t>7426007336</t>
  </si>
  <si>
    <t>742601001</t>
  </si>
  <si>
    <t>04-11-2003 00:00:00</t>
  </si>
  <si>
    <t>26360701</t>
  </si>
  <si>
    <t>МУ "Управление Байрамгуловского ЖКХ"</t>
  </si>
  <si>
    <t>7426007287</t>
  </si>
  <si>
    <t>17-09-2003 00:00:00</t>
  </si>
  <si>
    <t>26360705</t>
  </si>
  <si>
    <t>МУ "Управление Дербишевского ЖКХ"</t>
  </si>
  <si>
    <t>7426007488</t>
  </si>
  <si>
    <t>29-01-2004 00:00:00</t>
  </si>
  <si>
    <t>26360700</t>
  </si>
  <si>
    <t>МУ "Управление Ишалинского ЖКХ"</t>
  </si>
  <si>
    <t>7426007248</t>
  </si>
  <si>
    <t>06-08-2003 00:00:00</t>
  </si>
  <si>
    <t>26489511</t>
  </si>
  <si>
    <t>МУ "Управление Камышевского ЖКХ"</t>
  </si>
  <si>
    <t>7426007449</t>
  </si>
  <si>
    <t>26360704</t>
  </si>
  <si>
    <t>МУ "Управление Норкинского ЖКХ"</t>
  </si>
  <si>
    <t>7426007456</t>
  </si>
  <si>
    <t>26360699</t>
  </si>
  <si>
    <t>МУ "Управление Худайбердинского ЖКХ"</t>
  </si>
  <si>
    <t>7426007230</t>
  </si>
  <si>
    <t>16-07-2003 00:00:00</t>
  </si>
  <si>
    <t>26360583</t>
  </si>
  <si>
    <t>МУП  "ЖКХ" Еленинского сельского поселения</t>
  </si>
  <si>
    <t>7407007972</t>
  </si>
  <si>
    <t>740701001</t>
  </si>
  <si>
    <t>21-09-2005 00:00:00</t>
  </si>
  <si>
    <t>26360735</t>
  </si>
  <si>
    <t>МУП "Арсинское ЖКХ"</t>
  </si>
  <si>
    <t>7435008424</t>
  </si>
  <si>
    <t>745801001</t>
  </si>
  <si>
    <t>28819072</t>
  </si>
  <si>
    <t>МУП "БЖЭК"</t>
  </si>
  <si>
    <t>7402010530</t>
  </si>
  <si>
    <t>740201001</t>
  </si>
  <si>
    <t>28-05-2008 00:00:00</t>
  </si>
  <si>
    <t>26360559</t>
  </si>
  <si>
    <t>МУП "Булзинский ЭУЖКХ"</t>
  </si>
  <si>
    <t>7402009630</t>
  </si>
  <si>
    <t>06-09-2007 00:00:00</t>
  </si>
  <si>
    <t>28868891</t>
  </si>
  <si>
    <t>МУП "Город Плюс"</t>
  </si>
  <si>
    <t>7429012895</t>
  </si>
  <si>
    <t>745501001</t>
  </si>
  <si>
    <t>04-07-2002 00:00:00</t>
  </si>
  <si>
    <t>31007371</t>
  </si>
  <si>
    <t>МУП "Дворец спорта "Юность"</t>
  </si>
  <si>
    <t>7453022326</t>
  </si>
  <si>
    <t>26489636</t>
  </si>
  <si>
    <t>МУП "ЖКХ" п.Жукатау</t>
  </si>
  <si>
    <t>7417013527</t>
  </si>
  <si>
    <t>26489596</t>
  </si>
  <si>
    <t>МУП "ЖКХ-Первомайский"</t>
  </si>
  <si>
    <t>7425007975</t>
  </si>
  <si>
    <t>28982281</t>
  </si>
  <si>
    <t>МУП "Карабашское коммунальное предприятие"</t>
  </si>
  <si>
    <t>7413015280</t>
  </si>
  <si>
    <t>27080730</t>
  </si>
  <si>
    <t>МУП "Каракульский Жилкомсервис"</t>
  </si>
  <si>
    <t>7430013220</t>
  </si>
  <si>
    <t>16-11-2010 00:00:00</t>
  </si>
  <si>
    <t>26360588</t>
  </si>
  <si>
    <t>МУП "Каслинский хлебозавод"</t>
  </si>
  <si>
    <t>7409004529</t>
  </si>
  <si>
    <t>740901001</t>
  </si>
  <si>
    <t>30-10-2002 00:00:00</t>
  </si>
  <si>
    <t>26360734</t>
  </si>
  <si>
    <t>МУП "Кассельское ЖКХ"</t>
  </si>
  <si>
    <t>7435008400</t>
  </si>
  <si>
    <t>743501001</t>
  </si>
  <si>
    <t>12-02-2004 00:00:00</t>
  </si>
  <si>
    <t>26360661</t>
  </si>
  <si>
    <t>МУП "Кидышевская котельная и тепловые сети"</t>
  </si>
  <si>
    <t>7420010780</t>
  </si>
  <si>
    <t>24-08-2006 00:00:00</t>
  </si>
  <si>
    <t>26646142</t>
  </si>
  <si>
    <t>МУП "Кичигинское ЖКХ"</t>
  </si>
  <si>
    <t>7424025883</t>
  </si>
  <si>
    <t>03-06-2008 00:00:00</t>
  </si>
  <si>
    <t>26932045</t>
  </si>
  <si>
    <t>МУП "Коммунальные сети"</t>
  </si>
  <si>
    <t>7404056530</t>
  </si>
  <si>
    <t>26489977</t>
  </si>
  <si>
    <t>МУП "Коммунальные услуги"</t>
  </si>
  <si>
    <t>7424024135</t>
  </si>
  <si>
    <t>11-02-2010 00:00:00</t>
  </si>
  <si>
    <t>26360726</t>
  </si>
  <si>
    <t>МУП "Кочердыкское ЖКХ"</t>
  </si>
  <si>
    <t>7430009985</t>
  </si>
  <si>
    <t>26360747</t>
  </si>
  <si>
    <t>МУП "Кременкульские коммунальные системы" п. Кременкуль, п. Садовый</t>
  </si>
  <si>
    <t>7438022709</t>
  </si>
  <si>
    <t>07-05-2007 00:00:00</t>
  </si>
  <si>
    <t>26489857</t>
  </si>
  <si>
    <t>МУП "Кулуевское ЖКХ"</t>
  </si>
  <si>
    <t>7426006942</t>
  </si>
  <si>
    <t>27-06-2003 00:00:00</t>
  </si>
  <si>
    <t>26489873</t>
  </si>
  <si>
    <t>МУП "Кунашак Сервис"</t>
  </si>
  <si>
    <t>7438018710</t>
  </si>
  <si>
    <t>26360568</t>
  </si>
  <si>
    <t>МУП "Многоотраслевое производственное объединение энергосетей"</t>
  </si>
  <si>
    <t>7405000450</t>
  </si>
  <si>
    <t>29-11-2002 00:00:00</t>
  </si>
  <si>
    <t>28421753</t>
  </si>
  <si>
    <t>МУП "Многофункциональный комплекс"</t>
  </si>
  <si>
    <t>7430015393</t>
  </si>
  <si>
    <t>12-03-2013 00:00:00</t>
  </si>
  <si>
    <t>28265533</t>
  </si>
  <si>
    <t>МУП "На Торговой"</t>
  </si>
  <si>
    <t>7455009842</t>
  </si>
  <si>
    <t>21-09-2012 00:00:00</t>
  </si>
  <si>
    <t>26360667</t>
  </si>
  <si>
    <t>МУП "Производственное объединение водоснабжения и водоотведения"</t>
  </si>
  <si>
    <t>7421000440</t>
  </si>
  <si>
    <t>19-12-2002 00:00:00</t>
  </si>
  <si>
    <t>31044384</t>
  </si>
  <si>
    <t>МУП "Ресурс-Н"</t>
  </si>
  <si>
    <t>7459005743</t>
  </si>
  <si>
    <t>11-09-2017 00:00:00</t>
  </si>
  <si>
    <t>26643146</t>
  </si>
  <si>
    <t>МУП "Розинские тепловые сети"</t>
  </si>
  <si>
    <t>7412011759</t>
  </si>
  <si>
    <t>24-12-2007 00:00:00</t>
  </si>
  <si>
    <t>26360671</t>
  </si>
  <si>
    <t>МУП "Санаторий "Дальняя Дача"</t>
  </si>
  <si>
    <t>7422012007</t>
  </si>
  <si>
    <t>31258620</t>
  </si>
  <si>
    <t>МУП "Служба благоустройства Миньярского городского поселения"</t>
  </si>
  <si>
    <t>7457009372</t>
  </si>
  <si>
    <t>12-10-2018 00:00:00</t>
  </si>
  <si>
    <t>26623913</t>
  </si>
  <si>
    <t>МУП "ТеплоЭнерго"</t>
  </si>
  <si>
    <t>7401011034</t>
  </si>
  <si>
    <t>740101001</t>
  </si>
  <si>
    <t>22-05-2006 00:00:00</t>
  </si>
  <si>
    <t>26360606</t>
  </si>
  <si>
    <t>МУП "Тепловые системы"</t>
  </si>
  <si>
    <t>7412011220</t>
  </si>
  <si>
    <t>741201001</t>
  </si>
  <si>
    <t>18-07-2007 00:00:00</t>
  </si>
  <si>
    <t>30351057</t>
  </si>
  <si>
    <t>МУП "Теплоком"</t>
  </si>
  <si>
    <t>7415091329</t>
  </si>
  <si>
    <t>30985495</t>
  </si>
  <si>
    <t>МУП "Теплосервис"</t>
  </si>
  <si>
    <t>7457007343</t>
  </si>
  <si>
    <t>30365719</t>
  </si>
  <si>
    <t>МУП "Управление Губернского ЖКХ Кузнецкого сельскогго поселения"</t>
  </si>
  <si>
    <t>7460024204</t>
  </si>
  <si>
    <t>19-10-2015 00:00:00</t>
  </si>
  <si>
    <t>26639646</t>
  </si>
  <si>
    <t>МУП "Челябинские коммунальные тепловые сети"</t>
  </si>
  <si>
    <t>7448005075</t>
  </si>
  <si>
    <t>21-12-2010 00:00:00</t>
  </si>
  <si>
    <t>26493235</t>
  </si>
  <si>
    <t>МУП "Электротепловые сети"</t>
  </si>
  <si>
    <t>7418012452</t>
  </si>
  <si>
    <t>04-08-2003 00:00:00</t>
  </si>
  <si>
    <t>26576505</t>
  </si>
  <si>
    <t>МУП "Энергетик"</t>
  </si>
  <si>
    <t>7402007009</t>
  </si>
  <si>
    <t>25-08-2005 00:00:00</t>
  </si>
  <si>
    <t>31094430</t>
  </si>
  <si>
    <t>МУП ЖКХ "Северное"</t>
  </si>
  <si>
    <t>7430028593</t>
  </si>
  <si>
    <t>22-06-2017 00:00:00</t>
  </si>
  <si>
    <t>26614957</t>
  </si>
  <si>
    <t>МУП ЖКХ "Шабурово"</t>
  </si>
  <si>
    <t>7402012538</t>
  </si>
  <si>
    <t>12-06-2010 00:00:00</t>
  </si>
  <si>
    <t>28009202</t>
  </si>
  <si>
    <t>МУП ЖКХ "Шумовское"</t>
  </si>
  <si>
    <t>7430010772</t>
  </si>
  <si>
    <t>20-03-2008 00:00:00</t>
  </si>
  <si>
    <t>28869014</t>
  </si>
  <si>
    <t>МУП ЖКХ с. Коелга</t>
  </si>
  <si>
    <t>7430001023</t>
  </si>
  <si>
    <t>19-09-2007 00:00:00</t>
  </si>
  <si>
    <t>28828265</t>
  </si>
  <si>
    <t>МУП МГО "Городское хозяйство"</t>
  </si>
  <si>
    <t>7415047810</t>
  </si>
  <si>
    <t>22-12-2005 00:00:00</t>
  </si>
  <si>
    <t>26996710</t>
  </si>
  <si>
    <t>МУП Скалистское ЖКХ "Троицко-совхозное сельское поселение"</t>
  </si>
  <si>
    <t>7418019930</t>
  </si>
  <si>
    <t>19-04-2010 00:00:00</t>
  </si>
  <si>
    <t>30365465</t>
  </si>
  <si>
    <t>Муниципальное предприятие Кыштымского городского округа "Многопрофильное предприятие"</t>
  </si>
  <si>
    <t>7413021380</t>
  </si>
  <si>
    <t>26360545</t>
  </si>
  <si>
    <t>ОАО "Ашинский металлургический завод"</t>
  </si>
  <si>
    <t>7401000473</t>
  </si>
  <si>
    <t>05-11-2002 00:00:00</t>
  </si>
  <si>
    <t>26646809</t>
  </si>
  <si>
    <t>ОАО "БетЭлТранс"</t>
  </si>
  <si>
    <t>7708669867</t>
  </si>
  <si>
    <t>745102001</t>
  </si>
  <si>
    <t>26360738</t>
  </si>
  <si>
    <t>ОАО "Есаульское ремонтно-техническое предприятие"</t>
  </si>
  <si>
    <t>7438001674</t>
  </si>
  <si>
    <t>23-09-2002 00:00:00</t>
  </si>
  <si>
    <t>26531014</t>
  </si>
  <si>
    <t>ОАО "Магнитогорский метизно-калибровочный завод "ММК-Метиз"</t>
  </si>
  <si>
    <t>7414001428</t>
  </si>
  <si>
    <t>11-12-1992 00:00:00</t>
  </si>
  <si>
    <t>26360572</t>
  </si>
  <si>
    <t>ОАО "Новокаолиновый ГОК"</t>
  </si>
  <si>
    <t>7407000127</t>
  </si>
  <si>
    <t>02-02-2017 00:00:00</t>
  </si>
  <si>
    <t>29646212</t>
  </si>
  <si>
    <t>ОАО "Росжелдорстрой" - филиал Завод ЖБК и СД СМТ "Стройиндустрия"</t>
  </si>
  <si>
    <t>7708587205</t>
  </si>
  <si>
    <t>745131002</t>
  </si>
  <si>
    <t>26490001</t>
  </si>
  <si>
    <t>ОАО "Санаторий Урал"</t>
  </si>
  <si>
    <t>7440001262</t>
  </si>
  <si>
    <t>26360750</t>
  </si>
  <si>
    <t>ОАО "Троицкий комбинат хлебопродуктов"</t>
  </si>
  <si>
    <t>7439000585</t>
  </si>
  <si>
    <t>27-11-2002 00:00:00</t>
  </si>
  <si>
    <t>26360796</t>
  </si>
  <si>
    <t>ОАО "Трубодеталь"</t>
  </si>
  <si>
    <t>7451047011</t>
  </si>
  <si>
    <t>06-09-2002 00:00:00</t>
  </si>
  <si>
    <t>26646914</t>
  </si>
  <si>
    <t>ОАО "Уральский электродный институт"</t>
  </si>
  <si>
    <t>7447001173</t>
  </si>
  <si>
    <t>24-07-2002 00:00:00</t>
  </si>
  <si>
    <t>26576531</t>
  </si>
  <si>
    <t>ОАО "Уфалейникель"</t>
  </si>
  <si>
    <t>7402001769</t>
  </si>
  <si>
    <t>29-10-2002 00:00:00</t>
  </si>
  <si>
    <t>26360739</t>
  </si>
  <si>
    <t>ОАО "Челябинское" по племенной работе</t>
  </si>
  <si>
    <t>7438018244</t>
  </si>
  <si>
    <t>27-01-2005 00:00:00</t>
  </si>
  <si>
    <t>26322756</t>
  </si>
  <si>
    <t>ОАО "Электромашина"</t>
  </si>
  <si>
    <t>7449016055</t>
  </si>
  <si>
    <t>21-08-2002 00:00:00</t>
  </si>
  <si>
    <t>26360687</t>
  </si>
  <si>
    <t>ОАО "Южуралзолото Группа Компаний"</t>
  </si>
  <si>
    <t>7424024375</t>
  </si>
  <si>
    <t>19-06-2007 00:00:00</t>
  </si>
  <si>
    <t>26360794</t>
  </si>
  <si>
    <t>ОАО "Южуралкондитер"</t>
  </si>
  <si>
    <t>7451012266</t>
  </si>
  <si>
    <t>01-10-2002 00:00:00</t>
  </si>
  <si>
    <t>28009297</t>
  </si>
  <si>
    <t>ООО  "Луговское"</t>
  </si>
  <si>
    <t>7430014382</t>
  </si>
  <si>
    <t>30-10-2012 00:00:00</t>
  </si>
  <si>
    <t>28015383</t>
  </si>
  <si>
    <t>ООО "Агрострой-М"</t>
  </si>
  <si>
    <t>7432010513</t>
  </si>
  <si>
    <t>743201001</t>
  </si>
  <si>
    <t>04-08-2000 00:00:00</t>
  </si>
  <si>
    <t>30384893</t>
  </si>
  <si>
    <t>ООО "Алмаз"</t>
  </si>
  <si>
    <t>8611007452</t>
  </si>
  <si>
    <t>30351011</t>
  </si>
  <si>
    <t>ООО "Альтернативная топливно-энергетическая компания"</t>
  </si>
  <si>
    <t>7447245331</t>
  </si>
  <si>
    <t>30840282</t>
  </si>
  <si>
    <t>ООО "Альянс"</t>
  </si>
  <si>
    <t>7402010273</t>
  </si>
  <si>
    <t>26489642</t>
  </si>
  <si>
    <t>ООО "Атлант"</t>
  </si>
  <si>
    <t>7443007840</t>
  </si>
  <si>
    <t>26646016</t>
  </si>
  <si>
    <t>ООО "Белозерское ЖКХ № 2"</t>
  </si>
  <si>
    <t>7418019000</t>
  </si>
  <si>
    <t>27573290</t>
  </si>
  <si>
    <t>ООО "Бриз"</t>
  </si>
  <si>
    <t>7451273885</t>
  </si>
  <si>
    <t>29-10-2008 00:00:00</t>
  </si>
  <si>
    <t>28009243</t>
  </si>
  <si>
    <t>ООО "Бродокалмакское ЖКХ"</t>
  </si>
  <si>
    <t>7430014431</t>
  </si>
  <si>
    <t>22-11-2012 00:00:00</t>
  </si>
  <si>
    <t>26489536</t>
  </si>
  <si>
    <t>ООО "ВЕЛЛ-КОМ"</t>
  </si>
  <si>
    <t>7438022723</t>
  </si>
  <si>
    <t>26360797</t>
  </si>
  <si>
    <t>ООО "ВПК ЧелПром"</t>
  </si>
  <si>
    <t>7451079736</t>
  </si>
  <si>
    <t>14-10-2002 00:00:00</t>
  </si>
  <si>
    <t>28512271</t>
  </si>
  <si>
    <t>ООО "Вертикаль"</t>
  </si>
  <si>
    <t>7455012098</t>
  </si>
  <si>
    <t>22-03-2013 00:00:00</t>
  </si>
  <si>
    <t>26489918</t>
  </si>
  <si>
    <t>ООО "ВиТ"</t>
  </si>
  <si>
    <t>7425758643</t>
  </si>
  <si>
    <t>30396506</t>
  </si>
  <si>
    <t>ООО "Вознесенское ЖКХ"</t>
  </si>
  <si>
    <t>7448107817</t>
  </si>
  <si>
    <t>01-01-2016 00:00:00</t>
  </si>
  <si>
    <t>27573604</t>
  </si>
  <si>
    <t>ООО "Генерация"</t>
  </si>
  <si>
    <t>7447210681</t>
  </si>
  <si>
    <t>15-06-2011 00:00:00</t>
  </si>
  <si>
    <t>26360816</t>
  </si>
  <si>
    <t>ООО "Геоинвест"</t>
  </si>
  <si>
    <t>7453099671</t>
  </si>
  <si>
    <t>06-06-2003 00:00:00</t>
  </si>
  <si>
    <t>26645230</t>
  </si>
  <si>
    <t>ООО "Дом"</t>
  </si>
  <si>
    <t>7423021406</t>
  </si>
  <si>
    <t>28869927</t>
  </si>
  <si>
    <t>ООО "Домоуправление Локомотивного городского округа"</t>
  </si>
  <si>
    <t>7407010492</t>
  </si>
  <si>
    <t>19-02-2010 00:00:00</t>
  </si>
  <si>
    <t>26579233</t>
  </si>
  <si>
    <t>ООО "Еткульсервис ЖКХ"</t>
  </si>
  <si>
    <t>7430012642</t>
  </si>
  <si>
    <t>14-12-2009 00:00:00</t>
  </si>
  <si>
    <t>28424276</t>
  </si>
  <si>
    <t>ООО "Еткульское ДРСУ"</t>
  </si>
  <si>
    <t>7430012628</t>
  </si>
  <si>
    <t>02-12-2009 00:00:00</t>
  </si>
  <si>
    <t>27721008</t>
  </si>
  <si>
    <t>ООО "ЖКХ "Гарант плюс"</t>
  </si>
  <si>
    <t>7407010975</t>
  </si>
  <si>
    <t>26614826</t>
  </si>
  <si>
    <t>ООО "ЖКХ "Партнер"</t>
  </si>
  <si>
    <t>7407009810</t>
  </si>
  <si>
    <t>25-07-2008 00:00:00</t>
  </si>
  <si>
    <t>26491622</t>
  </si>
  <si>
    <t>ООО "ЖКХ Агаповское"</t>
  </si>
  <si>
    <t>7425756580</t>
  </si>
  <si>
    <t>09-01-2008 00:00:00</t>
  </si>
  <si>
    <t>26497686</t>
  </si>
  <si>
    <t>ООО "ЖКХ" п. Сулея</t>
  </si>
  <si>
    <t>7417018620</t>
  </si>
  <si>
    <t>01-04-2010 00:00:00</t>
  </si>
  <si>
    <t>28056360</t>
  </si>
  <si>
    <t>ООО "ЖКХ-Бердяуш"</t>
  </si>
  <si>
    <t>7457000027</t>
  </si>
  <si>
    <t>07-02-2012 00:00:00</t>
  </si>
  <si>
    <t>28464858</t>
  </si>
  <si>
    <t>ООО "ЖЭК"</t>
  </si>
  <si>
    <t>7460004085</t>
  </si>
  <si>
    <t>19-09-2012 00:00:00</t>
  </si>
  <si>
    <t>26360642</t>
  </si>
  <si>
    <t>ООО "ЖилКоммунСервис" с. Айлино</t>
  </si>
  <si>
    <t>7417020620</t>
  </si>
  <si>
    <t>30-12-2008 00:00:00</t>
  </si>
  <si>
    <t>26492405</t>
  </si>
  <si>
    <t>ООО "Жилищный сервис"</t>
  </si>
  <si>
    <t>7420002363</t>
  </si>
  <si>
    <t>02-03-2010 00:00:00</t>
  </si>
  <si>
    <t>31237309</t>
  </si>
  <si>
    <t>ООО "Жилтехсервис"</t>
  </si>
  <si>
    <t>7452111894</t>
  </si>
  <si>
    <t>01-01-2019 00:00:00</t>
  </si>
  <si>
    <t>28819058</t>
  </si>
  <si>
    <t>ООО "ЗЭМЗ-Энерго"</t>
  </si>
  <si>
    <t>7404064066</t>
  </si>
  <si>
    <t>20-06-2014 00:00:00</t>
  </si>
  <si>
    <t>26489940</t>
  </si>
  <si>
    <t>ООО "Здоровый дух"</t>
  </si>
  <si>
    <t>7438017297</t>
  </si>
  <si>
    <t>26815898</t>
  </si>
  <si>
    <t>ООО "Златсеть"</t>
  </si>
  <si>
    <t>7404056121</t>
  </si>
  <si>
    <t>27717641</t>
  </si>
  <si>
    <t>ООО "Золотой пляж"</t>
  </si>
  <si>
    <t>7415078310</t>
  </si>
  <si>
    <t>28-01-1994 00:00:00</t>
  </si>
  <si>
    <t>26360632</t>
  </si>
  <si>
    <t>ООО "ИБК-Энерго"</t>
  </si>
  <si>
    <t>7415046510</t>
  </si>
  <si>
    <t>08-09-2005 00:00:00</t>
  </si>
  <si>
    <t>26768884</t>
  </si>
  <si>
    <t>ООО "ИРМИ ЖКХ"</t>
  </si>
  <si>
    <t>7411019829</t>
  </si>
  <si>
    <t>741101001</t>
  </si>
  <si>
    <t>27637641</t>
  </si>
  <si>
    <t>ООО "ИСК"</t>
  </si>
  <si>
    <t>7453193794</t>
  </si>
  <si>
    <t>26-03-2008 00:00:00</t>
  </si>
  <si>
    <t>28005362</t>
  </si>
  <si>
    <t>ООО "Импульс"</t>
  </si>
  <si>
    <t>7438021913</t>
  </si>
  <si>
    <t>29-06-2012 00:00:00</t>
  </si>
  <si>
    <t>27989639</t>
  </si>
  <si>
    <t>ООО "Инжиниринговая компания" Модернизация коммунальных систем"</t>
  </si>
  <si>
    <t>7460002183</t>
  </si>
  <si>
    <t>30933723</t>
  </si>
  <si>
    <t>ООО "Источники тепла"</t>
  </si>
  <si>
    <t>7203407130</t>
  </si>
  <si>
    <t>31214677</t>
  </si>
  <si>
    <t>ООО "КАРГО 74"</t>
  </si>
  <si>
    <t>7448144150</t>
  </si>
  <si>
    <t>30-01-2012 00:00:00</t>
  </si>
  <si>
    <t>28856591</t>
  </si>
  <si>
    <t>ООО "КН-Сервис"</t>
  </si>
  <si>
    <t>7447238260</t>
  </si>
  <si>
    <t>30384905</t>
  </si>
  <si>
    <t>ООО "КУНДРАВЫКОМ"</t>
  </si>
  <si>
    <t>7415092202</t>
  </si>
  <si>
    <t>26816040</t>
  </si>
  <si>
    <t>ООО "Каменское ЖКХ"</t>
  </si>
  <si>
    <t>7424028436</t>
  </si>
  <si>
    <t>15-03-2011 00:00:00</t>
  </si>
  <si>
    <t>31190768</t>
  </si>
  <si>
    <t>ООО "Капитал-Сити"</t>
  </si>
  <si>
    <t>6670320494</t>
  </si>
  <si>
    <t>26360576</t>
  </si>
  <si>
    <t>ООО "Карталинский элеватор"</t>
  </si>
  <si>
    <t>7407007651</t>
  </si>
  <si>
    <t>24-02-2005 00:00:00</t>
  </si>
  <si>
    <t>26360639</t>
  </si>
  <si>
    <t>ООО "Коммунальное обеспечение населения и сервис"</t>
  </si>
  <si>
    <t>7417010808</t>
  </si>
  <si>
    <t>04-07-2003 00:00:00</t>
  </si>
  <si>
    <t>27181770</t>
  </si>
  <si>
    <t>ООО "Коммунальные системы"</t>
  </si>
  <si>
    <t>7401016226</t>
  </si>
  <si>
    <t>18-07-2011 00:00:00</t>
  </si>
  <si>
    <t>27637260</t>
  </si>
  <si>
    <t>7412015175</t>
  </si>
  <si>
    <t>27637634</t>
  </si>
  <si>
    <t>ООО "Корвет"</t>
  </si>
  <si>
    <t>7412015182</t>
  </si>
  <si>
    <t>17-03-2011 00:00:00</t>
  </si>
  <si>
    <t>26641639</t>
  </si>
  <si>
    <t>ООО "Коркинский экскаваторо-вагоноремонтный завод"</t>
  </si>
  <si>
    <t>7412012791</t>
  </si>
  <si>
    <t>743043002</t>
  </si>
  <si>
    <t>03-10-2008 00:00:00</t>
  </si>
  <si>
    <t>28142264</t>
  </si>
  <si>
    <t>ООО "Коркинское производственное объединение"</t>
  </si>
  <si>
    <t>7412007216</t>
  </si>
  <si>
    <t>26-07-2000 00:00:00</t>
  </si>
  <si>
    <t>27776068</t>
  </si>
  <si>
    <t>ООО "Котельная Красный Камень"</t>
  </si>
  <si>
    <t>7413016157</t>
  </si>
  <si>
    <t>28-06-2012 00:00:00</t>
  </si>
  <si>
    <t>30833710</t>
  </si>
  <si>
    <t>ООО "Кыштымский лес"</t>
  </si>
  <si>
    <t>7413009079</t>
  </si>
  <si>
    <t>28871482</t>
  </si>
  <si>
    <t>ООО "ЛУКОЙЛ-Уралнефтепродукт"</t>
  </si>
  <si>
    <t>7453011758</t>
  </si>
  <si>
    <t>025250001</t>
  </si>
  <si>
    <t>01-02-2011 00:00:00</t>
  </si>
  <si>
    <t>26774279</t>
  </si>
  <si>
    <t>ООО "МАГ- Энерго"</t>
  </si>
  <si>
    <t>7715360149</t>
  </si>
  <si>
    <t>04-12-2002 00:00:00</t>
  </si>
  <si>
    <t>30351073</t>
  </si>
  <si>
    <t>ООО "МОЛНИЯ-ЭНЕРГО"</t>
  </si>
  <si>
    <t>7453263272</t>
  </si>
  <si>
    <t>28150101</t>
  </si>
  <si>
    <t>ООО "МУЖКП Тимирязевское"</t>
  </si>
  <si>
    <t>7420012361</t>
  </si>
  <si>
    <t>03-12-2007 00:00:00</t>
  </si>
  <si>
    <t>26360618</t>
  </si>
  <si>
    <t>ООО "МагХолод"</t>
  </si>
  <si>
    <t>7446047168</t>
  </si>
  <si>
    <t>744401001</t>
  </si>
  <si>
    <t>03-04-2006 00:00:00</t>
  </si>
  <si>
    <t>30386705</t>
  </si>
  <si>
    <t>ООО "Магнитогорская Сетевая Компания"</t>
  </si>
  <si>
    <t>7444059016</t>
  </si>
  <si>
    <t>03-09-2008 00:00:00</t>
  </si>
  <si>
    <t>26360774</t>
  </si>
  <si>
    <t>ООО "Магнитогорский завод пиво-безалкогольных напитков"</t>
  </si>
  <si>
    <t>7445037819</t>
  </si>
  <si>
    <t>21-02-2008 00:00:00</t>
  </si>
  <si>
    <t>30365644</t>
  </si>
  <si>
    <t>ООО "Минигидро"</t>
  </si>
  <si>
    <t>7453225598</t>
  </si>
  <si>
    <t>26360548</t>
  </si>
  <si>
    <t>ООО "Миньярская коммунальная компания"</t>
  </si>
  <si>
    <t>7401012408</t>
  </si>
  <si>
    <t>20-08-2007 00:00:00</t>
  </si>
  <si>
    <t>31022478</t>
  </si>
  <si>
    <t>ООО "Модуль+"</t>
  </si>
  <si>
    <t>7430027550</t>
  </si>
  <si>
    <t>26816025</t>
  </si>
  <si>
    <t>ООО "Мордвиновское ЖКХ"</t>
  </si>
  <si>
    <t>7424028450</t>
  </si>
  <si>
    <t>28822241</t>
  </si>
  <si>
    <t>ООО "НПП "ТехМикс"</t>
  </si>
  <si>
    <t>7404057421</t>
  </si>
  <si>
    <t>28275179</t>
  </si>
  <si>
    <t>ООО "Надежность-Тепло"</t>
  </si>
  <si>
    <t>7456010985</t>
  </si>
  <si>
    <t>22-06-2012 00:00:00</t>
  </si>
  <si>
    <t>28828245</t>
  </si>
  <si>
    <t>ООО "Никос-Сервис"</t>
  </si>
  <si>
    <t>7430017351</t>
  </si>
  <si>
    <t>05-09-2013 00:00:00</t>
  </si>
  <si>
    <t>26610411</t>
  </si>
  <si>
    <t>ООО "Новосинеглазовский завод строительных материалов"</t>
  </si>
  <si>
    <t>7453091834</t>
  </si>
  <si>
    <t>01-02-2008 00:00:00</t>
  </si>
  <si>
    <t>26360646</t>
  </si>
  <si>
    <t>ООО "Новые коммунальные системы - Троицк"</t>
  </si>
  <si>
    <t>7418013142</t>
  </si>
  <si>
    <t>15-07-2004 00:00:00</t>
  </si>
  <si>
    <t>28940108</t>
  </si>
  <si>
    <t>ООО "Нязепетровская Тепло-Энергетическая Компания"</t>
  </si>
  <si>
    <t>7459003070</t>
  </si>
  <si>
    <t>16-09-2014 00:00:00</t>
  </si>
  <si>
    <t>28534043</t>
  </si>
  <si>
    <t>ООО "Объединение "Союзпищепром"</t>
  </si>
  <si>
    <t>7453268150</t>
  </si>
  <si>
    <t>10-06-2014 00:00:00</t>
  </si>
  <si>
    <t>30868789</t>
  </si>
  <si>
    <t>ООО "Оптсинтез"</t>
  </si>
  <si>
    <t>7448100642</t>
  </si>
  <si>
    <t>30958717</t>
  </si>
  <si>
    <t>ООО "ПКП Синергия"</t>
  </si>
  <si>
    <t>7448163811</t>
  </si>
  <si>
    <t>30350760</t>
  </si>
  <si>
    <t>ООО "Перспектива плюс"</t>
  </si>
  <si>
    <t>7415088252</t>
  </si>
  <si>
    <t>13-10-2015 00:00:00</t>
  </si>
  <si>
    <t>28254516</t>
  </si>
  <si>
    <t>ООО "ПетроПак"</t>
  </si>
  <si>
    <t>7448132563</t>
  </si>
  <si>
    <t>19-11-2010 00:00:00</t>
  </si>
  <si>
    <t>26816068</t>
  </si>
  <si>
    <t>ООО "Петровское ЖКХ"</t>
  </si>
  <si>
    <t>7424028404</t>
  </si>
  <si>
    <t>26645761</t>
  </si>
  <si>
    <t>ООО "ПлазаДевелопментСервис"</t>
  </si>
  <si>
    <t>7453140986</t>
  </si>
  <si>
    <t>01-11-2010 00:00:00</t>
  </si>
  <si>
    <t>26815932</t>
  </si>
  <si>
    <t>ООО "Половинское ЖКХ"</t>
  </si>
  <si>
    <t>7424028443</t>
  </si>
  <si>
    <t>26360772</t>
  </si>
  <si>
    <t>ООО "Производственная компания "Макинтош"</t>
  </si>
  <si>
    <t>7444033025</t>
  </si>
  <si>
    <t>26815962</t>
  </si>
  <si>
    <t>ООО "Пром-тепло"</t>
  </si>
  <si>
    <t>7424028429</t>
  </si>
  <si>
    <t>27848353</t>
  </si>
  <si>
    <t>ООО "ПромЭкоГрупп"</t>
  </si>
  <si>
    <t>7446042988</t>
  </si>
  <si>
    <t>744601001</t>
  </si>
  <si>
    <t>12-07-2004 00:00:00</t>
  </si>
  <si>
    <t>28421742</t>
  </si>
  <si>
    <t>ООО "ПрофТерминал-Энерго"</t>
  </si>
  <si>
    <t>7412017239</t>
  </si>
  <si>
    <t>23-10-2013 00:00:00</t>
  </si>
  <si>
    <t>31087572</t>
  </si>
  <si>
    <t>ООО "РЕМСТРОЙ"</t>
  </si>
  <si>
    <t>7447257626</t>
  </si>
  <si>
    <t>03-11-2016 00:00:00</t>
  </si>
  <si>
    <t>30840294</t>
  </si>
  <si>
    <t>ООО "Районные Тепловые Сети"</t>
  </si>
  <si>
    <t>7424007193</t>
  </si>
  <si>
    <t>27581646</t>
  </si>
  <si>
    <t>ООО "Реммонтаж Сервис"</t>
  </si>
  <si>
    <t>7417016937</t>
  </si>
  <si>
    <t>31-01-2008 00:00:00</t>
  </si>
  <si>
    <t>28872876</t>
  </si>
  <si>
    <t>ООО "Ресурс"</t>
  </si>
  <si>
    <t>7438027739</t>
  </si>
  <si>
    <t>24-08-2009 00:00:00</t>
  </si>
  <si>
    <t>26360758</t>
  </si>
  <si>
    <t>ООО "Родниковское ЖКХ"</t>
  </si>
  <si>
    <t>7418018430</t>
  </si>
  <si>
    <t>28-01-2009 00:00:00</t>
  </si>
  <si>
    <t>26816077</t>
  </si>
  <si>
    <t>ООО "Рождественское ЖКХ"</t>
  </si>
  <si>
    <t>7424028468</t>
  </si>
  <si>
    <t>28828256</t>
  </si>
  <si>
    <t>ООО "Русбио"</t>
  </si>
  <si>
    <t>7438029013</t>
  </si>
  <si>
    <t>15-10-2010 00:00:00</t>
  </si>
  <si>
    <t>28009257</t>
  </si>
  <si>
    <t>ООО "Русско-Теченское"</t>
  </si>
  <si>
    <t>7430014424</t>
  </si>
  <si>
    <t>20-11-2012 00:00:00</t>
  </si>
  <si>
    <t>27767335</t>
  </si>
  <si>
    <t>ООО "СИТИ-ПАРК Энерго"</t>
  </si>
  <si>
    <t>7452091609</t>
  </si>
  <si>
    <t>04-03-2011 00:00:00</t>
  </si>
  <si>
    <t>30384925</t>
  </si>
  <si>
    <t>ООО "СК Эверест"</t>
  </si>
  <si>
    <t>7457002088</t>
  </si>
  <si>
    <t>31256363</t>
  </si>
  <si>
    <t>ООО "Санаторий "Карагайский бор"</t>
  </si>
  <si>
    <t>7455032633</t>
  </si>
  <si>
    <t>26646274</t>
  </si>
  <si>
    <t>ООО "Санаторий "Кисегач"</t>
  </si>
  <si>
    <t>7420007450</t>
  </si>
  <si>
    <t>02-08-2002 00:00:00</t>
  </si>
  <si>
    <t>28869295</t>
  </si>
  <si>
    <t>ООО "Сервисный Центр"</t>
  </si>
  <si>
    <t>7422043686</t>
  </si>
  <si>
    <t>29-12-2012 00:00:00</t>
  </si>
  <si>
    <t>30384937</t>
  </si>
  <si>
    <t>ООО "Сетевое Теплоэнергетическое Предприятие"</t>
  </si>
  <si>
    <t>7430023228</t>
  </si>
  <si>
    <t>30985501</t>
  </si>
  <si>
    <t>ООО "Служба заказчика"</t>
  </si>
  <si>
    <t>7415077282</t>
  </si>
  <si>
    <t>31095984</t>
  </si>
  <si>
    <t>ООО "СтандартТепло"</t>
  </si>
  <si>
    <t>7457008442</t>
  </si>
  <si>
    <t>26492291</t>
  </si>
  <si>
    <t>ООО "Станица"</t>
  </si>
  <si>
    <t>7425758114</t>
  </si>
  <si>
    <t>26643210</t>
  </si>
  <si>
    <t>ООО "Стрела"</t>
  </si>
  <si>
    <t>7438022321</t>
  </si>
  <si>
    <t>14-03-2007 00:00:00</t>
  </si>
  <si>
    <t>26646048</t>
  </si>
  <si>
    <t>ООО "Строительство, монтаж, наладка, ремонт"</t>
  </si>
  <si>
    <t>7418020220</t>
  </si>
  <si>
    <t>26-11-2010 00:00:00</t>
  </si>
  <si>
    <t>26575907</t>
  </si>
  <si>
    <t>ООО "СтройКомплекс"</t>
  </si>
  <si>
    <t>7443005963</t>
  </si>
  <si>
    <t>27876845</t>
  </si>
  <si>
    <t>ООО "СтройТеплоСервис"</t>
  </si>
  <si>
    <t>7458000132</t>
  </si>
  <si>
    <t>24-04-2012 00:00:00</t>
  </si>
  <si>
    <t>28450949</t>
  </si>
  <si>
    <t>ООО "Сфера"</t>
  </si>
  <si>
    <t>7430017320</t>
  </si>
  <si>
    <t>04-09-2013 00:00:00</t>
  </si>
  <si>
    <t>31234976</t>
  </si>
  <si>
    <t>ООО "ТЭС"</t>
  </si>
  <si>
    <t>7415084297</t>
  </si>
  <si>
    <t>09-08-2018 00:00:00</t>
  </si>
  <si>
    <t>31222807</t>
  </si>
  <si>
    <t>7453305412</t>
  </si>
  <si>
    <t>09-02-2017 00:00:00</t>
  </si>
  <si>
    <t>31296561</t>
  </si>
  <si>
    <t>ООО "ТеплИст"</t>
  </si>
  <si>
    <t>7415097930</t>
  </si>
  <si>
    <t>26360596</t>
  </si>
  <si>
    <t>ООО "Тепло и Сервис"</t>
  </si>
  <si>
    <t>7411020454</t>
  </si>
  <si>
    <t>26641585</t>
  </si>
  <si>
    <t>ООО "ТеплоРесурс"</t>
  </si>
  <si>
    <t>7420013929</t>
  </si>
  <si>
    <t>21-01-2010 00:00:00</t>
  </si>
  <si>
    <t>26646312</t>
  </si>
  <si>
    <t>ООО "ТеплоСервис"</t>
  </si>
  <si>
    <t>7424027295</t>
  </si>
  <si>
    <t>30992592</t>
  </si>
  <si>
    <t>7430027487</t>
  </si>
  <si>
    <t>22-11-2017 00:00:00</t>
  </si>
  <si>
    <t>26644999</t>
  </si>
  <si>
    <t>ООО "ТеплоСтройСервис"</t>
  </si>
  <si>
    <t>7415061652</t>
  </si>
  <si>
    <t>02-07-2008 00:00:00</t>
  </si>
  <si>
    <t>26360741</t>
  </si>
  <si>
    <t>ООО "ТеплоЭнергоМастер"</t>
  </si>
  <si>
    <t>7438020109</t>
  </si>
  <si>
    <t>04-04-2006 00:00:00</t>
  </si>
  <si>
    <t>28275140</t>
  </si>
  <si>
    <t>ООО "ТеплоЭнергоРесурс"</t>
  </si>
  <si>
    <t>7415079025</t>
  </si>
  <si>
    <t>21-01-2013 00:00:00</t>
  </si>
  <si>
    <t>28464471</t>
  </si>
  <si>
    <t>ООО "ТеплоЭнергоСервис"</t>
  </si>
  <si>
    <t>7420012682</t>
  </si>
  <si>
    <t>26360561</t>
  </si>
  <si>
    <t>ООО "Тепловая компания"</t>
  </si>
  <si>
    <t>7412013570</t>
  </si>
  <si>
    <t>03-06-2009 00:00:00</t>
  </si>
  <si>
    <t>27060179</t>
  </si>
  <si>
    <t>ООО "Тепловая котельная "Западная"</t>
  </si>
  <si>
    <t>7453203932</t>
  </si>
  <si>
    <t>10-06-2011 00:00:00</t>
  </si>
  <si>
    <t>28490936</t>
  </si>
  <si>
    <t>ООО "Тепловая-эксплуатационная компания №1"</t>
  </si>
  <si>
    <t>7457003204</t>
  </si>
  <si>
    <t>17-12-2013 00:00:00</t>
  </si>
  <si>
    <t>28828221</t>
  </si>
  <si>
    <t>ООО "Тепловик"</t>
  </si>
  <si>
    <t>7404064210</t>
  </si>
  <si>
    <t>23-07-2014 00:00:00</t>
  </si>
  <si>
    <t>28435588</t>
  </si>
  <si>
    <t>ООО "Тепловодоканал"</t>
  </si>
  <si>
    <t>7457002835</t>
  </si>
  <si>
    <t>20-09-2013 00:00:00</t>
  </si>
  <si>
    <t>27846417</t>
  </si>
  <si>
    <t>ООО "Тепловые сети "Дубровка"</t>
  </si>
  <si>
    <t>7412016972</t>
  </si>
  <si>
    <t>27-08-2012 00:00:00</t>
  </si>
  <si>
    <t>26489250</t>
  </si>
  <si>
    <t>ООО "Тепловые сети"</t>
  </si>
  <si>
    <t>7417015891</t>
  </si>
  <si>
    <t>26322796</t>
  </si>
  <si>
    <t>ООО "Тепловые электрические сети и системы"</t>
  </si>
  <si>
    <t>7450053485</t>
  </si>
  <si>
    <t>23-10-2007 00:00:00</t>
  </si>
  <si>
    <t>27989564</t>
  </si>
  <si>
    <t>ООО "Теплоград"</t>
  </si>
  <si>
    <t>7438029670</t>
  </si>
  <si>
    <t>17-05-2011 00:00:00</t>
  </si>
  <si>
    <t>26360785</t>
  </si>
  <si>
    <t>ООО "Теплосбыт"</t>
  </si>
  <si>
    <t>7448059271</t>
  </si>
  <si>
    <t>14-01-2004 00:00:00</t>
  </si>
  <si>
    <t>26652749</t>
  </si>
  <si>
    <t>ООО "Теплосервис"</t>
  </si>
  <si>
    <t>7424024424</t>
  </si>
  <si>
    <t>05-06-2007 00:00:00</t>
  </si>
  <si>
    <t>28451064</t>
  </si>
  <si>
    <t>7448130319</t>
  </si>
  <si>
    <t>18-08-2013 00:00:00</t>
  </si>
  <si>
    <t>26576354</t>
  </si>
  <si>
    <t>ООО "Теплосервис-Урал"</t>
  </si>
  <si>
    <t>7448107831</t>
  </si>
  <si>
    <t>21-07-2008 00:00:00</t>
  </si>
  <si>
    <t>26816119</t>
  </si>
  <si>
    <t>ООО "Теплосети"</t>
  </si>
  <si>
    <t>7402008362</t>
  </si>
  <si>
    <t>06-04-2011 00:00:00</t>
  </si>
  <si>
    <t>28798171</t>
  </si>
  <si>
    <t>ООО "Теплоснабжающая компания-7"</t>
  </si>
  <si>
    <t>7460010762</t>
  </si>
  <si>
    <t>09-09-2013 00:00:00</t>
  </si>
  <si>
    <t>26646901</t>
  </si>
  <si>
    <t>ООО "Теплоснабжающая организация"</t>
  </si>
  <si>
    <t>7447153747</t>
  </si>
  <si>
    <t>28871491</t>
  </si>
  <si>
    <t>ООО "Теплоснабжение"</t>
  </si>
  <si>
    <t>7424032376</t>
  </si>
  <si>
    <t>28-07-2014 00:00:00</t>
  </si>
  <si>
    <t>30840306</t>
  </si>
  <si>
    <t>ООО "Теплостроймонтаж"</t>
  </si>
  <si>
    <t>7448124315</t>
  </si>
  <si>
    <t>28005457</t>
  </si>
  <si>
    <t>ООО "Теплотех-Сервис"</t>
  </si>
  <si>
    <t>7415059974</t>
  </si>
  <si>
    <t>05-03-2008 00:00:00</t>
  </si>
  <si>
    <t>26641595</t>
  </si>
  <si>
    <t>ООО "Теплоэнергетик"</t>
  </si>
  <si>
    <t>7404054090</t>
  </si>
  <si>
    <t>26353699</t>
  </si>
  <si>
    <t>ООО "Теплоэнергетика"</t>
  </si>
  <si>
    <t>7401011316</t>
  </si>
  <si>
    <t>26-06-2006 00:00:00</t>
  </si>
  <si>
    <t>27181825</t>
  </si>
  <si>
    <t>7457001060</t>
  </si>
  <si>
    <t>15-10-2012 00:00:00</t>
  </si>
  <si>
    <t>28816614</t>
  </si>
  <si>
    <t>ООО "Теплоэнергетическая компания "Системы управления"</t>
  </si>
  <si>
    <t>7448170551</t>
  </si>
  <si>
    <t>18-04-2014 00:00:00</t>
  </si>
  <si>
    <t>26646922</t>
  </si>
  <si>
    <t>ООО "Теплоэнергосбыт"</t>
  </si>
  <si>
    <t>7453174382</t>
  </si>
  <si>
    <t>27-02-2007 00:00:00</t>
  </si>
  <si>
    <t>28979838</t>
  </si>
  <si>
    <t>ООО "Теплоэнерготрейд"</t>
  </si>
  <si>
    <t>7453264798</t>
  </si>
  <si>
    <t>31235006</t>
  </si>
  <si>
    <t>ООО "Теплый Дом"</t>
  </si>
  <si>
    <t>7451432077</t>
  </si>
  <si>
    <t>26646824</t>
  </si>
  <si>
    <t>ООО "Терминал-Ч"</t>
  </si>
  <si>
    <t>7451249096</t>
  </si>
  <si>
    <t>22-05-2007 00:00:00</t>
  </si>
  <si>
    <t>27573580</t>
  </si>
  <si>
    <t>ООО "Термогаз"</t>
  </si>
  <si>
    <t>7447194905</t>
  </si>
  <si>
    <t>19-07-2011 00:00:00</t>
  </si>
  <si>
    <t>28459996</t>
  </si>
  <si>
    <t>ООО "Техно-Ресурс"</t>
  </si>
  <si>
    <t>7455004315</t>
  </si>
  <si>
    <t>02-06-2011 00:00:00</t>
  </si>
  <si>
    <t>26360746</t>
  </si>
  <si>
    <t>ООО "Теченское ЖКХ"</t>
  </si>
  <si>
    <t>7438022681</t>
  </si>
  <si>
    <t>03-05-2007 00:00:00</t>
  </si>
  <si>
    <t>28145509</t>
  </si>
  <si>
    <t>ООО "Трест Магнитострой"</t>
  </si>
  <si>
    <t>7444043471</t>
  </si>
  <si>
    <t>26646939</t>
  </si>
  <si>
    <t>ООО "Управляющая компания "РЭККОМ"</t>
  </si>
  <si>
    <t>7453136933</t>
  </si>
  <si>
    <t>28005444</t>
  </si>
  <si>
    <t>ООО "Управляющая компания Комитет городского хозяйства"</t>
  </si>
  <si>
    <t>7404051772</t>
  </si>
  <si>
    <t>14-10-2008 00:00:00</t>
  </si>
  <si>
    <t>27942869</t>
  </si>
  <si>
    <t>ООО "Урал Энерго Девелопмент"</t>
  </si>
  <si>
    <t>7450075190</t>
  </si>
  <si>
    <t>24-10-2011 00:00:00</t>
  </si>
  <si>
    <t>26360635</t>
  </si>
  <si>
    <t>ООО "УралТеплоСтрой"</t>
  </si>
  <si>
    <t>7415050153</t>
  </si>
  <si>
    <t>26-05-2006 00:00:00</t>
  </si>
  <si>
    <t>31235000</t>
  </si>
  <si>
    <t>ООО "УралТехСервис"</t>
  </si>
  <si>
    <t>7444039193</t>
  </si>
  <si>
    <t>19-06-2003 00:00:00</t>
  </si>
  <si>
    <t>27573679</t>
  </si>
  <si>
    <t>ООО "УралТехцентр"</t>
  </si>
  <si>
    <t>7447158181</t>
  </si>
  <si>
    <t>26-08-2009 00:00:00</t>
  </si>
  <si>
    <t>27846455</t>
  </si>
  <si>
    <t>ООО "Уралсервис"</t>
  </si>
  <si>
    <t>7412013178</t>
  </si>
  <si>
    <t>16-12-2008 00:00:00</t>
  </si>
  <si>
    <t>28254505</t>
  </si>
  <si>
    <t>ООО "Уралспецмаш"</t>
  </si>
  <si>
    <t>7415074450</t>
  </si>
  <si>
    <t>27-10-2011 00:00:00</t>
  </si>
  <si>
    <t>27878379</t>
  </si>
  <si>
    <t>ООО "Уральская Теплоэнергетическая Компания"</t>
  </si>
  <si>
    <t>7448151090</t>
  </si>
  <si>
    <t>05-09-2012 00:00:00</t>
  </si>
  <si>
    <t>26360782</t>
  </si>
  <si>
    <t>ООО "Уральская фабрика "Комус-Упаковка"</t>
  </si>
  <si>
    <t>7447067992</t>
  </si>
  <si>
    <t>25-11-2003 00:00:00</t>
  </si>
  <si>
    <t>28442325</t>
  </si>
  <si>
    <t>ООО "Уральская энергия - Южный Урал"</t>
  </si>
  <si>
    <t>7447228544</t>
  </si>
  <si>
    <t>27989449</t>
  </si>
  <si>
    <t>ООО "Уральская энергия"</t>
  </si>
  <si>
    <t>7447214380</t>
  </si>
  <si>
    <t>26643144</t>
  </si>
  <si>
    <t>ООО "Фабрика Южуралкартон"</t>
  </si>
  <si>
    <t>7452058834</t>
  </si>
  <si>
    <t>29-12-2007 00:00:00</t>
  </si>
  <si>
    <t>26360775</t>
  </si>
  <si>
    <t>ООО "Фабрика кухонной мебели"</t>
  </si>
  <si>
    <t>7444050542</t>
  </si>
  <si>
    <t>30384899</t>
  </si>
  <si>
    <t>ООО "Фермер 74"</t>
  </si>
  <si>
    <t>7452049212</t>
  </si>
  <si>
    <t>30384919</t>
  </si>
  <si>
    <t>ООО "ФилимоновоКом"</t>
  </si>
  <si>
    <t>7415092227</t>
  </si>
  <si>
    <t>26642809</t>
  </si>
  <si>
    <t>ООО "Фортуна Плюс"</t>
  </si>
  <si>
    <t>7415064205</t>
  </si>
  <si>
    <t>22-01-2009 00:00:00</t>
  </si>
  <si>
    <t>26815949</t>
  </si>
  <si>
    <t>ООО "Хуторское ЖКХ"</t>
  </si>
  <si>
    <t>7424028482</t>
  </si>
  <si>
    <t>26360645</t>
  </si>
  <si>
    <t>ООО "Целинное ЖКХ"</t>
  </si>
  <si>
    <t>7418018422</t>
  </si>
  <si>
    <t>28856570</t>
  </si>
  <si>
    <t>ООО "Центр"</t>
  </si>
  <si>
    <t>7449107270</t>
  </si>
  <si>
    <t>28221104</t>
  </si>
  <si>
    <t>ООО "ЧКПЗ-Энерго"</t>
  </si>
  <si>
    <t>7449111157</t>
  </si>
  <si>
    <t>30-11-2012 00:00:00</t>
  </si>
  <si>
    <t>26842446</t>
  </si>
  <si>
    <t>ООО "ЧТЗ-УРАЛТРАК" Переименована от (ООО "Энергия ЧТЗ")</t>
  </si>
  <si>
    <t>7452027843</t>
  </si>
  <si>
    <t>997850001</t>
  </si>
  <si>
    <t>23-10-2000 00:00:00</t>
  </si>
  <si>
    <t>28504803</t>
  </si>
  <si>
    <t>ООО "ЭЛЕВКОН"</t>
  </si>
  <si>
    <t>7453226070</t>
  </si>
  <si>
    <t>30840288</t>
  </si>
  <si>
    <t>ООО "ЭНГЕКО"</t>
  </si>
  <si>
    <t>7451410073</t>
  </si>
  <si>
    <t>30378681</t>
  </si>
  <si>
    <t>ООО "ЭНЕРГИЯ-М"</t>
  </si>
  <si>
    <t>7424002300</t>
  </si>
  <si>
    <t>26824485</t>
  </si>
  <si>
    <t>ООО "ЭСКО"</t>
  </si>
  <si>
    <t>7430013090</t>
  </si>
  <si>
    <t>16-12-2010 00:00:00</t>
  </si>
  <si>
    <t>27657348</t>
  </si>
  <si>
    <t>ООО "ЭкоТехнологии"</t>
  </si>
  <si>
    <t>7453060346</t>
  </si>
  <si>
    <t>19-08-2011 00:00:00</t>
  </si>
  <si>
    <t>28450965</t>
  </si>
  <si>
    <t>ООО "Энергия"</t>
  </si>
  <si>
    <t>7447219250</t>
  </si>
  <si>
    <t>14-01-2013 00:00:00</t>
  </si>
  <si>
    <t>26360590</t>
  </si>
  <si>
    <t>ООО "Энергосервис"</t>
  </si>
  <si>
    <t>7410006344</t>
  </si>
  <si>
    <t>30921807</t>
  </si>
  <si>
    <t>ООО "Энергостандарт"</t>
  </si>
  <si>
    <t>7430026444</t>
  </si>
  <si>
    <t>28451042</t>
  </si>
  <si>
    <t>ООО "Эра Технологий"</t>
  </si>
  <si>
    <t>7420007918</t>
  </si>
  <si>
    <t>27989602</t>
  </si>
  <si>
    <t>ООО "Эффективная теплоэнергетика"</t>
  </si>
  <si>
    <t>8901021272</t>
  </si>
  <si>
    <t>22-04-2008 00:00:00</t>
  </si>
  <si>
    <t>30396470</t>
  </si>
  <si>
    <t>ООО "ЮжУралСпец МВ"</t>
  </si>
  <si>
    <t>7447136406</t>
  </si>
  <si>
    <t>31264161</t>
  </si>
  <si>
    <t>ООО "ЮжУралСпецМС"</t>
  </si>
  <si>
    <t>7451395555</t>
  </si>
  <si>
    <t>26489507</t>
  </si>
  <si>
    <t>ООО "Южный ТеплоЭнергетический комплекс"</t>
  </si>
  <si>
    <t>7415046220</t>
  </si>
  <si>
    <t>30833761</t>
  </si>
  <si>
    <t>ООО «БАШГИДРО»</t>
  </si>
  <si>
    <t>0270405520</t>
  </si>
  <si>
    <t>027001001</t>
  </si>
  <si>
    <t>28460139</t>
  </si>
  <si>
    <t>ООО «Перспектива»</t>
  </si>
  <si>
    <t>7449070380</t>
  </si>
  <si>
    <t>28462448</t>
  </si>
  <si>
    <t>ООО «ЭНЕРГОПРАЙС»</t>
  </si>
  <si>
    <t>7452054318</t>
  </si>
  <si>
    <t>23-04-2007 00:00:00</t>
  </si>
  <si>
    <t>30833726</t>
  </si>
  <si>
    <t>ООО Агрокомплекс "Чурилово"</t>
  </si>
  <si>
    <t>7452098918</t>
  </si>
  <si>
    <t>27553857</t>
  </si>
  <si>
    <t>ООО ГК "Уральская энергия"</t>
  </si>
  <si>
    <t>7453228790</t>
  </si>
  <si>
    <t>16-03-2011 00:00:00</t>
  </si>
  <si>
    <t>28136610</t>
  </si>
  <si>
    <t>ООО МЦМиР "Курорт Увильды"</t>
  </si>
  <si>
    <t>7460004663</t>
  </si>
  <si>
    <t>26319018</t>
  </si>
  <si>
    <t>ООО Магнитогорская энергетическая компания</t>
  </si>
  <si>
    <t>7445020452</t>
  </si>
  <si>
    <t>15-04-2010 00:00:00</t>
  </si>
  <si>
    <t>30351100</t>
  </si>
  <si>
    <t>ООО ТГК "Восход"</t>
  </si>
  <si>
    <t>7460012350</t>
  </si>
  <si>
    <t>31262303</t>
  </si>
  <si>
    <t>ООО ТСО "Северо-Запад"</t>
  </si>
  <si>
    <t>7447282100</t>
  </si>
  <si>
    <t>01-01-2018 00:00:00</t>
  </si>
  <si>
    <t>31281475</t>
  </si>
  <si>
    <t>ООО Теплоснабжение</t>
  </si>
  <si>
    <t>7447285180</t>
  </si>
  <si>
    <t>18-01-2019 00:00:00</t>
  </si>
  <si>
    <t>27989515</t>
  </si>
  <si>
    <t>ООО УК "АККТиВ"</t>
  </si>
  <si>
    <t>7460003733</t>
  </si>
  <si>
    <t>28-08-2012 00:00:00</t>
  </si>
  <si>
    <t>27229578</t>
  </si>
  <si>
    <t>ООО УК "КвадроИнвест"</t>
  </si>
  <si>
    <t>7420010808</t>
  </si>
  <si>
    <t>28798156</t>
  </si>
  <si>
    <t>ООО УК "Солнечный"</t>
  </si>
  <si>
    <t>7460015390</t>
  </si>
  <si>
    <t>30-05-2014 00:00:00</t>
  </si>
  <si>
    <t>28855828</t>
  </si>
  <si>
    <t>ООО УК "ЮУ КЖСИ"</t>
  </si>
  <si>
    <t>7453221963</t>
  </si>
  <si>
    <t>13-09-2000 00:00:00</t>
  </si>
  <si>
    <t>30985668</t>
  </si>
  <si>
    <t>ООО Энерго Сетевая Компания</t>
  </si>
  <si>
    <t>7453311871</t>
  </si>
  <si>
    <t>31262343</t>
  </si>
  <si>
    <t>ООО ЮУТЭК "ТеплоСервис"</t>
  </si>
  <si>
    <t>7452096075</t>
  </si>
  <si>
    <t>28870621</t>
  </si>
  <si>
    <t>ООО ЮжуралТеплоПрибор</t>
  </si>
  <si>
    <t>7451297847</t>
  </si>
  <si>
    <t>12-12-2014 00:00:00</t>
  </si>
  <si>
    <t>30796065</t>
  </si>
  <si>
    <t>ООО компания "ФинПромСтрой"</t>
  </si>
  <si>
    <t>7415060144</t>
  </si>
  <si>
    <t>31006008</t>
  </si>
  <si>
    <t>Общество с ограниченной ответственностью  "Тургеневский"</t>
  </si>
  <si>
    <t>7451377010</t>
  </si>
  <si>
    <t>28977292</t>
  </si>
  <si>
    <t>Общество с ограниченной ответственностью "ВЕКТОР"</t>
  </si>
  <si>
    <t>7458001094</t>
  </si>
  <si>
    <t>27-09-2013 00:00:00</t>
  </si>
  <si>
    <t>31006016</t>
  </si>
  <si>
    <t>Общество с ограниченной ответственностью "Теплосервис"</t>
  </si>
  <si>
    <t>7457006526</t>
  </si>
  <si>
    <t>27583534</t>
  </si>
  <si>
    <t>Общество с ограниченной ответственностью "Теплоснаб", г.Екатеринбург</t>
  </si>
  <si>
    <t>6658390400</t>
  </si>
  <si>
    <t>665801001</t>
  </si>
  <si>
    <t>28977307</t>
  </si>
  <si>
    <t>Общество с ограниченной ответственностью "УРАЛЭНЕРГОГРУПП"</t>
  </si>
  <si>
    <t>7457005226</t>
  </si>
  <si>
    <t>03-03-2015 00:00:00</t>
  </si>
  <si>
    <t>28871500</t>
  </si>
  <si>
    <t>Общество с ограниченной ответственностью "ЧЕСМЕНСКОЕ УПРАВЛЕНИЕ КОММУНАЛЬНОГО ХОЗЯЙСТВА"</t>
  </si>
  <si>
    <t>7458001560</t>
  </si>
  <si>
    <t>11-06-2014 00:00:00</t>
  </si>
  <si>
    <t>31006012</t>
  </si>
  <si>
    <t>Общество с ограниченной ответственностью "ЭНГЕКО-Сервис"</t>
  </si>
  <si>
    <t>7447272600</t>
  </si>
  <si>
    <t>28462423</t>
  </si>
  <si>
    <t>Общество с ограниченной ответственностью Производственная компания «Южуралмебель»</t>
  </si>
  <si>
    <t>7451099517</t>
  </si>
  <si>
    <t>28-05-2001 00:00:00</t>
  </si>
  <si>
    <t>29647774</t>
  </si>
  <si>
    <t>Общество с ограниченной ответственностю Индустриальный Парк "Станкомаш"</t>
  </si>
  <si>
    <t>7449059203</t>
  </si>
  <si>
    <t>05-02-2015 00:00:00</t>
  </si>
  <si>
    <t>26322744</t>
  </si>
  <si>
    <t>ПАО "Магнитогорский металлургический комбинат"</t>
  </si>
  <si>
    <t>7414003633</t>
  </si>
  <si>
    <t>17-10-1992 00:00:00</t>
  </si>
  <si>
    <t>26360953</t>
  </si>
  <si>
    <t>ПАО "Ростелеком" Челябинский филиал</t>
  </si>
  <si>
    <t>7707049388</t>
  </si>
  <si>
    <t>09-09-2002 00:00:00</t>
  </si>
  <si>
    <t>26551662</t>
  </si>
  <si>
    <t>7203162698</t>
  </si>
  <si>
    <t>997150001</t>
  </si>
  <si>
    <t>01-12-2006 00:00:00</t>
  </si>
  <si>
    <t>26863812</t>
  </si>
  <si>
    <t>742202001</t>
  </si>
  <si>
    <t>26322812</t>
  </si>
  <si>
    <t>ПАО "ЧЗПСН-Профнастил"</t>
  </si>
  <si>
    <t>7447014976</t>
  </si>
  <si>
    <t>10-09-1993 00:00:00</t>
  </si>
  <si>
    <t>26361050</t>
  </si>
  <si>
    <t>Производственный отдел челябинского филиала ООО "МЕЧЕЛ-ЭНЕРГО"</t>
  </si>
  <si>
    <t>7722245108</t>
  </si>
  <si>
    <t>742032001</t>
  </si>
  <si>
    <t>26642794</t>
  </si>
  <si>
    <t>Путевая машинная станция № 173 Южно-Уральской дирекции по ремонту пути - структурного подразделения Центральной дирекции по ремонту пути - филиала ОАО "РЖД"</t>
  </si>
  <si>
    <t>740431030</t>
  </si>
  <si>
    <t>26847230</t>
  </si>
  <si>
    <t>ТСЖ "Кумысное"</t>
  </si>
  <si>
    <t>7418017203</t>
  </si>
  <si>
    <t>20-12-2010 00:00:00</t>
  </si>
  <si>
    <t>26489950</t>
  </si>
  <si>
    <t>Троицкая ГРЭС филиал ПАО "ОГК-2"</t>
  </si>
  <si>
    <t>2607018122</t>
  </si>
  <si>
    <t>742402001</t>
  </si>
  <si>
    <t>26360707</t>
  </si>
  <si>
    <t>УМП "Малахит"</t>
  </si>
  <si>
    <t>7429010070</t>
  </si>
  <si>
    <t>28869918</t>
  </si>
  <si>
    <t>Управляющая компания "Коммунальный центр"</t>
  </si>
  <si>
    <t>7401009691</t>
  </si>
  <si>
    <t>12-09-2005 00:00:00</t>
  </si>
  <si>
    <t>31235012</t>
  </si>
  <si>
    <t>7420003536</t>
  </si>
  <si>
    <t>20-12-2002 00:00:00</t>
  </si>
  <si>
    <t>27637331</t>
  </si>
  <si>
    <t>ФГБУ "ФЦССХ" Минздрава России (г.Челябинск)</t>
  </si>
  <si>
    <t>7453215984</t>
  </si>
  <si>
    <t>29-03-2010 00:00:00</t>
  </si>
  <si>
    <t>26360753</t>
  </si>
  <si>
    <t>ФГКУ Комбинат "Уральский" Росрезерва</t>
  </si>
  <si>
    <t>7439004653</t>
  </si>
  <si>
    <t>743901001</t>
  </si>
  <si>
    <t>21-10-2002 00:00:00</t>
  </si>
  <si>
    <t>26360573</t>
  </si>
  <si>
    <t>ФГКУ комбинат "Скала" Росрезерва</t>
  </si>
  <si>
    <t>7407000462</t>
  </si>
  <si>
    <t>29-12-2004 00:00:00</t>
  </si>
  <si>
    <t>26360567</t>
  </si>
  <si>
    <t>ФГУП  "Приборостроительный завод"</t>
  </si>
  <si>
    <t>7405000428</t>
  </si>
  <si>
    <t>15-06-1994 00:00:00</t>
  </si>
  <si>
    <t>26360669</t>
  </si>
  <si>
    <t>ФГУП "ПО "Маяк"</t>
  </si>
  <si>
    <t>7422000795</t>
  </si>
  <si>
    <t>01-07-2002 00:00:00</t>
  </si>
  <si>
    <t>26360587</t>
  </si>
  <si>
    <t>ФКУ ИК - 21 ГУФСИН России по Челябинской области</t>
  </si>
  <si>
    <t>7409001535</t>
  </si>
  <si>
    <t>12-04-2005 00:00:00</t>
  </si>
  <si>
    <t>28036794</t>
  </si>
  <si>
    <t>ФКУ ИК-1 ГУФСИН России по Челябинской области</t>
  </si>
  <si>
    <t>7411016017</t>
  </si>
  <si>
    <t>07-06-1999 00:00:00</t>
  </si>
  <si>
    <t>26360594</t>
  </si>
  <si>
    <t>ФКУ ИК-11 ГУФСИН России по Челябинской области</t>
  </si>
  <si>
    <t>7411015937</t>
  </si>
  <si>
    <t>26643469</t>
  </si>
  <si>
    <t>ФКУ ИК-18 ГУФСИН России по Челябинской области</t>
  </si>
  <si>
    <t>7445016047</t>
  </si>
  <si>
    <t>11-04-2005 00:00:00</t>
  </si>
  <si>
    <t>26360608</t>
  </si>
  <si>
    <t>ФКУЗ "Санаторий "Лесное озеро" МВД России" (переименован из ГУ "Санаторий "Лесное озеро" МВД России)</t>
  </si>
  <si>
    <t>7413003260</t>
  </si>
  <si>
    <t>18-10-2002 00:00:00</t>
  </si>
  <si>
    <t>26360811</t>
  </si>
  <si>
    <t>Федеральное государственное автономное образовательное учреждение высшего образования "Южно-Уральский Государственный университет" (национальный исследовательский университет)"</t>
  </si>
  <si>
    <t>7453019764</t>
  </si>
  <si>
    <t>30-07-2002 00:00:00</t>
  </si>
  <si>
    <t>26575851</t>
  </si>
  <si>
    <t>Федеральное государственное казенное учреждение  "Пограничное управление ФСБ России по Челябинской области"</t>
  </si>
  <si>
    <t>7453145261</t>
  </si>
  <si>
    <t>30914574</t>
  </si>
  <si>
    <t>Филиал ФГБУ "ЦЖКУ" МИНОБОРОНЫ РОССИИ (по ЦВО)</t>
  </si>
  <si>
    <t>7729314745</t>
  </si>
  <si>
    <t>667043001</t>
  </si>
  <si>
    <t>26645095</t>
  </si>
  <si>
    <t>Частное учреждение "Детский оздоровительный лагерь "Еланчик" ОАО "ЧТПЗ"</t>
  </si>
  <si>
    <t>7415033126</t>
  </si>
  <si>
    <t>06-06-2001 00:00:00</t>
  </si>
  <si>
    <t>26503104</t>
  </si>
  <si>
    <t>Челябинский филиал ООО "МЕЧЕЛ-ЭНЕРГО"</t>
  </si>
  <si>
    <t>745043001</t>
  </si>
  <si>
    <t>26360992</t>
  </si>
  <si>
    <t>Южно-Уральская дирекция по тепловодоснабжению - структурное подразделение Центральной дирекции по тепловодоснабжению - филиала ОАО "РЖД"</t>
  </si>
  <si>
    <t>744945004</t>
  </si>
  <si>
    <t>26361077</t>
  </si>
  <si>
    <t>филиал ОАО "Росспиртпром" "Златоустовский ликероводочный завод" (переименован от филиал ФГУП "Росспиртпром" "Златоустовский ликероводочный завод")</t>
  </si>
  <si>
    <t>7730605160</t>
  </si>
  <si>
    <t>740443001</t>
  </si>
  <si>
    <t>16-01-2009 00:00:00</t>
  </si>
  <si>
    <t>WARM</t>
  </si>
  <si>
    <t>Министерство тарифного регулирования и энергетики Челябинской области</t>
  </si>
  <si>
    <t>35/5</t>
  </si>
  <si>
    <t>Официальный сайт Министерства тарифного регулирования и энергетики Челябинской области</t>
  </si>
  <si>
    <t>454080, Челябинская обл., г. Челябинск, ул. Энгельса, д. 3, каб. 410</t>
  </si>
  <si>
    <t>Рындин Игорь Николаевич</t>
  </si>
  <si>
    <t>Мишурова Ирина Николаевна</t>
  </si>
  <si>
    <t>Начальник сектора тарифообразования</t>
  </si>
  <si>
    <t>+7 (351) 246-53-85</t>
  </si>
  <si>
    <t>MishurovaIN@ustekchel.ru</t>
  </si>
  <si>
    <t>О</t>
  </si>
  <si>
    <t>Город Челябинск, Город Челябинск (75701000);</t>
  </si>
  <si>
    <t xml:space="preserve">Плата в размере 3 902,184 тыс. руб. (без учета НДС) за подключение к системе теплоснабжения АО "УСТЭК-Челябинск" для ООО "ИКАР", объект - "Тепловая сеть до комплекса многоквартирных жилых домов, расположенных на земельном участке с кадастровым номером 74:36:0408001:191 по адресу: г.Челябинск, Советский район, ул.Овчинникова, 20. Многоквартирный жилой дом №2.1 (стр.)". 
Общая подключаемая нагрузка 1,02 Гкал/ч.   </t>
  </si>
  <si>
    <t>ООО "ИКАР"</t>
  </si>
  <si>
    <t>Тепловая сеть до комплекса многоквартирных жилых домов, расположенных на земельном участке с кадастровым номером 74:36:0408001:191 по адресу: г.Челябинск, Советский район, ул.Овчинникова, 20. Многоквартирный жилой дом №2.1 (стр.)</t>
  </si>
  <si>
    <t>Договор поставки тепловой энергии и теплоносителя</t>
  </si>
  <si>
    <t>Договор на подключение к системе теплоснабжения</t>
  </si>
  <si>
    <t>https://portal.eias.ru/Portal/DownloadPage.aspx?type=12&amp;guid=12fd3f35-b3ae-4d49-a420-8ecf28670277</t>
  </si>
  <si>
    <t>https://ustekchel.ru/</t>
  </si>
  <si>
    <t>Перечень документов и сведений, представляемых одновременно с заявкой на подключение (техническое присоединение) к системе теплоснабжения содержится в Форме заявки на подключение (техническое присоединение) к системе теплоснабжения</t>
  </si>
  <si>
    <t>4.2</t>
  </si>
  <si>
    <t>Федеральный закон от 27 июля 2010 г. № 190 «О теплоснабжении»</t>
  </si>
  <si>
    <t>Постановление Правительства РФ от 05.07.2018 N 787 "О подключении (технологическом присоединении) к системам теплоснабжения, недискриминационном доступе к услугам в сфере теплоснабжения, изменении и признании утратившими силу некоторых актов Правительства Российской Федерации"</t>
  </si>
  <si>
    <t>5.1.2</t>
  </si>
  <si>
    <t>5.1.3</t>
  </si>
  <si>
    <t xml:space="preserve"> +7 (351) 246-57-16</t>
  </si>
  <si>
    <t xml:space="preserve"> +7 (351) 246-75-11</t>
  </si>
  <si>
    <t xml:space="preserve"> +7 (351) 246-56-78</t>
  </si>
  <si>
    <t>454091, г. Челябинск, ул. Энгельса, 3</t>
  </si>
  <si>
    <t>c 08:00 до 17:00</t>
  </si>
  <si>
    <t>Пн-Пт</t>
  </si>
  <si>
    <t>Пн-Пт: c 08:00 до 17:00</t>
  </si>
  <si>
    <t>Информация о регламенте подключения (тех.присоединения) к системе теплоснабжения</t>
  </si>
  <si>
    <t>31464438</t>
  </si>
  <si>
    <t>АО "Бюджет"</t>
  </si>
  <si>
    <t>7415037850</t>
  </si>
  <si>
    <t>31449373</t>
  </si>
  <si>
    <t>АО "РИР"</t>
  </si>
  <si>
    <t>7706757331</t>
  </si>
  <si>
    <t>770601001</t>
  </si>
  <si>
    <t>06-06-2011 00:00:00</t>
  </si>
  <si>
    <t>АО "ТМК ЭСК"</t>
  </si>
  <si>
    <t>12-05-2022 00:00:00</t>
  </si>
  <si>
    <t>31731959</t>
  </si>
  <si>
    <t>ИП  КОЧНЕВ АНДРЕЙ ВАСИЛЬЕВИЧ</t>
  </si>
  <si>
    <t>744709420335</t>
  </si>
  <si>
    <t>МИНИСТЕРСТВО ТАРИФНОГО РЕГУЛИРОВАНИЯ И ЭНЕРГЕТИКИ ЧЕЛЯБИНСКОЙ ОБЛАСТИ</t>
  </si>
  <si>
    <t>7453099449</t>
  </si>
  <si>
    <t>30925715</t>
  </si>
  <si>
    <t>МП ЖКХ "Агаповское"</t>
  </si>
  <si>
    <t>7425004572</t>
  </si>
  <si>
    <t>20-12-2020 00:00:00</t>
  </si>
  <si>
    <t>31543798</t>
  </si>
  <si>
    <t>МУП "Балык"</t>
  </si>
  <si>
    <t>7433006647</t>
  </si>
  <si>
    <t>14-05-1997 00:00:00</t>
  </si>
  <si>
    <t>12-10-2023 00:00:00</t>
  </si>
  <si>
    <t>31364383</t>
  </si>
  <si>
    <t>МУП "ЖКХ Солнечное"</t>
  </si>
  <si>
    <t>7460046688</t>
  </si>
  <si>
    <t>16-08-2019 00:00:00</t>
  </si>
  <si>
    <t>31526598</t>
  </si>
  <si>
    <t>МУП "ЖКХ" Троицкого муниципального района</t>
  </si>
  <si>
    <t>7424012669</t>
  </si>
  <si>
    <t>16-07-2021 00:00:00</t>
  </si>
  <si>
    <t>15-07-2020 00:00:00</t>
  </si>
  <si>
    <t>01-02-2024 00:00:00</t>
  </si>
  <si>
    <t>31342287</t>
  </si>
  <si>
    <t>МУП "КОММЕТ"</t>
  </si>
  <si>
    <t>7450015440</t>
  </si>
  <si>
    <t>17-08-1998 00:00:00</t>
  </si>
  <si>
    <t>29-02-2024 00:00:00</t>
  </si>
  <si>
    <t>31097760</t>
  </si>
  <si>
    <t>МУП "Коммет"</t>
  </si>
  <si>
    <t>26-11-2021 00:00:00</t>
  </si>
  <si>
    <t>31589111</t>
  </si>
  <si>
    <t>МУП "Селезянского сельского поселения"</t>
  </si>
  <si>
    <t>7430036435</t>
  </si>
  <si>
    <t>20-12-2021 00:00:00</t>
  </si>
  <si>
    <t>31598728</t>
  </si>
  <si>
    <t>МУП "Теплоснабжение"</t>
  </si>
  <si>
    <t>7430036410</t>
  </si>
  <si>
    <t>17-12-2021 00:00:00</t>
  </si>
  <si>
    <t>31462007</t>
  </si>
  <si>
    <t>МУП "Управляющая компания жилищно-коммунального хозяйства г. Бакала"</t>
  </si>
  <si>
    <t>7417011946</t>
  </si>
  <si>
    <t>31356566</t>
  </si>
  <si>
    <t>МУП "ЧРКС"</t>
  </si>
  <si>
    <t>7420008132</t>
  </si>
  <si>
    <t>09-02-2004 00:00:00</t>
  </si>
  <si>
    <t>31697513</t>
  </si>
  <si>
    <t>МУП «Ашинские тепловые сети»</t>
  </si>
  <si>
    <t>7401008779</t>
  </si>
  <si>
    <t>28-07-2003 00:00:00</t>
  </si>
  <si>
    <t>31732887</t>
  </si>
  <si>
    <t>МУП Целинное ЖКХ</t>
  </si>
  <si>
    <t>7424014465</t>
  </si>
  <si>
    <t>31529913</t>
  </si>
  <si>
    <t>ООО "АЛВИТ и К."</t>
  </si>
  <si>
    <t>7452156292</t>
  </si>
  <si>
    <t>24-03-2021 00:00:00</t>
  </si>
  <si>
    <t>31455998</t>
  </si>
  <si>
    <t>ООО "АРТ ХОУМ"</t>
  </si>
  <si>
    <t>7448140282</t>
  </si>
  <si>
    <t>31460491</t>
  </si>
  <si>
    <t>ООО "Аирлинк"</t>
  </si>
  <si>
    <t>7457004215</t>
  </si>
  <si>
    <t>31558763</t>
  </si>
  <si>
    <t>ООО "Акцент"</t>
  </si>
  <si>
    <t>7424012718</t>
  </si>
  <si>
    <t>11-08-2021 00:00:00</t>
  </si>
  <si>
    <t>29-06-2023 00:00:00</t>
  </si>
  <si>
    <t>31543021</t>
  </si>
  <si>
    <t>ООО "Альфа- Ч"</t>
  </si>
  <si>
    <t>7451235135</t>
  </si>
  <si>
    <t>31558771</t>
  </si>
  <si>
    <t>ООО "Базис"</t>
  </si>
  <si>
    <t>7424012690</t>
  </si>
  <si>
    <t>27-07-2021 00:00:00</t>
  </si>
  <si>
    <t>31558775</t>
  </si>
  <si>
    <t>ООО "Вектор"</t>
  </si>
  <si>
    <t>7424012700</t>
  </si>
  <si>
    <t>06-08-2021 00:00:00</t>
  </si>
  <si>
    <t>31255862</t>
  </si>
  <si>
    <t>ООО "Водоканал"</t>
  </si>
  <si>
    <t>7447271236</t>
  </si>
  <si>
    <t>31469734</t>
  </si>
  <si>
    <t>ООО "Водород"</t>
  </si>
  <si>
    <t>7447296054</t>
  </si>
  <si>
    <t>30-07-2020 00:00:00</t>
  </si>
  <si>
    <t>31444135</t>
  </si>
  <si>
    <t>ООО "ГЭСК"</t>
  </si>
  <si>
    <t>7448149084</t>
  </si>
  <si>
    <t>26-06-2012 00:00:00</t>
  </si>
  <si>
    <t>31370390</t>
  </si>
  <si>
    <t>ООО "Домовой-Тепло"</t>
  </si>
  <si>
    <t>7455026541</t>
  </si>
  <si>
    <t>09-01-2020 00:00:00</t>
  </si>
  <si>
    <t>09-02-2021 00:00:00</t>
  </si>
  <si>
    <t>23-12-2020 00:00:00</t>
  </si>
  <si>
    <t>31526604</t>
  </si>
  <si>
    <t>ООО "Илья"</t>
  </si>
  <si>
    <t>7412000323</t>
  </si>
  <si>
    <t>03-12-2002 00:00:00</t>
  </si>
  <si>
    <t>31432341</t>
  </si>
  <si>
    <t>ООО "Интерполис"</t>
  </si>
  <si>
    <t>7452115480</t>
  </si>
  <si>
    <t>05-08-2020 00:00:00</t>
  </si>
  <si>
    <t>01-01-2022 00:00:00</t>
  </si>
  <si>
    <t>29-08-2019 00:00:00</t>
  </si>
  <si>
    <t>31370396</t>
  </si>
  <si>
    <t>ООО "Метод"</t>
  </si>
  <si>
    <t>6678058369</t>
  </si>
  <si>
    <t>668601001</t>
  </si>
  <si>
    <t>31543531</t>
  </si>
  <si>
    <t>ООО "НЕФТЕХИМАВТОМАТИКА"</t>
  </si>
  <si>
    <t>5506176287</t>
  </si>
  <si>
    <t>550601001</t>
  </si>
  <si>
    <t>17-12-2020 00:00:00</t>
  </si>
  <si>
    <t>31324000</t>
  </si>
  <si>
    <t>ООО "Отделстрой"</t>
  </si>
  <si>
    <t>7452146216</t>
  </si>
  <si>
    <t>31529907</t>
  </si>
  <si>
    <t>ООО "Плаза-ЭнергоСервис"</t>
  </si>
  <si>
    <t>7453214589</t>
  </si>
  <si>
    <t>17-02-2010 00:00:00</t>
  </si>
  <si>
    <t>30359565</t>
  </si>
  <si>
    <t>ООО "Приморский водоканал"</t>
  </si>
  <si>
    <t>7451394329</t>
  </si>
  <si>
    <t>29-07-2015 00:00:00</t>
  </si>
  <si>
    <t>24-10-2019 00:00:00</t>
  </si>
  <si>
    <t>31526592</t>
  </si>
  <si>
    <t>ООО "СКГ-Тепло"</t>
  </si>
  <si>
    <t>7415107339</t>
  </si>
  <si>
    <t>24-05-2021 00:00:00</t>
  </si>
  <si>
    <t>31463793</t>
  </si>
  <si>
    <t>ООО "Сервисная Компания г. Нязепетровск"</t>
  </si>
  <si>
    <t>7459006440</t>
  </si>
  <si>
    <t>03-02-2020 00:00:00</t>
  </si>
  <si>
    <t>31460502</t>
  </si>
  <si>
    <t>ООО "ТСО Кыштым"</t>
  </si>
  <si>
    <t>7451451601</t>
  </si>
  <si>
    <t>31628167</t>
  </si>
  <si>
    <t>ООО "ТеплЭн"</t>
  </si>
  <si>
    <t>7415103302</t>
  </si>
  <si>
    <t>31648722</t>
  </si>
  <si>
    <t>ООО "Тепло-Инвест"</t>
  </si>
  <si>
    <t>7404047670</t>
  </si>
  <si>
    <t>16-02-2021 00:00:00</t>
  </si>
  <si>
    <t>18-05-2021 00:00:00</t>
  </si>
  <si>
    <t>31595521</t>
  </si>
  <si>
    <t>ООО "Тепловые Сети Кременкуля"</t>
  </si>
  <si>
    <t>7448221333</t>
  </si>
  <si>
    <t>26-11-2019 00:00:00</t>
  </si>
  <si>
    <t>10-11-2020 00:00:00</t>
  </si>
  <si>
    <t>31595563</t>
  </si>
  <si>
    <t>7415108734</t>
  </si>
  <si>
    <t>24-11-2021 00:00:00</t>
  </si>
  <si>
    <t>09-11-2022 00:00:00</t>
  </si>
  <si>
    <t>31459637</t>
  </si>
  <si>
    <t>7404073007</t>
  </si>
  <si>
    <t>09-08-2023 00:00:00</t>
  </si>
  <si>
    <t>31715607</t>
  </si>
  <si>
    <t>ООО "Теплоснабжающее предприятие Чебаркуль"</t>
  </si>
  <si>
    <t>7415112434</t>
  </si>
  <si>
    <t>31605001</t>
  </si>
  <si>
    <t>ООО "Тимирязевское ЖКХ"</t>
  </si>
  <si>
    <t>7415109128</t>
  </si>
  <si>
    <t>31513711</t>
  </si>
  <si>
    <t>ООО "УРТИ"</t>
  </si>
  <si>
    <t>7460051159</t>
  </si>
  <si>
    <t>29-01-2021 00:00:00</t>
  </si>
  <si>
    <t>03-07-2019 00:00:00</t>
  </si>
  <si>
    <t>31398175</t>
  </si>
  <si>
    <t>ООО "Фирма "Транзит-Экспресс"</t>
  </si>
  <si>
    <t>7449034801</t>
  </si>
  <si>
    <t>13-02-2020 00:00:00</t>
  </si>
  <si>
    <t>31320091</t>
  </si>
  <si>
    <t>ООО "ЧТСК"</t>
  </si>
  <si>
    <t>7447287074</t>
  </si>
  <si>
    <t>31632739</t>
  </si>
  <si>
    <t>ООО "ЭНКОМ"</t>
  </si>
  <si>
    <t>7451397136</t>
  </si>
  <si>
    <t>31640760</t>
  </si>
  <si>
    <t>ООО "ЭСТЭ ПСЦ"</t>
  </si>
  <si>
    <t>7452062968</t>
  </si>
  <si>
    <t>31490565</t>
  </si>
  <si>
    <t>ООО "Эффективные технологии"</t>
  </si>
  <si>
    <t>7447223761</t>
  </si>
  <si>
    <t>31350111</t>
  </si>
  <si>
    <t>ООО «Управляющий»</t>
  </si>
  <si>
    <t>7447261870</t>
  </si>
  <si>
    <t>18-05-2016 00:00:00</t>
  </si>
  <si>
    <t>31715600</t>
  </si>
  <si>
    <t>ООО АкваСтрой</t>
  </si>
  <si>
    <t>7413028459</t>
  </si>
  <si>
    <t>31666886</t>
  </si>
  <si>
    <t>ООО КомСистемы</t>
  </si>
  <si>
    <t>7451456470</t>
  </si>
  <si>
    <t>745101000</t>
  </si>
  <si>
    <t>31418613</t>
  </si>
  <si>
    <t>ООО Меридиан</t>
  </si>
  <si>
    <t>7451201746</t>
  </si>
  <si>
    <t>09-04-2020 00:00:00</t>
  </si>
  <si>
    <t>31710643</t>
  </si>
  <si>
    <t>ООО Теплоснаб</t>
  </si>
  <si>
    <t>7460050733</t>
  </si>
  <si>
    <t>31657083</t>
  </si>
  <si>
    <t>ООО УК "Зауральский"</t>
  </si>
  <si>
    <t>7452148213</t>
  </si>
  <si>
    <t>31433856</t>
  </si>
  <si>
    <t>ООО Управляющая компания "Русь"</t>
  </si>
  <si>
    <t>7420007410</t>
  </si>
  <si>
    <t>06-10-2008 00:00:00</t>
  </si>
  <si>
    <t>02-07-2020 00:00:00</t>
  </si>
  <si>
    <t>31349881</t>
  </si>
  <si>
    <t>ООО"СкладСервис 74"</t>
  </si>
  <si>
    <t>7448210660</t>
  </si>
  <si>
    <t>07-03-2018 00:00:00</t>
  </si>
  <si>
    <t>31534990</t>
  </si>
  <si>
    <t>Общество с ограниченной ответственностью "Копейский завод изоляции труб"</t>
  </si>
  <si>
    <t>7411015454</t>
  </si>
  <si>
    <t>31720439</t>
  </si>
  <si>
    <t>Общество с ограниченной ответственностью «Веста» (ООО «Веста»)</t>
  </si>
  <si>
    <t>7451398316</t>
  </si>
  <si>
    <t>745143001</t>
  </si>
  <si>
    <t>ПАО "Форвард Энерго"</t>
  </si>
  <si>
    <t>26489290</t>
  </si>
  <si>
    <t>ПАО "ЧМК"</t>
  </si>
  <si>
    <t>7450001007</t>
  </si>
  <si>
    <t>Филиал "Санаторий "Чебаркульский" ФГБУ "СКК " Приволжский" МО РФ</t>
  </si>
  <si>
    <t>31521500</t>
  </si>
  <si>
    <t>Филиал АО "РИР" в г. Озерске</t>
  </si>
  <si>
    <t>741343001</t>
  </si>
  <si>
    <t>31657068</t>
  </si>
  <si>
    <t>Филиал ЮГРЭС-1 ООО "Каширская ГРЭС"</t>
  </si>
  <si>
    <t>5045067325</t>
  </si>
  <si>
    <t>Коркинский муниципальный округ</t>
  </si>
  <si>
    <t>75533000</t>
  </si>
  <si>
    <t>Локомотивный</t>
  </si>
  <si>
    <t>Чернореченское</t>
  </si>
  <si>
    <t>75654462</t>
  </si>
  <si>
    <t>07.03.2024 18:09:41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</si>
</sst>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0">
    <numFmt numFmtId="42" formatCode="_-* #,##0\ &quot;₽&quot;_-;\-* #,##0\ &quot;₽&quot;_-;_-* &quot;-&quot;\ &quot;₽&quot;_-;_-@_-"/>
    <numFmt numFmtId="41" formatCode="_-* #,##0\ _₽_-;\-* #,##0\ _₽_-;_-* &quot;-&quot;\ _₽_-;_-@_-"/>
    <numFmt numFmtId="44" formatCode="_-* #,##0.00\ &quot;₽&quot;_-;\-* #,##0.00\ &quot;₽&quot;_-;_-* &quot;-&quot;??\ &quot;₽&quot;_-;_-@_-"/>
    <numFmt numFmtId="43" formatCode="_-* #,##0.00\ _₽_-;\-* #,##0.00\ _₽_-;_-* &quot;-&quot;??\ _₽_-;_-@_-"/>
    <numFmt numFmtId="164" formatCode="&quot;$&quot;#,##0_);[Red]\(&quot;$&quot;#,##0\)"/>
    <numFmt numFmtId="165" formatCode="#,##0.000"/>
    <numFmt numFmtId="166" formatCode="_-* #,##0.00[$€-1]_-;\-* #,##0.00[$€-1]_-;_-* &quot;-&quot;??[$€-1]_-"/>
    <numFmt numFmtId="167" formatCode="000000"/>
    <numFmt numFmtId="168" formatCode="#,##0.0"/>
    <numFmt numFmtId="169" formatCode="#,##0.0000"/>
  </numFmts>
  <fonts count="114">
    <font>
      <sz val="9"/>
      <color indexed="11"/>
      <name val="Tahoma"/>
      <family val="2"/>
      <charset val="204"/>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b/>
      <u/>
      <sz val="11"/>
      <color indexed="12"/>
      <name val="Arial"/>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u/>
      <sz val="1"/>
      <color rgb="FF333399"/>
      <name val="Tahoma"/>
      <family val="2"/>
      <charset val="204"/>
    </font>
    <font>
      <sz val="1"/>
      <name val="Webdings2"/>
      <charset val="204"/>
    </font>
    <font>
      <b/>
      <sz val="1"/>
      <name val="Tahoma"/>
      <family val="2"/>
      <charset val="204"/>
    </font>
    <font>
      <sz val="8"/>
      <name val="Verdan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25">
    <xf numFmtId="49" fontId="0" fillId="0" borderId="0" applyBorder="0">
      <alignment vertical="top"/>
    </xf>
    <xf numFmtId="0" fontId="7" fillId="0" borderId="0"/>
    <xf numFmtId="166" fontId="7" fillId="0" borderId="0"/>
    <xf numFmtId="0" fontId="43" fillId="0" borderId="0"/>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38" fontId="34" fillId="0" borderId="0">
      <alignment vertical="top"/>
    </xf>
    <xf numFmtId="164" fontId="8" fillId="0" borderId="0" applyFont="0" applyFill="0" applyBorder="0" applyAlignment="0" applyProtection="0"/>
    <xf numFmtId="168" fontId="10" fillId="2" borderId="0">
      <protection locked="0"/>
    </xf>
    <xf numFmtId="0" fontId="19" fillId="0" borderId="0" applyFill="0" applyBorder="0" applyProtection="0">
      <alignment vertical="center"/>
    </xf>
    <xf numFmtId="165" fontId="10" fillId="2" borderId="0">
      <protection locked="0"/>
    </xf>
    <xf numFmtId="169" fontId="10" fillId="2" borderId="0">
      <protection locked="0"/>
    </xf>
    <xf numFmtId="0" fontId="20" fillId="0" borderId="0" applyNumberFormat="0" applyFill="0" applyBorder="0" applyAlignment="0" applyProtection="0">
      <alignment vertical="top"/>
      <protection locked="0"/>
    </xf>
    <xf numFmtId="0" fontId="22" fillId="3" borderId="1" applyNumberFormat="0" applyAlignment="0"/>
    <xf numFmtId="0" fontId="21" fillId="0" borderId="0" applyNumberFormat="0" applyFill="0" applyBorder="0" applyAlignment="0" applyProtection="0">
      <alignment vertical="top"/>
      <protection locked="0"/>
    </xf>
    <xf numFmtId="0" fontId="11" fillId="0" borderId="0" applyNumberFormat="0" applyFill="0" applyBorder="0" applyAlignment="0" applyProtection="0"/>
    <xf numFmtId="0" fontId="9" fillId="0" borderId="0"/>
    <xf numFmtId="0" fontId="19" fillId="0" borderId="0" applyFill="0" applyBorder="0" applyProtection="0">
      <alignment vertical="center"/>
    </xf>
    <xf numFmtId="0" fontId="19" fillId="0" borderId="0" applyFill="0" applyBorder="0" applyProtection="0">
      <alignment vertical="center"/>
    </xf>
    <xf numFmtId="49" fontId="42" fillId="4" borderId="2" applyNumberFormat="0">
      <alignment horizontal="center" vertical="center"/>
    </xf>
    <xf numFmtId="0" fontId="17" fillId="5" borderId="1" applyNumberFormat="0" applyAlignment="0" applyProtection="0"/>
    <xf numFmtId="0" fontId="74" fillId="0" borderId="0" applyNumberFormat="0" applyFill="0" applyBorder="0" applyAlignment="0" applyProtection="0">
      <alignment vertical="top"/>
      <protection locked="0"/>
    </xf>
    <xf numFmtId="0" fontId="40" fillId="0" borderId="0" applyNumberFormat="0" applyFill="0" applyBorder="0" applyAlignment="0" applyProtection="0">
      <alignment vertical="top"/>
      <protection locked="0"/>
    </xf>
    <xf numFmtId="0" fontId="31" fillId="0" borderId="0" applyBorder="0">
      <alignment horizontal="center" vertical="center" wrapText="1"/>
    </xf>
    <xf numFmtId="0" fontId="12" fillId="0" borderId="3" applyBorder="0">
      <alignment horizontal="center" vertical="center" wrapText="1"/>
    </xf>
    <xf numFmtId="4" fontId="10" fillId="2" borderId="4" applyBorder="0">
      <alignment horizontal="right"/>
    </xf>
    <xf numFmtId="49" fontId="10" fillId="0" borderId="0" applyBorder="0">
      <alignment vertical="top"/>
    </xf>
    <xf numFmtId="0" fontId="25" fillId="0" borderId="0"/>
    <xf numFmtId="0" fontId="75" fillId="0" borderId="0"/>
    <xf numFmtId="0" fontId="76" fillId="0" borderId="0"/>
    <xf numFmtId="0" fontId="6" fillId="0" borderId="0"/>
    <xf numFmtId="0" fontId="41" fillId="6" borderId="0" applyNumberFormat="0" applyBorder="0" applyAlignment="0">
      <alignment horizontal="left" vertical="center"/>
    </xf>
    <xf numFmtId="49" fontId="10" fillId="0" borderId="0" applyBorder="0">
      <alignment vertical="top"/>
    </xf>
    <xf numFmtId="49" fontId="41" fillId="0" borderId="0" applyBorder="0">
      <alignment vertical="top"/>
    </xf>
    <xf numFmtId="49" fontId="10" fillId="6" borderId="0" applyBorder="0">
      <alignment vertical="top"/>
    </xf>
    <xf numFmtId="49" fontId="38" fillId="7" borderId="0" applyBorder="0">
      <alignment vertical="top"/>
    </xf>
    <xf numFmtId="0" fontId="6" fillId="0" borderId="0"/>
    <xf numFmtId="49" fontId="10" fillId="0" borderId="0" applyBorder="0">
      <alignment vertical="top"/>
    </xf>
    <xf numFmtId="0" fontId="25" fillId="0" borderId="0"/>
    <xf numFmtId="49" fontId="10" fillId="0" borderId="0" applyBorder="0">
      <alignment vertical="top"/>
    </xf>
    <xf numFmtId="0" fontId="6" fillId="0" borderId="0"/>
    <xf numFmtId="49" fontId="10" fillId="0" borderId="0" applyBorder="0">
      <alignment vertical="top"/>
    </xf>
    <xf numFmtId="0" fontId="6" fillId="0" borderId="0"/>
    <xf numFmtId="0" fontId="10" fillId="0" borderId="0">
      <alignment horizontal="left" vertical="center"/>
    </xf>
    <xf numFmtId="0" fontId="6" fillId="0" borderId="0"/>
    <xf numFmtId="0" fontId="6" fillId="0" borderId="0"/>
    <xf numFmtId="0" fontId="25" fillId="0" borderId="0"/>
    <xf numFmtId="0" fontId="92" fillId="0" borderId="0" applyNumberFormat="0" applyFill="0" applyBorder="0" applyAlignment="0" applyProtection="0"/>
    <xf numFmtId="0" fontId="93" fillId="0" borderId="36" applyNumberFormat="0" applyFill="0" applyAlignment="0" applyProtection="0"/>
    <xf numFmtId="0" fontId="94" fillId="0" borderId="37" applyNumberFormat="0" applyFill="0" applyAlignment="0" applyProtection="0"/>
    <xf numFmtId="0" fontId="95" fillId="0" borderId="38" applyNumberFormat="0" applyFill="0" applyAlignment="0" applyProtection="0"/>
    <xf numFmtId="0" fontId="95" fillId="0" borderId="0" applyNumberFormat="0" applyFill="0" applyBorder="0" applyAlignment="0" applyProtection="0"/>
    <xf numFmtId="0" fontId="96" fillId="15" borderId="0" applyNumberFormat="0" applyBorder="0" applyAlignment="0" applyProtection="0"/>
    <xf numFmtId="0" fontId="97" fillId="16" borderId="0" applyNumberFormat="0" applyBorder="0" applyAlignment="0" applyProtection="0"/>
    <xf numFmtId="0" fontId="98" fillId="17" borderId="0" applyNumberFormat="0" applyBorder="0" applyAlignment="0" applyProtection="0"/>
    <xf numFmtId="0" fontId="99" fillId="18" borderId="39" applyNumberFormat="0" applyAlignment="0" applyProtection="0"/>
    <xf numFmtId="0" fontId="100" fillId="18" borderId="40" applyNumberFormat="0" applyAlignment="0" applyProtection="0"/>
    <xf numFmtId="0" fontId="101" fillId="0" borderId="41" applyNumberFormat="0" applyFill="0" applyAlignment="0" applyProtection="0"/>
    <xf numFmtId="0" fontId="102" fillId="19" borderId="42" applyNumberFormat="0" applyAlignment="0" applyProtection="0"/>
    <xf numFmtId="0" fontId="103" fillId="0" borderId="0" applyNumberFormat="0" applyFill="0" applyBorder="0" applyAlignment="0" applyProtection="0"/>
    <xf numFmtId="0" fontId="41" fillId="20" borderId="43" applyNumberFormat="0" applyFont="0" applyAlignment="0" applyProtection="0"/>
    <xf numFmtId="0" fontId="104" fillId="0" borderId="0" applyNumberFormat="0" applyFill="0" applyBorder="0" applyAlignment="0" applyProtection="0"/>
    <xf numFmtId="0" fontId="105" fillId="0" borderId="44" applyNumberFormat="0" applyFill="0" applyAlignment="0" applyProtection="0"/>
    <xf numFmtId="0" fontId="106" fillId="21" borderId="0" applyNumberFormat="0" applyBorder="0" applyAlignment="0" applyProtection="0"/>
    <xf numFmtId="0" fontId="75" fillId="22" borderId="0" applyNumberFormat="0" applyBorder="0" applyAlignment="0" applyProtection="0"/>
    <xf numFmtId="0" fontId="75" fillId="23" borderId="0" applyNumberFormat="0" applyBorder="0" applyAlignment="0" applyProtection="0"/>
    <xf numFmtId="0" fontId="106" fillId="24" borderId="0" applyNumberFormat="0" applyBorder="0" applyAlignment="0" applyProtection="0"/>
    <xf numFmtId="0" fontId="106" fillId="25"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106" fillId="28" borderId="0" applyNumberFormat="0" applyBorder="0" applyAlignment="0" applyProtection="0"/>
    <xf numFmtId="0" fontId="106" fillId="29"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106" fillId="32" borderId="0" applyNumberFormat="0" applyBorder="0" applyAlignment="0" applyProtection="0"/>
    <xf numFmtId="0" fontId="106" fillId="33" borderId="0" applyNumberFormat="0" applyBorder="0" applyAlignment="0" applyProtection="0"/>
    <xf numFmtId="0" fontId="75" fillId="34" borderId="0" applyNumberFormat="0" applyBorder="0" applyAlignment="0" applyProtection="0"/>
    <xf numFmtId="0" fontId="75" fillId="35" borderId="0" applyNumberFormat="0" applyBorder="0" applyAlignment="0" applyProtection="0"/>
    <xf numFmtId="0" fontId="106" fillId="36" borderId="0" applyNumberFormat="0" applyBorder="0" applyAlignment="0" applyProtection="0"/>
    <xf numFmtId="0" fontId="106" fillId="37" borderId="0" applyNumberFormat="0" applyBorder="0" applyAlignment="0" applyProtection="0"/>
    <xf numFmtId="0" fontId="75" fillId="38" borderId="0" applyNumberFormat="0" applyBorder="0" applyAlignment="0" applyProtection="0"/>
    <xf numFmtId="0" fontId="75" fillId="39" borderId="0" applyNumberFormat="0" applyBorder="0" applyAlignment="0" applyProtection="0"/>
    <xf numFmtId="0" fontId="106" fillId="40" borderId="0" applyNumberFormat="0" applyBorder="0" applyAlignment="0" applyProtection="0"/>
    <xf numFmtId="0" fontId="106" fillId="41" borderId="0" applyNumberFormat="0" applyBorder="0" applyAlignment="0" applyProtection="0"/>
    <xf numFmtId="0" fontId="75" fillId="42" borderId="0" applyNumberFormat="0" applyBorder="0" applyAlignment="0" applyProtection="0"/>
    <xf numFmtId="0" fontId="75" fillId="43" borderId="0" applyNumberFormat="0" applyBorder="0" applyAlignment="0" applyProtection="0"/>
    <xf numFmtId="0" fontId="106" fillId="44" borderId="0" applyNumberFormat="0" applyBorder="0" applyAlignment="0" applyProtection="0"/>
    <xf numFmtId="0" fontId="5" fillId="0" borderId="0"/>
    <xf numFmtId="43" fontId="41" fillId="0" borderId="0" applyFont="0" applyFill="0" applyBorder="0" applyAlignment="0" applyProtection="0"/>
    <xf numFmtId="41" fontId="41" fillId="0" borderId="0" applyFont="0" applyFill="0" applyBorder="0" applyAlignment="0" applyProtection="0"/>
    <xf numFmtId="44" fontId="41" fillId="0" borderId="0" applyFont="0" applyFill="0" applyBorder="0" applyAlignment="0" applyProtection="0"/>
    <xf numFmtId="42" fontId="41" fillId="0" borderId="0" applyFont="0" applyFill="0" applyBorder="0" applyAlignment="0" applyProtection="0"/>
    <xf numFmtId="9" fontId="41" fillId="0" borderId="0" applyFont="0" applyFill="0" applyBorder="0" applyAlignment="0" applyProtection="0"/>
    <xf numFmtId="0" fontId="4" fillId="0" borderId="0"/>
    <xf numFmtId="0" fontId="22" fillId="0" borderId="1" applyNumberFormat="0" applyAlignment="0">
      <protection locked="0"/>
    </xf>
    <xf numFmtId="0" fontId="56" fillId="0" borderId="0" applyNumberFormat="0" applyFill="0" applyBorder="0" applyAlignment="0" applyProtection="0">
      <alignment vertical="top"/>
      <protection locked="0"/>
    </xf>
    <xf numFmtId="0" fontId="16" fillId="0" borderId="0" applyNumberFormat="0" applyFill="0" applyBorder="0" applyAlignment="0" applyProtection="0">
      <alignment vertical="top"/>
      <protection locked="0"/>
    </xf>
    <xf numFmtId="0" fontId="4" fillId="0" borderId="0"/>
    <xf numFmtId="0" fontId="6" fillId="0" borderId="0"/>
    <xf numFmtId="0" fontId="25" fillId="0" borderId="0"/>
    <xf numFmtId="49" fontId="41" fillId="0" borderId="0" applyBorder="0">
      <alignment vertical="top"/>
    </xf>
    <xf numFmtId="49" fontId="41" fillId="0" borderId="0" applyBorder="0">
      <alignment vertical="top"/>
    </xf>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74" fillId="0" borderId="0" applyNumberFormat="0" applyFill="0" applyBorder="0" applyAlignment="0" applyProtection="0">
      <alignment vertical="top"/>
      <protection locked="0"/>
    </xf>
    <xf numFmtId="0" fontId="12" fillId="7" borderId="6" applyNumberFormat="0" applyFont="0" applyFill="0" applyAlignment="0" applyProtection="0">
      <alignment horizontal="center" vertical="center" wrapText="1"/>
    </xf>
    <xf numFmtId="49" fontId="10" fillId="0" borderId="0" applyBorder="0">
      <alignment vertical="top"/>
    </xf>
    <xf numFmtId="0" fontId="2" fillId="0" borderId="0"/>
    <xf numFmtId="0" fontId="1" fillId="0" borderId="0"/>
    <xf numFmtId="0" fontId="113" fillId="0" borderId="0"/>
  </cellStyleXfs>
  <cellXfs count="1320">
    <xf numFmtId="49" fontId="0" fillId="0" borderId="0" xfId="0">
      <alignment vertical="top"/>
    </xf>
    <xf numFmtId="0" fontId="59" fillId="0" borderId="0" xfId="54" applyFont="1" applyFill="1" applyAlignment="1" applyProtection="1">
      <alignment vertical="top" wrapText="1"/>
    </xf>
    <xf numFmtId="49" fontId="10" fillId="0" borderId="0" xfId="0" applyFont="1" applyProtection="1">
      <alignment vertical="top"/>
    </xf>
    <xf numFmtId="49" fontId="0" fillId="0" borderId="0" xfId="0" applyProtection="1">
      <alignment vertical="top"/>
    </xf>
    <xf numFmtId="49" fontId="10" fillId="8" borderId="4" xfId="0" applyFont="1" applyFill="1" applyBorder="1" applyAlignment="1" applyProtection="1">
      <alignment horizontal="center" vertical="top"/>
    </xf>
    <xf numFmtId="49" fontId="0" fillId="0" borderId="0" xfId="0" applyNumberFormat="1" applyProtection="1">
      <alignment vertical="top"/>
    </xf>
    <xf numFmtId="49" fontId="10" fillId="0" borderId="0" xfId="0" applyNumberFormat="1" applyFont="1" applyAlignment="1" applyProtection="1">
      <alignment vertical="top" wrapText="1"/>
    </xf>
    <xf numFmtId="49" fontId="10" fillId="0" borderId="0" xfId="0" applyNumberFormat="1" applyFont="1" applyAlignment="1" applyProtection="1">
      <alignment vertical="center" wrapText="1"/>
    </xf>
    <xf numFmtId="49" fontId="10" fillId="0" borderId="0" xfId="50" applyFont="1" applyAlignment="1" applyProtection="1">
      <alignment vertical="center" wrapText="1"/>
    </xf>
    <xf numFmtId="49" fontId="15" fillId="0" borderId="0" xfId="50" applyFont="1" applyAlignment="1" applyProtection="1">
      <alignment vertical="center"/>
    </xf>
    <xf numFmtId="0" fontId="15" fillId="0" borderId="0" xfId="49" applyFont="1" applyAlignment="1" applyProtection="1">
      <alignment horizontal="center" vertical="center" wrapText="1"/>
    </xf>
    <xf numFmtId="0" fontId="10" fillId="0" borderId="0" xfId="49" applyFont="1" applyAlignment="1" applyProtection="1">
      <alignment vertical="center" wrapText="1"/>
    </xf>
    <xf numFmtId="0" fontId="10" fillId="0" borderId="0" xfId="49" applyFont="1" applyAlignment="1" applyProtection="1">
      <alignment horizontal="left" vertical="center" wrapText="1"/>
    </xf>
    <xf numFmtId="0" fontId="10" fillId="0" borderId="0" xfId="49" applyFont="1" applyProtection="1"/>
    <xf numFmtId="0" fontId="10" fillId="7" borderId="0" xfId="49" applyFont="1" applyFill="1" applyBorder="1" applyProtection="1"/>
    <xf numFmtId="0" fontId="28" fillId="0" borderId="0" xfId="49" applyFont="1"/>
    <xf numFmtId="49" fontId="10" fillId="0" borderId="0" xfId="46" applyFont="1" applyProtection="1">
      <alignment vertical="top"/>
    </xf>
    <xf numFmtId="49" fontId="10" fillId="0" borderId="0" xfId="46" applyProtection="1">
      <alignment vertical="top"/>
    </xf>
    <xf numFmtId="0" fontId="15" fillId="0" borderId="0" xfId="52" applyFont="1" applyAlignment="1" applyProtection="1">
      <alignment vertical="center" wrapText="1"/>
    </xf>
    <xf numFmtId="0" fontId="15" fillId="0" borderId="0" xfId="52" applyFont="1" applyAlignment="1" applyProtection="1">
      <alignment horizontal="center" vertical="center" wrapText="1"/>
    </xf>
    <xf numFmtId="0" fontId="26" fillId="0" borderId="0" xfId="52" applyFont="1" applyAlignment="1" applyProtection="1">
      <alignment vertical="center" wrapText="1"/>
    </xf>
    <xf numFmtId="0" fontId="10" fillId="7" borderId="0" xfId="52" applyFont="1" applyFill="1" applyBorder="1" applyAlignment="1" applyProtection="1">
      <alignment vertical="center" wrapText="1"/>
    </xf>
    <xf numFmtId="0" fontId="10" fillId="0" borderId="0" xfId="52" applyFont="1" applyAlignment="1" applyProtection="1">
      <alignment horizontal="center" vertical="center" wrapText="1"/>
    </xf>
    <xf numFmtId="0" fontId="10" fillId="0" borderId="0" xfId="52" applyFont="1" applyAlignment="1" applyProtection="1">
      <alignment vertical="center" wrapText="1"/>
    </xf>
    <xf numFmtId="0" fontId="29" fillId="7" borderId="0" xfId="52"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5" fillId="7" borderId="0" xfId="52" applyNumberFormat="1" applyFont="1" applyFill="1" applyBorder="1" applyAlignment="1" applyProtection="1">
      <alignment horizontal="center" vertical="center" wrapText="1"/>
    </xf>
    <xf numFmtId="0" fontId="10" fillId="7" borderId="0" xfId="52" applyFont="1" applyFill="1" applyBorder="1" applyAlignment="1" applyProtection="1">
      <alignment horizontal="center" vertical="center" wrapText="1"/>
    </xf>
    <xf numFmtId="0" fontId="26" fillId="0" borderId="0" xfId="52" applyFont="1" applyAlignment="1" applyProtection="1">
      <alignment horizontal="center" vertical="center" wrapText="1"/>
    </xf>
    <xf numFmtId="0" fontId="30" fillId="7" borderId="0" xfId="52" applyNumberFormat="1" applyFont="1" applyFill="1" applyBorder="1" applyAlignment="1" applyProtection="1">
      <alignment horizontal="center" vertical="center" wrapText="1"/>
    </xf>
    <xf numFmtId="0" fontId="10" fillId="7" borderId="0" xfId="52" applyNumberFormat="1" applyFont="1" applyFill="1" applyBorder="1" applyAlignment="1" applyProtection="1">
      <alignment horizontal="right" vertical="center" wrapText="1" indent="1"/>
    </xf>
    <xf numFmtId="0" fontId="10" fillId="0" borderId="0" xfId="52" applyFont="1" applyFill="1" applyAlignment="1" applyProtection="1">
      <alignment vertical="center"/>
    </xf>
    <xf numFmtId="49" fontId="10" fillId="7" borderId="0" xfId="52" applyNumberFormat="1" applyFont="1" applyFill="1" applyBorder="1" applyAlignment="1" applyProtection="1">
      <alignment horizontal="right" vertical="center" wrapText="1" indent="1"/>
    </xf>
    <xf numFmtId="49" fontId="29" fillId="7" borderId="0" xfId="52" applyNumberFormat="1" applyFont="1" applyFill="1" applyBorder="1" applyAlignment="1" applyProtection="1">
      <alignment horizontal="center" vertical="center" wrapText="1"/>
    </xf>
    <xf numFmtId="49" fontId="10"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10" fillId="7" borderId="0" xfId="54" applyFont="1" applyFill="1" applyBorder="1" applyAlignment="1" applyProtection="1">
      <alignment horizontal="right" vertical="center" wrapText="1"/>
    </xf>
    <xf numFmtId="0" fontId="26"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33" fillId="7" borderId="0" xfId="33" applyNumberFormat="1" applyFont="1" applyFill="1" applyBorder="1" applyAlignment="1" applyProtection="1">
      <alignment horizontal="center" vertical="center" wrapText="1"/>
    </xf>
    <xf numFmtId="49" fontId="0" fillId="0" borderId="0" xfId="0" applyBorder="1">
      <alignment vertical="top"/>
    </xf>
    <xf numFmtId="0" fontId="10"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7" fillId="7" borderId="0" xfId="54" applyFont="1" applyFill="1" applyBorder="1" applyAlignment="1" applyProtection="1">
      <alignment horizontal="center" vertical="center" wrapText="1"/>
    </xf>
    <xf numFmtId="0" fontId="37" fillId="7" borderId="0" xfId="49" applyFont="1" applyFill="1" applyBorder="1" applyAlignment="1" applyProtection="1">
      <alignment horizontal="center"/>
    </xf>
    <xf numFmtId="0" fontId="37" fillId="0" borderId="0" xfId="49" applyFont="1" applyAlignment="1" applyProtection="1">
      <alignment horizontal="center" vertical="center"/>
    </xf>
    <xf numFmtId="0" fontId="37" fillId="7" borderId="0" xfId="49" applyFont="1" applyFill="1" applyBorder="1" applyAlignment="1" applyProtection="1">
      <alignment horizontal="center" vertical="center"/>
    </xf>
    <xf numFmtId="49" fontId="35"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6" fillId="0" borderId="0" xfId="39" applyProtection="1"/>
    <xf numFmtId="0" fontId="49" fillId="0" borderId="0" xfId="52" applyFont="1" applyAlignment="1" applyProtection="1">
      <alignment horizontal="center" vertical="center" wrapText="1"/>
    </xf>
    <xf numFmtId="49" fontId="27" fillId="7" borderId="7" xfId="43" applyFont="1" applyFill="1" applyBorder="1" applyAlignment="1" applyProtection="1">
      <alignment vertical="center" wrapText="1"/>
    </xf>
    <xf numFmtId="49" fontId="24" fillId="7" borderId="8" xfId="43" applyFont="1" applyFill="1" applyBorder="1" applyAlignment="1">
      <alignment horizontal="left" vertical="center" wrapText="1"/>
    </xf>
    <xf numFmtId="49" fontId="24" fillId="7" borderId="9" xfId="43" applyFont="1" applyFill="1" applyBorder="1" applyAlignment="1">
      <alignment horizontal="left" vertical="center" wrapText="1"/>
    </xf>
    <xf numFmtId="49" fontId="27" fillId="7" borderId="10" xfId="43" applyFont="1" applyFill="1" applyBorder="1" applyAlignment="1" applyProtection="1">
      <alignment vertical="center" wrapText="1"/>
    </xf>
    <xf numFmtId="49" fontId="18" fillId="7" borderId="0" xfId="43" applyFont="1" applyFill="1" applyBorder="1" applyAlignment="1">
      <alignment wrapText="1"/>
    </xf>
    <xf numFmtId="49" fontId="18" fillId="7" borderId="11" xfId="43" applyFont="1" applyFill="1" applyBorder="1" applyAlignment="1">
      <alignment wrapText="1"/>
    </xf>
    <xf numFmtId="49" fontId="16" fillId="7" borderId="0" xfId="31" applyNumberFormat="1" applyFont="1" applyFill="1" applyBorder="1" applyAlignment="1" applyProtection="1">
      <alignment horizontal="left" wrapText="1"/>
    </xf>
    <xf numFmtId="49" fontId="16" fillId="7" borderId="0" xfId="31" applyNumberFormat="1" applyFont="1" applyFill="1" applyBorder="1" applyAlignment="1" applyProtection="1">
      <alignment wrapText="1"/>
    </xf>
    <xf numFmtId="49" fontId="18" fillId="7" borderId="0" xfId="43" applyFont="1" applyFill="1" applyBorder="1" applyAlignment="1">
      <alignment horizontal="right" wrapText="1"/>
    </xf>
    <xf numFmtId="49" fontId="24" fillId="7" borderId="0" xfId="43" applyFont="1" applyFill="1" applyBorder="1" applyAlignment="1">
      <alignment horizontal="left" vertical="center" wrapText="1"/>
    </xf>
    <xf numFmtId="49" fontId="24" fillId="7" borderId="11" xfId="43" applyFont="1" applyFill="1" applyBorder="1" applyAlignment="1">
      <alignment horizontal="left" vertical="center" wrapText="1"/>
    </xf>
    <xf numFmtId="49" fontId="18" fillId="0" borderId="0" xfId="43" applyFont="1" applyFill="1" applyBorder="1" applyAlignment="1" applyProtection="1">
      <alignment wrapText="1"/>
    </xf>
    <xf numFmtId="0" fontId="22" fillId="0" borderId="0" xfId="22" applyFont="1" applyFill="1" applyBorder="1" applyAlignment="1" applyProtection="1">
      <alignment horizontal="left" vertical="top" wrapText="1"/>
    </xf>
    <xf numFmtId="49" fontId="18" fillId="0" borderId="0" xfId="43" applyFont="1" applyFill="1" applyBorder="1" applyAlignment="1" applyProtection="1">
      <alignment vertical="top" wrapText="1"/>
    </xf>
    <xf numFmtId="0" fontId="22" fillId="0" borderId="0" xfId="22" applyFont="1" applyFill="1" applyBorder="1" applyAlignment="1" applyProtection="1">
      <alignment horizontal="right" vertical="top" wrapText="1"/>
    </xf>
    <xf numFmtId="49" fontId="38" fillId="8" borderId="6" xfId="40" applyNumberFormat="1" applyFont="1" applyFill="1" applyBorder="1" applyAlignment="1" applyProtection="1">
      <alignment horizontal="center" vertical="center" wrapText="1"/>
    </xf>
    <xf numFmtId="49" fontId="38" fillId="2" borderId="6" xfId="40" applyNumberFormat="1" applyFont="1" applyFill="1" applyBorder="1" applyAlignment="1" applyProtection="1">
      <alignment horizontal="center" vertical="center" wrapText="1"/>
    </xf>
    <xf numFmtId="49" fontId="27" fillId="7" borderId="10" xfId="43" applyFont="1" applyFill="1" applyBorder="1" applyAlignment="1" applyProtection="1">
      <alignment horizontal="center" vertical="center" wrapText="1"/>
    </xf>
    <xf numFmtId="49" fontId="38"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9" fillId="0" borderId="0" xfId="0" applyFont="1">
      <alignment vertical="top"/>
    </xf>
    <xf numFmtId="0" fontId="38"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49" fontId="36" fillId="0" borderId="0" xfId="0" applyFont="1" applyBorder="1">
      <alignment vertical="top"/>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0" fontId="49" fillId="0" borderId="0" xfId="54" applyFont="1" applyFill="1" applyAlignment="1" applyProtection="1">
      <alignment vertical="center" wrapText="1"/>
    </xf>
    <xf numFmtId="0" fontId="0" fillId="0" borderId="0" xfId="54" applyFont="1" applyFill="1" applyAlignment="1" applyProtection="1">
      <alignment vertical="center" wrapText="1"/>
    </xf>
    <xf numFmtId="0" fontId="49" fillId="0" borderId="0" xfId="52" applyFont="1" applyFill="1" applyAlignment="1" applyProtection="1">
      <alignment horizontal="left" vertical="center" wrapText="1"/>
    </xf>
    <xf numFmtId="0" fontId="49" fillId="0" borderId="0" xfId="52" applyFont="1" applyFill="1" applyBorder="1" applyAlignment="1" applyProtection="1">
      <alignment horizontal="left" vertical="center" wrapText="1"/>
    </xf>
    <xf numFmtId="49" fontId="49"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8"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10" fillId="0" borderId="0" xfId="54" applyNumberFormat="1" applyFont="1" applyFill="1" applyAlignment="1" applyProtection="1">
      <alignment vertical="center" wrapText="1"/>
    </xf>
    <xf numFmtId="49" fontId="10" fillId="0" borderId="0" xfId="0" applyNumberFormat="1" applyFont="1">
      <alignment vertical="top"/>
    </xf>
    <xf numFmtId="0" fontId="49" fillId="0" borderId="0" xfId="54" applyFont="1" applyFill="1" applyAlignment="1" applyProtection="1">
      <alignment horizontal="center" vertical="center" wrapText="1"/>
    </xf>
    <xf numFmtId="0" fontId="12" fillId="10" borderId="12" xfId="53" applyFont="1" applyFill="1" applyBorder="1" applyAlignment="1" applyProtection="1">
      <alignment horizontal="center" vertical="center" wrapText="1"/>
    </xf>
    <xf numFmtId="0" fontId="10"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10" fillId="11" borderId="5" xfId="53" applyNumberFormat="1" applyFont="1" applyFill="1" applyBorder="1" applyAlignment="1" applyProtection="1">
      <alignment horizontal="center" vertical="center" wrapText="1"/>
      <protection locked="0"/>
    </xf>
    <xf numFmtId="49" fontId="10" fillId="9" borderId="5" xfId="30" applyNumberFormat="1" applyFont="1" applyFill="1" applyBorder="1" applyAlignment="1" applyProtection="1">
      <alignment horizontal="left" vertical="center" wrapText="1"/>
      <protection locked="0"/>
    </xf>
    <xf numFmtId="49" fontId="10" fillId="2" borderId="5" xfId="54" applyNumberFormat="1" applyFont="1" applyFill="1" applyBorder="1" applyAlignment="1" applyProtection="1">
      <alignment horizontal="left" vertical="center" wrapText="1"/>
      <protection locked="0"/>
    </xf>
    <xf numFmtId="49" fontId="10" fillId="7" borderId="5" xfId="54" applyNumberFormat="1" applyFont="1" applyFill="1" applyBorder="1" applyAlignment="1" applyProtection="1">
      <alignment horizontal="center" vertical="center" wrapText="1"/>
    </xf>
    <xf numFmtId="49" fontId="44"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10" fillId="13" borderId="13" xfId="54" applyFont="1" applyFill="1" applyBorder="1" applyAlignment="1" applyProtection="1">
      <alignment vertical="center" wrapText="1"/>
    </xf>
    <xf numFmtId="0" fontId="10" fillId="0" borderId="5" xfId="47" applyFont="1" applyFill="1" applyBorder="1" applyAlignment="1" applyProtection="1">
      <alignment horizontal="center" vertical="center" wrapText="1"/>
    </xf>
    <xf numFmtId="0" fontId="10" fillId="0" borderId="5" xfId="49" applyFont="1" applyFill="1" applyBorder="1" applyAlignment="1" applyProtection="1">
      <alignment horizontal="center" vertical="center" wrapText="1"/>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50" fillId="0" borderId="0" xfId="0" applyNumberFormat="1" applyFont="1" applyAlignment="1">
      <alignment vertical="center"/>
    </xf>
    <xf numFmtId="49" fontId="10" fillId="0" borderId="5" xfId="53" applyNumberFormat="1" applyFont="1" applyFill="1" applyBorder="1" applyAlignment="1" applyProtection="1">
      <alignment horizontal="center" vertical="center" wrapText="1"/>
    </xf>
    <xf numFmtId="49" fontId="0" fillId="0" borderId="17" xfId="0" applyBorder="1">
      <alignment vertical="top"/>
    </xf>
    <xf numFmtId="0" fontId="10" fillId="7" borderId="5" xfId="49" applyFont="1" applyFill="1" applyBorder="1" applyAlignment="1" applyProtection="1">
      <alignment horizontal="center" vertical="center"/>
    </xf>
    <xf numFmtId="49" fontId="10" fillId="2" borderId="5" xfId="49" applyNumberFormat="1" applyFont="1" applyFill="1" applyBorder="1" applyAlignment="1" applyProtection="1">
      <alignment horizontal="left" vertical="center" wrapText="1"/>
      <protection locked="0"/>
    </xf>
    <xf numFmtId="0" fontId="15" fillId="0" borderId="0" xfId="54" applyFont="1" applyFill="1" applyAlignment="1" applyProtection="1">
      <alignment vertical="center" wrapText="1"/>
    </xf>
    <xf numFmtId="0" fontId="45" fillId="0" borderId="0" xfId="54" applyFont="1" applyFill="1" applyAlignment="1" applyProtection="1">
      <alignment vertical="center" wrapText="1"/>
    </xf>
    <xf numFmtId="49" fontId="10" fillId="0" borderId="0" xfId="41">
      <alignment vertical="top"/>
    </xf>
    <xf numFmtId="49" fontId="15" fillId="0" borderId="0" xfId="41" applyFont="1" applyBorder="1" applyProtection="1">
      <alignment vertical="top"/>
    </xf>
    <xf numFmtId="49" fontId="10" fillId="0" borderId="0" xfId="41" applyFont="1" applyBorder="1" applyProtection="1">
      <alignment vertical="top"/>
    </xf>
    <xf numFmtId="49" fontId="37" fillId="0" borderId="0" xfId="41" applyFont="1" applyBorder="1" applyAlignment="1" applyProtection="1">
      <alignment horizontal="center" vertical="center"/>
    </xf>
    <xf numFmtId="49" fontId="10" fillId="0" borderId="0" xfId="41" applyBorder="1" applyProtection="1">
      <alignment vertical="top"/>
    </xf>
    <xf numFmtId="0" fontId="10" fillId="7" borderId="0" xfId="41" applyNumberFormat="1" applyFont="1" applyFill="1" applyBorder="1" applyAlignment="1" applyProtection="1"/>
    <xf numFmtId="0" fontId="46" fillId="7" borderId="0" xfId="41" applyNumberFormat="1" applyFont="1" applyFill="1" applyBorder="1" applyAlignment="1" applyProtection="1">
      <alignment horizontal="center" vertical="center" wrapText="1"/>
    </xf>
    <xf numFmtId="0" fontId="15" fillId="7" borderId="0" xfId="41" applyNumberFormat="1" applyFont="1" applyFill="1" applyBorder="1" applyAlignment="1" applyProtection="1"/>
    <xf numFmtId="49" fontId="10" fillId="0" borderId="0" xfId="41" applyFont="1">
      <alignment vertical="top"/>
    </xf>
    <xf numFmtId="49" fontId="37" fillId="0" borderId="0" xfId="41" applyFont="1" applyAlignment="1">
      <alignment horizontal="center" vertical="center" wrapText="1"/>
    </xf>
    <xf numFmtId="0" fontId="10" fillId="7" borderId="5" xfId="48" applyNumberFormat="1" applyFont="1" applyFill="1" applyBorder="1" applyAlignment="1" applyProtection="1">
      <alignment horizontal="center" vertical="center" wrapText="1"/>
    </xf>
    <xf numFmtId="49" fontId="10" fillId="0" borderId="5" xfId="48" applyNumberFormat="1" applyFont="1" applyFill="1" applyBorder="1" applyAlignment="1" applyProtection="1">
      <alignment horizontal="center" vertical="center" wrapText="1"/>
    </xf>
    <xf numFmtId="49" fontId="47" fillId="13" borderId="15" xfId="41" applyFont="1" applyFill="1" applyBorder="1" applyAlignment="1" applyProtection="1">
      <alignment horizontal="center" vertical="top"/>
    </xf>
    <xf numFmtId="49" fontId="44" fillId="13" borderId="15" xfId="41" applyFont="1" applyFill="1" applyBorder="1" applyAlignment="1" applyProtection="1">
      <alignment horizontal="left" vertical="center"/>
    </xf>
    <xf numFmtId="49" fontId="10" fillId="0" borderId="0" xfId="0" applyNumberFormat="1" applyFont="1" applyAlignment="1" applyProtection="1">
      <alignment horizontal="center" vertical="top"/>
    </xf>
    <xf numFmtId="49" fontId="41" fillId="0" borderId="0" xfId="0" applyFont="1">
      <alignment vertical="top"/>
    </xf>
    <xf numFmtId="0" fontId="41" fillId="0" borderId="5" xfId="51" applyFont="1" applyFill="1" applyBorder="1" applyAlignment="1" applyProtection="1">
      <alignment vertical="center" wrapText="1"/>
    </xf>
    <xf numFmtId="0" fontId="41" fillId="0" borderId="13" xfId="51" applyFont="1" applyFill="1" applyBorder="1" applyAlignment="1" applyProtection="1">
      <alignment vertical="center" wrapText="1"/>
    </xf>
    <xf numFmtId="49" fontId="41" fillId="0" borderId="0" xfId="0" applyFont="1" applyAlignment="1">
      <alignment vertical="top" wrapText="1"/>
    </xf>
    <xf numFmtId="49" fontId="10" fillId="0" borderId="5" xfId="0" applyNumberFormat="1" applyFont="1" applyBorder="1" applyProtection="1">
      <alignment vertical="top"/>
    </xf>
    <xf numFmtId="0" fontId="41" fillId="0" borderId="0" xfId="51" applyFont="1" applyFill="1" applyBorder="1" applyAlignment="1" applyProtection="1">
      <alignment vertical="center" wrapText="1"/>
    </xf>
    <xf numFmtId="0" fontId="12" fillId="10" borderId="0" xfId="54" applyFont="1" applyFill="1" applyAlignment="1" applyProtection="1">
      <alignment horizontal="center"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0" fontId="51" fillId="0" borderId="0" xfId="47" applyFont="1" applyFill="1" applyBorder="1" applyAlignment="1" applyProtection="1">
      <alignment horizontal="center" vertical="center" wrapText="1"/>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50" fillId="0" borderId="0" xfId="0" applyNumberFormat="1" applyFont="1" applyBorder="1" applyAlignment="1">
      <alignment vertical="center"/>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10" fillId="0" borderId="14" xfId="51" applyFont="1" applyFill="1" applyBorder="1" applyAlignment="1" applyProtection="1">
      <alignment vertical="center" wrapText="1"/>
    </xf>
    <xf numFmtId="0" fontId="23" fillId="10" borderId="0" xfId="54" applyFont="1" applyFill="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10" fillId="0" borderId="0" xfId="52"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0" borderId="0" xfId="53" applyNumberFormat="1" applyFont="1" applyFill="1" applyBorder="1" applyAlignment="1" applyProtection="1">
      <alignment vertical="center" wrapText="1"/>
    </xf>
    <xf numFmtId="0" fontId="37" fillId="7" borderId="0" xfId="49" applyFont="1" applyFill="1" applyBorder="1" applyAlignment="1" applyProtection="1">
      <alignment horizontal="center" vertical="center" wrapText="1"/>
    </xf>
    <xf numFmtId="49" fontId="13" fillId="0" borderId="0" xfId="41" applyFont="1" applyBorder="1" applyAlignment="1" applyProtection="1">
      <alignment horizontal="right" vertical="top"/>
    </xf>
    <xf numFmtId="49" fontId="13" fillId="0" borderId="0" xfId="41" applyFont="1" applyAlignment="1">
      <alignment vertical="top"/>
    </xf>
    <xf numFmtId="0" fontId="10" fillId="7" borderId="0" xfId="54" applyNumberFormat="1" applyFont="1" applyFill="1" applyBorder="1" applyAlignment="1" applyProtection="1">
      <alignment horizontal="center" vertical="center" wrapText="1"/>
    </xf>
    <xf numFmtId="4" fontId="10" fillId="0" borderId="0" xfId="30" applyNumberFormat="1" applyFont="1" applyFill="1" applyBorder="1" applyAlignment="1" applyProtection="1">
      <alignment horizontal="right" vertical="center" wrapText="1"/>
    </xf>
    <xf numFmtId="0" fontId="10" fillId="0" borderId="0" xfId="54" applyNumberFormat="1" applyFont="1" applyFill="1" applyBorder="1" applyAlignment="1" applyProtection="1">
      <alignment horizontal="center" vertical="center" wrapText="1"/>
    </xf>
    <xf numFmtId="49" fontId="10" fillId="0" borderId="0" xfId="30" applyNumberFormat="1" applyFont="1" applyFill="1" applyBorder="1" applyAlignment="1" applyProtection="1">
      <alignment horizontal="left" vertical="center" wrapText="1"/>
    </xf>
    <xf numFmtId="49" fontId="10" fillId="0" borderId="0" xfId="35">
      <alignment vertical="top"/>
    </xf>
    <xf numFmtId="0" fontId="0" fillId="0" borderId="0" xfId="0" applyNumberFormat="1" applyFill="1" applyAlignment="1" applyProtection="1">
      <alignment vertical="center"/>
    </xf>
    <xf numFmtId="0" fontId="22" fillId="0" borderId="0" xfId="32" applyFont="1" applyFill="1" applyBorder="1" applyAlignment="1" applyProtection="1">
      <alignment vertical="center" wrapText="1"/>
    </xf>
    <xf numFmtId="49" fontId="52"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10" fillId="0" borderId="29" xfId="0" applyNumberFormat="1" applyFont="1" applyBorder="1" applyAlignment="1" applyProtection="1">
      <alignment vertical="top" wrapText="1"/>
    </xf>
    <xf numFmtId="49" fontId="10" fillId="0" borderId="30" xfId="0" applyNumberFormat="1" applyFont="1" applyBorder="1" applyAlignment="1" applyProtection="1">
      <alignment vertical="top" wrapText="1"/>
    </xf>
    <xf numFmtId="49" fontId="10"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10" fillId="0" borderId="29" xfId="0" applyNumberFormat="1" applyFont="1" applyBorder="1" applyAlignment="1" applyProtection="1">
      <alignment vertical="top"/>
    </xf>
    <xf numFmtId="0" fontId="6" fillId="0" borderId="0" xfId="39"/>
    <xf numFmtId="49" fontId="77" fillId="0" borderId="0" xfId="0" applyFont="1">
      <alignment vertical="top"/>
    </xf>
    <xf numFmtId="0" fontId="77"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0" fontId="15" fillId="0" borderId="0" xfId="52" applyFont="1" applyFill="1" applyAlignment="1" applyProtection="1">
      <alignment horizontal="left" vertical="center" wrapText="1"/>
    </xf>
    <xf numFmtId="0" fontId="0" fillId="0" borderId="0" xfId="0" applyNumberFormat="1" applyFill="1" applyBorder="1" applyAlignment="1">
      <alignment vertical="center"/>
    </xf>
    <xf numFmtId="49" fontId="10" fillId="0" borderId="0" xfId="41" applyProtection="1">
      <alignment vertical="top"/>
    </xf>
    <xf numFmtId="49" fontId="10" fillId="0" borderId="0" xfId="35" applyProtection="1">
      <alignment vertical="top"/>
    </xf>
    <xf numFmtId="49" fontId="10" fillId="0" borderId="5" xfId="49" applyNumberFormat="1" applyFont="1" applyFill="1" applyBorder="1" applyAlignment="1" applyProtection="1">
      <alignment horizontal="left" vertical="center" wrapText="1"/>
    </xf>
    <xf numFmtId="0" fontId="10" fillId="7" borderId="16" xfId="49" applyFont="1" applyFill="1" applyBorder="1" applyAlignment="1" applyProtection="1">
      <alignment horizontal="center" vertical="center"/>
    </xf>
    <xf numFmtId="49" fontId="44" fillId="13" borderId="17" xfId="0" applyFont="1" applyFill="1" applyBorder="1" applyAlignment="1" applyProtection="1">
      <alignment horizontal="left" vertical="center" indent="2"/>
    </xf>
    <xf numFmtId="0" fontId="10" fillId="0" borderId="5" xfId="54" applyNumberFormat="1" applyFont="1" applyFill="1" applyBorder="1" applyAlignment="1" applyProtection="1">
      <alignment vertical="center" wrapText="1"/>
    </xf>
    <xf numFmtId="0" fontId="10" fillId="0" borderId="0" xfId="52" applyNumberFormat="1" applyFont="1" applyFill="1" applyAlignment="1" applyProtection="1">
      <alignment horizontal="left" vertical="center" wrapText="1"/>
    </xf>
    <xf numFmtId="0" fontId="10" fillId="0" borderId="0" xfId="52" applyFont="1" applyFill="1" applyAlignment="1" applyProtection="1">
      <alignment horizontal="left" vertical="center" wrapText="1"/>
    </xf>
    <xf numFmtId="14" fontId="10" fillId="7" borderId="0" xfId="52" applyNumberFormat="1" applyFont="1" applyFill="1" applyBorder="1" applyAlignment="1" applyProtection="1">
      <alignment horizontal="left" vertical="center" wrapText="1"/>
    </xf>
    <xf numFmtId="14" fontId="10" fillId="0" borderId="0" xfId="52" applyNumberFormat="1" applyFont="1" applyFill="1" applyAlignment="1" applyProtection="1">
      <alignment horizontal="left" vertical="center" wrapText="1"/>
    </xf>
    <xf numFmtId="0" fontId="10" fillId="0" borderId="0" xfId="52" applyFont="1" applyFill="1" applyBorder="1" applyAlignment="1" applyProtection="1">
      <alignment horizontal="left" vertical="center" wrapText="1"/>
    </xf>
    <xf numFmtId="0" fontId="79" fillId="0" borderId="0" xfId="54" applyFont="1" applyFill="1" applyAlignment="1" applyProtection="1">
      <alignment vertical="center" wrapText="1"/>
    </xf>
    <xf numFmtId="49" fontId="44" fillId="13" borderId="15" xfId="41" applyFont="1" applyFill="1" applyBorder="1" applyAlignment="1" applyProtection="1">
      <alignment horizontal="left" vertical="center" indent="1"/>
    </xf>
    <xf numFmtId="49" fontId="79" fillId="0" borderId="0" xfId="0" applyFont="1">
      <alignment vertical="top"/>
    </xf>
    <xf numFmtId="49" fontId="0" fillId="0" borderId="0" xfId="0" applyNumberFormat="1" applyAlignment="1">
      <alignment vertical="center"/>
    </xf>
    <xf numFmtId="49" fontId="0" fillId="0" borderId="0" xfId="0" applyNumberFormat="1">
      <alignment vertical="top"/>
    </xf>
    <xf numFmtId="0" fontId="12" fillId="10" borderId="0" xfId="54" applyFont="1" applyFill="1" applyAlignment="1" applyProtection="1">
      <alignment vertical="center" wrapText="1"/>
    </xf>
    <xf numFmtId="0" fontId="10" fillId="0" borderId="0" xfId="51"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79" fillId="0" borderId="0" xfId="0" applyNumberFormat="1" applyFont="1" applyAlignment="1">
      <alignment vertical="center"/>
    </xf>
    <xf numFmtId="0" fontId="81" fillId="0" borderId="0" xfId="0" applyNumberFormat="1" applyFont="1" applyAlignment="1">
      <alignment vertical="center"/>
    </xf>
    <xf numFmtId="0" fontId="79" fillId="0" borderId="0" xfId="54" applyFont="1" applyFill="1" applyAlignment="1" applyProtection="1">
      <alignment vertical="center"/>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0" applyNumberFormat="1" applyFont="1" applyFill="1" applyAlignment="1" applyProtection="1">
      <alignment vertical="center"/>
    </xf>
    <xf numFmtId="49" fontId="79" fillId="10" borderId="0" xfId="0" applyFont="1" applyFill="1" applyProtection="1">
      <alignment vertical="top"/>
    </xf>
    <xf numFmtId="0" fontId="0" fillId="0" borderId="0" xfId="0" applyNumberFormat="1" applyAlignment="1">
      <alignment vertical="top" wrapText="1"/>
    </xf>
    <xf numFmtId="0" fontId="10" fillId="0" borderId="0" xfId="0" applyNumberFormat="1" applyFont="1" applyProtection="1">
      <alignment vertical="top"/>
    </xf>
    <xf numFmtId="49" fontId="10" fillId="0" borderId="5" xfId="0" applyNumberFormat="1" applyFont="1" applyFill="1" applyBorder="1" applyProtection="1">
      <alignment vertical="top"/>
    </xf>
    <xf numFmtId="49" fontId="10" fillId="0" borderId="5" xfId="33" applyNumberFormat="1" applyFont="1" applyFill="1" applyBorder="1" applyAlignment="1" applyProtection="1">
      <alignment horizontal="center" vertical="center" wrapText="1"/>
    </xf>
    <xf numFmtId="0" fontId="22"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10" fillId="0" borderId="0" xfId="54" applyNumberFormat="1" applyFont="1" applyFill="1" applyBorder="1" applyAlignment="1" applyProtection="1">
      <alignment vertical="center" wrapText="1"/>
    </xf>
    <xf numFmtId="49" fontId="10" fillId="0" borderId="0" xfId="54" applyNumberFormat="1" applyFont="1" applyFill="1" applyBorder="1" applyAlignment="1" applyProtection="1">
      <alignment vertical="center" wrapText="1"/>
    </xf>
    <xf numFmtId="49" fontId="79" fillId="0" borderId="0" xfId="0" applyFont="1" applyFill="1" applyProtection="1">
      <alignment vertical="top"/>
    </xf>
    <xf numFmtId="0" fontId="75" fillId="0" borderId="0" xfId="37"/>
    <xf numFmtId="0" fontId="0" fillId="0" borderId="0" xfId="0" applyNumberFormat="1" applyAlignment="1"/>
    <xf numFmtId="0" fontId="37" fillId="0" borderId="0" xfId="54" applyFont="1" applyFill="1" applyBorder="1" applyAlignment="1" applyProtection="1">
      <alignment horizontal="center" vertical="center" wrapText="1"/>
    </xf>
    <xf numFmtId="49" fontId="0" fillId="0" borderId="0" xfId="0" applyBorder="1" applyAlignment="1">
      <alignment vertical="top"/>
    </xf>
    <xf numFmtId="0" fontId="37" fillId="0" borderId="0" xfId="54" applyFont="1" applyFill="1" applyAlignment="1" applyProtection="1">
      <alignment horizontal="center" vertical="center" wrapText="1"/>
    </xf>
    <xf numFmtId="0" fontId="10" fillId="0" borderId="0" xfId="54" applyFont="1" applyFill="1" applyBorder="1" applyAlignment="1" applyProtection="1">
      <alignment horizontal="right" vertical="center" wrapText="1"/>
    </xf>
    <xf numFmtId="4" fontId="10" fillId="0" borderId="0" xfId="34" applyFont="1" applyFill="1" applyBorder="1" applyAlignment="1" applyProtection="1">
      <alignment horizontal="right" vertical="center" wrapText="1"/>
    </xf>
    <xf numFmtId="0" fontId="10" fillId="0" borderId="0" xfId="51" applyFont="1" applyFill="1" applyBorder="1" applyAlignment="1" applyProtection="1">
      <alignment horizontal="left" vertical="center" wrapText="1" indent="1"/>
    </xf>
    <xf numFmtId="49" fontId="10" fillId="0" borderId="0" xfId="41" applyFill="1" applyProtection="1">
      <alignment vertical="top"/>
    </xf>
    <xf numFmtId="4" fontId="0" fillId="0" borderId="0" xfId="34" applyFont="1" applyFill="1" applyBorder="1" applyAlignment="1" applyProtection="1">
      <alignment horizontal="center" vertical="center" wrapText="1"/>
    </xf>
    <xf numFmtId="4" fontId="10" fillId="0" borderId="0" xfId="34" applyFont="1" applyFill="1" applyBorder="1" applyAlignment="1" applyProtection="1">
      <alignment horizontal="center" vertical="center" wrapText="1"/>
    </xf>
    <xf numFmtId="0" fontId="77" fillId="0" borderId="0" xfId="54" applyNumberFormat="1" applyFont="1" applyFill="1" applyAlignment="1" applyProtection="1">
      <alignment vertical="center"/>
    </xf>
    <xf numFmtId="167" fontId="10" fillId="0" borderId="5" xfId="54" applyNumberFormat="1" applyFont="1" applyFill="1" applyBorder="1" applyAlignment="1" applyProtection="1">
      <alignment horizontal="center" vertical="center" wrapText="1"/>
    </xf>
    <xf numFmtId="167" fontId="10" fillId="0" borderId="5" xfId="33" applyNumberFormat="1" applyFont="1" applyFill="1" applyBorder="1" applyAlignment="1" applyProtection="1">
      <alignment horizontal="center" vertical="center" wrapText="1"/>
    </xf>
    <xf numFmtId="0" fontId="77" fillId="13" borderId="19" xfId="54" applyFont="1" applyFill="1" applyBorder="1" applyAlignment="1" applyProtection="1">
      <alignment horizontal="center" vertical="center" wrapText="1"/>
    </xf>
    <xf numFmtId="0" fontId="77" fillId="13" borderId="23" xfId="54" applyFont="1" applyFill="1" applyBorder="1" applyAlignment="1" applyProtection="1">
      <alignment horizontal="center" vertical="center" wrapText="1"/>
    </xf>
    <xf numFmtId="49" fontId="77" fillId="13" borderId="23" xfId="54" applyNumberFormat="1" applyFont="1" applyFill="1" applyBorder="1" applyAlignment="1" applyProtection="1">
      <alignment horizontal="left" vertical="center" wrapText="1"/>
    </xf>
    <xf numFmtId="49" fontId="41" fillId="13" borderId="15" xfId="42" applyNumberFormat="1" applyFill="1" applyBorder="1" applyAlignment="1" applyProtection="1">
      <alignment horizontal="left" vertical="center"/>
    </xf>
    <xf numFmtId="49" fontId="77" fillId="13" borderId="21" xfId="54" applyNumberFormat="1" applyFont="1" applyFill="1" applyBorder="1" applyAlignment="1" applyProtection="1">
      <alignment horizontal="left" vertical="center" wrapText="1"/>
    </xf>
    <xf numFmtId="49" fontId="10" fillId="8" borderId="5" xfId="54" applyNumberFormat="1" applyFont="1" applyFill="1" applyBorder="1" applyAlignment="1" applyProtection="1">
      <alignment horizontal="center" vertical="center" wrapText="1"/>
    </xf>
    <xf numFmtId="0" fontId="82" fillId="0" borderId="0" xfId="54" applyFont="1" applyFill="1" applyAlignment="1" applyProtection="1">
      <alignment vertical="center" wrapText="1"/>
    </xf>
    <xf numFmtId="0" fontId="33" fillId="0" borderId="0" xfId="54" applyFont="1" applyFill="1" applyBorder="1" applyAlignment="1" applyProtection="1">
      <alignment horizontal="center" vertical="center" wrapText="1"/>
    </xf>
    <xf numFmtId="49" fontId="12" fillId="13" borderId="13" xfId="41" applyFont="1" applyFill="1" applyBorder="1" applyAlignment="1" applyProtection="1">
      <alignment horizontal="right" vertical="center" wrapText="1"/>
    </xf>
    <xf numFmtId="49" fontId="12" fillId="13" borderId="15" xfId="41" applyFont="1" applyFill="1" applyBorder="1" applyAlignment="1" applyProtection="1">
      <alignment horizontal="right" vertical="center" wrapText="1"/>
    </xf>
    <xf numFmtId="49" fontId="10" fillId="13" borderId="15" xfId="41" applyFont="1" applyFill="1" applyBorder="1" applyAlignment="1" applyProtection="1">
      <alignment horizontal="right" vertical="center" wrapText="1"/>
    </xf>
    <xf numFmtId="49" fontId="10" fillId="13" borderId="14" xfId="41" applyFont="1" applyFill="1" applyBorder="1" applyAlignment="1" applyProtection="1">
      <alignment horizontal="right" vertical="center" wrapText="1"/>
    </xf>
    <xf numFmtId="0" fontId="10" fillId="0" borderId="31" xfId="54" applyFont="1" applyFill="1" applyBorder="1" applyAlignment="1" applyProtection="1">
      <alignment vertical="center" wrapText="1"/>
    </xf>
    <xf numFmtId="0" fontId="54" fillId="0" borderId="0" xfId="54" applyFont="1" applyFill="1" applyAlignment="1" applyProtection="1">
      <alignment vertical="center" wrapText="1"/>
    </xf>
    <xf numFmtId="0" fontId="13" fillId="0" borderId="0" xfId="54" applyFont="1" applyFill="1" applyAlignment="1" applyProtection="1">
      <alignment vertical="center" wrapText="1"/>
    </xf>
    <xf numFmtId="0" fontId="55" fillId="0" borderId="0" xfId="54" applyFont="1" applyFill="1" applyAlignment="1" applyProtection="1">
      <alignment horizontal="center" vertical="center" wrapText="1"/>
    </xf>
    <xf numFmtId="0" fontId="83" fillId="0" borderId="0" xfId="38" applyFont="1" applyFill="1" applyProtection="1"/>
    <xf numFmtId="49" fontId="38" fillId="7" borderId="0" xfId="44">
      <alignment vertical="top"/>
    </xf>
    <xf numFmtId="49" fontId="57" fillId="10" borderId="0" xfId="0" applyFont="1" applyFill="1" applyProtection="1">
      <alignment vertical="top"/>
    </xf>
    <xf numFmtId="49" fontId="0" fillId="0" borderId="0" xfId="0" applyFill="1" applyProtection="1">
      <alignment vertical="top"/>
    </xf>
    <xf numFmtId="49" fontId="57" fillId="0" borderId="0" xfId="0" applyFont="1" applyFill="1" applyProtection="1">
      <alignment vertical="top"/>
    </xf>
    <xf numFmtId="0" fontId="77" fillId="0" borderId="0" xfId="54" applyFont="1" applyFill="1" applyAlignment="1" applyProtection="1">
      <alignment vertical="center"/>
    </xf>
    <xf numFmtId="49" fontId="77"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7" fillId="0" borderId="0" xfId="0" applyFont="1" applyFill="1" applyAlignment="1" applyProtection="1">
      <alignment vertical="top"/>
    </xf>
    <xf numFmtId="49" fontId="77" fillId="10" borderId="0" xfId="0" applyFont="1" applyFill="1" applyAlignment="1" applyProtection="1">
      <alignment vertical="top"/>
    </xf>
    <xf numFmtId="49" fontId="10"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23"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12" fillId="0" borderId="6" xfId="36" applyFont="1" applyBorder="1" applyAlignment="1" applyProtection="1">
      <alignment horizontal="justify" vertical="center" wrapText="1"/>
    </xf>
    <xf numFmtId="0" fontId="58" fillId="0" borderId="0" xfId="52" applyFont="1" applyFill="1" applyAlignment="1" applyProtection="1">
      <alignment vertical="top" wrapText="1"/>
    </xf>
    <xf numFmtId="0" fontId="10" fillId="0" borderId="6" xfId="36" applyFont="1" applyBorder="1" applyAlignment="1" applyProtection="1">
      <alignment horizontal="justify" vertical="center" wrapText="1"/>
    </xf>
    <xf numFmtId="49" fontId="10" fillId="0" borderId="0" xfId="35" applyNumberFormat="1" applyFont="1">
      <alignment vertical="top"/>
    </xf>
    <xf numFmtId="0" fontId="10" fillId="7" borderId="0" xfId="54" applyFont="1" applyFill="1" applyBorder="1" applyAlignment="1" applyProtection="1">
      <alignment horizontal="right" vertical="center"/>
    </xf>
    <xf numFmtId="0" fontId="0" fillId="0" borderId="5" xfId="54" applyFont="1" applyFill="1" applyBorder="1" applyAlignment="1" applyProtection="1">
      <alignment horizontal="left" vertical="center" wrapText="1" indent="1"/>
    </xf>
    <xf numFmtId="49" fontId="16" fillId="9" borderId="5" xfId="30" applyNumberFormat="1" applyFont="1" applyFill="1" applyBorder="1" applyAlignment="1" applyProtection="1">
      <alignment horizontal="left" vertical="center" wrapText="1"/>
      <protection locked="0"/>
    </xf>
    <xf numFmtId="49" fontId="79" fillId="0" borderId="0" xfId="35" applyFont="1" applyAlignment="1">
      <alignment vertical="top"/>
    </xf>
    <xf numFmtId="49" fontId="10"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10"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3"/>
    </xf>
    <xf numFmtId="49" fontId="47" fillId="13" borderId="14" xfId="35" applyFont="1" applyFill="1" applyBorder="1" applyAlignment="1" applyProtection="1">
      <alignment horizontal="center" vertical="top"/>
    </xf>
    <xf numFmtId="0" fontId="58" fillId="0" borderId="0" xfId="54" applyFont="1" applyFill="1" applyAlignment="1" applyProtection="1">
      <alignment horizontal="right" vertical="top" wrapText="1"/>
    </xf>
    <xf numFmtId="49" fontId="44" fillId="13" borderId="15" xfId="35" applyFont="1" applyFill="1" applyBorder="1" applyAlignment="1" applyProtection="1">
      <alignment horizontal="left" vertical="center" indent="1"/>
    </xf>
    <xf numFmtId="49" fontId="44" fillId="13" borderId="15" xfId="35" applyFont="1" applyFill="1" applyBorder="1" applyAlignment="1" applyProtection="1">
      <alignment horizontal="left" vertical="center" indent="2"/>
    </xf>
    <xf numFmtId="0" fontId="0" fillId="0" borderId="5" xfId="30" applyNumberFormat="1" applyFont="1" applyFill="1" applyBorder="1" applyAlignment="1" applyProtection="1">
      <alignment horizontal="left" vertical="center" wrapText="1" indent="1"/>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xf>
    <xf numFmtId="0" fontId="10" fillId="0" borderId="5" xfId="54" applyFont="1" applyFill="1" applyBorder="1" applyAlignment="1" applyProtection="1">
      <alignment vertical="top" wrapText="1"/>
    </xf>
    <xf numFmtId="49" fontId="10" fillId="2" borderId="5" xfId="53" applyNumberFormat="1" applyFont="1" applyFill="1" applyBorder="1" applyAlignment="1" applyProtection="1">
      <alignment horizontal="left" vertical="center" wrapText="1"/>
      <protection locked="0"/>
    </xf>
    <xf numFmtId="0" fontId="84" fillId="0" borderId="0" xfId="52" applyFont="1" applyAlignment="1" applyProtection="1">
      <alignment vertical="center" wrapText="1"/>
    </xf>
    <xf numFmtId="0" fontId="37" fillId="0" borderId="0" xfId="0" applyNumberFormat="1" applyFont="1" applyBorder="1" applyAlignment="1">
      <alignment horizontal="center" vertical="center" wrapText="1"/>
    </xf>
    <xf numFmtId="49" fontId="0" fillId="0" borderId="16" xfId="0" applyFill="1" applyBorder="1">
      <alignment vertical="top"/>
    </xf>
    <xf numFmtId="0" fontId="79" fillId="0" borderId="0" xfId="0" applyNumberFormat="1" applyFont="1" applyBorder="1" applyAlignment="1">
      <alignment vertical="center"/>
    </xf>
    <xf numFmtId="0" fontId="48" fillId="0" borderId="0" xfId="0" applyNumberFormat="1" applyFont="1" applyBorder="1" applyAlignment="1">
      <alignment vertical="center"/>
    </xf>
    <xf numFmtId="49" fontId="74" fillId="9" borderId="5" xfId="30" applyNumberFormat="1" applyFill="1" applyBorder="1" applyAlignment="1" applyProtection="1">
      <alignment horizontal="left" vertical="center" wrapText="1"/>
      <protection locked="0"/>
    </xf>
    <xf numFmtId="49" fontId="10" fillId="0" borderId="5" xfId="41" applyBorder="1">
      <alignment vertical="top"/>
    </xf>
    <xf numFmtId="49" fontId="47" fillId="13" borderId="14" xfId="41" applyFont="1" applyFill="1" applyBorder="1" applyAlignment="1" applyProtection="1">
      <alignment horizontal="center" vertical="top"/>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10"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49" fontId="0" fillId="0" borderId="5" xfId="53" applyNumberFormat="1" applyFont="1" applyFill="1" applyBorder="1" applyAlignment="1" applyProtection="1">
      <alignment horizontal="left" vertical="center" wrapText="1" indent="1"/>
    </xf>
    <xf numFmtId="49" fontId="10" fillId="8" borderId="5" xfId="52" applyNumberFormat="1" applyFont="1" applyFill="1" applyBorder="1" applyAlignment="1" applyProtection="1">
      <alignment horizontal="left" vertical="center" wrapText="1" indent="1"/>
    </xf>
    <xf numFmtId="49" fontId="10" fillId="0" borderId="5" xfId="52" applyNumberFormat="1" applyFont="1" applyFill="1" applyBorder="1" applyAlignment="1" applyProtection="1">
      <alignment horizontal="left" vertical="center" wrapText="1" indent="1"/>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22" fillId="0" borderId="0" xfId="55" applyFont="1" applyBorder="1" applyAlignment="1">
      <alignment vertical="center" wrapTex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0" fontId="79" fillId="0" borderId="0" xfId="0" applyNumberFormat="1" applyFont="1" applyFill="1" applyBorder="1" applyAlignment="1">
      <alignment horizontal="center" vertical="center"/>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10"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9" fillId="0" borderId="0" xfId="54" applyFont="1" applyFill="1" applyAlignment="1" applyProtection="1">
      <alignment horizontal="center" vertical="center" wrapText="1"/>
    </xf>
    <xf numFmtId="0" fontId="0" fillId="0" borderId="5" xfId="54" applyFont="1" applyFill="1" applyBorder="1" applyAlignment="1" applyProtection="1">
      <alignment horizontal="left" vertical="center" wrapText="1"/>
    </xf>
    <xf numFmtId="14" fontId="53" fillId="0" borderId="5" xfId="53" applyNumberFormat="1" applyFont="1" applyFill="1" applyBorder="1" applyAlignment="1" applyProtection="1">
      <alignment horizontal="center" vertical="center" wrapText="1"/>
    </xf>
    <xf numFmtId="49" fontId="38" fillId="7" borderId="0" xfId="44" applyAlignment="1">
      <alignment vertical="top" wrapText="1"/>
    </xf>
    <xf numFmtId="49" fontId="33" fillId="0" borderId="15" xfId="33" applyNumberFormat="1" applyFont="1" applyFill="1" applyBorder="1" applyAlignment="1" applyProtection="1">
      <alignment horizontal="center" vertical="center" wrapText="1"/>
    </xf>
    <xf numFmtId="0" fontId="87" fillId="0" borderId="0" xfId="54" applyFont="1" applyFill="1" applyAlignment="1" applyProtection="1">
      <alignment vertical="center"/>
    </xf>
    <xf numFmtId="0" fontId="88" fillId="0" borderId="0" xfId="54" applyFont="1" applyFill="1" applyAlignment="1" applyProtection="1">
      <alignment vertical="center"/>
    </xf>
    <xf numFmtId="14" fontId="10"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9" fillId="0" borderId="0" xfId="54" applyNumberFormat="1" applyFont="1" applyFill="1" applyAlignment="1" applyProtection="1">
      <alignment vertical="center"/>
    </xf>
    <xf numFmtId="0" fontId="79" fillId="0" borderId="0" xfId="54" applyFont="1" applyFill="1" applyAlignment="1" applyProtection="1">
      <alignment horizontal="left" vertical="center" wrapText="1" indent="1"/>
    </xf>
    <xf numFmtId="0" fontId="77" fillId="0" borderId="0" xfId="54" applyFont="1" applyFill="1" applyAlignment="1" applyProtection="1">
      <alignment horizontal="left" vertical="center" wrapText="1" indent="1"/>
    </xf>
    <xf numFmtId="0" fontId="89" fillId="0" borderId="0" xfId="54" applyFont="1" applyFill="1" applyAlignment="1" applyProtection="1">
      <alignment horizontal="left" vertical="center" wrapText="1" indent="1"/>
    </xf>
    <xf numFmtId="0" fontId="90" fillId="0" borderId="0" xfId="54" applyFont="1" applyFill="1" applyAlignment="1" applyProtection="1">
      <alignment horizontal="left" vertical="center" indent="1"/>
    </xf>
    <xf numFmtId="0" fontId="89" fillId="0" borderId="0" xfId="54" applyFont="1" applyFill="1" applyAlignment="1" applyProtection="1">
      <alignment vertical="center" wrapText="1"/>
    </xf>
    <xf numFmtId="0" fontId="62" fillId="0" borderId="0" xfId="52" applyFont="1" applyFill="1" applyAlignment="1" applyProtection="1">
      <alignment horizontal="left" vertical="center" wrapText="1"/>
    </xf>
    <xf numFmtId="0" fontId="63" fillId="0" borderId="0" xfId="52" applyFont="1" applyFill="1" applyAlignment="1" applyProtection="1">
      <alignment horizontal="left" vertical="center" wrapText="1"/>
    </xf>
    <xf numFmtId="0" fontId="64" fillId="0" borderId="0" xfId="52" applyFont="1" applyAlignment="1" applyProtection="1">
      <alignment vertical="center" wrapText="1"/>
    </xf>
    <xf numFmtId="0" fontId="62" fillId="7" borderId="0" xfId="52" applyFont="1" applyFill="1" applyBorder="1" applyAlignment="1" applyProtection="1">
      <alignment vertical="center" wrapText="1"/>
    </xf>
    <xf numFmtId="0" fontId="65" fillId="7" borderId="0" xfId="52" applyFont="1" applyFill="1" applyBorder="1" applyAlignment="1" applyProtection="1">
      <alignment horizontal="right" vertical="center" wrapText="1" indent="1"/>
    </xf>
    <xf numFmtId="0" fontId="65" fillId="7" borderId="0" xfId="52" applyFont="1" applyFill="1" applyBorder="1" applyAlignment="1" applyProtection="1">
      <alignment horizontal="left" vertical="center" wrapText="1" indent="2"/>
    </xf>
    <xf numFmtId="0" fontId="62" fillId="0" borderId="0" xfId="52" applyFont="1" applyAlignment="1" applyProtection="1">
      <alignment vertical="center" wrapText="1"/>
    </xf>
    <xf numFmtId="0" fontId="63" fillId="0" borderId="0" xfId="52" applyFont="1" applyAlignment="1" applyProtection="1">
      <alignment horizontal="center" vertical="center" wrapText="1"/>
    </xf>
    <xf numFmtId="0" fontId="62" fillId="7" borderId="0" xfId="52" applyFont="1" applyFill="1" applyBorder="1" applyAlignment="1" applyProtection="1">
      <alignment horizontal="right" vertical="center" wrapText="1" indent="1"/>
    </xf>
    <xf numFmtId="0" fontId="66" fillId="7" borderId="0" xfId="52" applyFont="1" applyFill="1" applyBorder="1" applyAlignment="1" applyProtection="1">
      <alignment horizontal="center" vertical="center" wrapText="1"/>
    </xf>
    <xf numFmtId="0" fontId="67" fillId="7" borderId="0" xfId="52" applyFont="1" applyFill="1" applyBorder="1" applyAlignment="1" applyProtection="1">
      <alignment vertical="center" wrapText="1"/>
    </xf>
    <xf numFmtId="14" fontId="62" fillId="7" borderId="0" xfId="52" applyNumberFormat="1" applyFont="1" applyFill="1" applyBorder="1" applyAlignment="1" applyProtection="1">
      <alignment horizontal="left" vertical="center" wrapText="1"/>
    </xf>
    <xf numFmtId="0" fontId="63" fillId="7" borderId="0" xfId="52" applyNumberFormat="1" applyFont="1" applyFill="1" applyBorder="1" applyAlignment="1" applyProtection="1">
      <alignment horizontal="center" vertical="center" wrapText="1"/>
    </xf>
    <xf numFmtId="0" fontId="62" fillId="7" borderId="0" xfId="52" applyNumberFormat="1" applyFont="1" applyFill="1" applyBorder="1" applyAlignment="1" applyProtection="1">
      <alignment horizontal="left" vertical="center" wrapText="1" indent="1"/>
    </xf>
    <xf numFmtId="0" fontId="62" fillId="7" borderId="0" xfId="52" applyFont="1" applyFill="1" applyBorder="1" applyAlignment="1" applyProtection="1">
      <alignment horizontal="center" vertical="center" wrapText="1"/>
    </xf>
    <xf numFmtId="0" fontId="68" fillId="7" borderId="0" xfId="52" applyFont="1" applyFill="1" applyBorder="1" applyAlignment="1" applyProtection="1">
      <alignment horizontal="center" vertical="center" wrapText="1"/>
    </xf>
    <xf numFmtId="14" fontId="68" fillId="7" borderId="0" xfId="52" applyNumberFormat="1" applyFont="1" applyFill="1" applyBorder="1" applyAlignment="1" applyProtection="1">
      <alignment horizontal="center" vertical="center" wrapText="1"/>
    </xf>
    <xf numFmtId="0" fontId="68" fillId="7" borderId="0" xfId="52" applyFont="1" applyFill="1" applyBorder="1" applyAlignment="1" applyProtection="1">
      <alignment vertical="center" wrapText="1"/>
    </xf>
    <xf numFmtId="0" fontId="69" fillId="7" borderId="0" xfId="52" applyFont="1" applyFill="1" applyBorder="1" applyAlignment="1" applyProtection="1">
      <alignment vertical="center" wrapText="1"/>
    </xf>
    <xf numFmtId="0" fontId="61" fillId="0" borderId="0" xfId="52" applyNumberFormat="1" applyFont="1" applyFill="1" applyAlignment="1" applyProtection="1">
      <alignment horizontal="left" vertical="center" wrapText="1"/>
    </xf>
    <xf numFmtId="0" fontId="60" fillId="0" borderId="0" xfId="52" applyFont="1" applyFill="1" applyAlignment="1" applyProtection="1">
      <alignment horizontal="left" vertical="center" wrapText="1"/>
    </xf>
    <xf numFmtId="0" fontId="60" fillId="0" borderId="0" xfId="52" applyFont="1" applyAlignment="1" applyProtection="1">
      <alignment vertical="center" wrapText="1"/>
    </xf>
    <xf numFmtId="0" fontId="60" fillId="0" borderId="0" xfId="52" applyFont="1" applyAlignment="1" applyProtection="1">
      <alignment horizontal="center" vertical="center" wrapText="1"/>
    </xf>
    <xf numFmtId="0" fontId="62" fillId="0" borderId="0" xfId="52" applyFont="1" applyBorder="1" applyAlignment="1" applyProtection="1">
      <alignment vertical="center" wrapText="1"/>
    </xf>
    <xf numFmtId="0" fontId="62" fillId="0" borderId="0" xfId="52" applyFont="1" applyAlignment="1" applyProtection="1">
      <alignment horizontal="right" vertical="center"/>
    </xf>
    <xf numFmtId="0" fontId="62" fillId="0" borderId="0" xfId="52" applyFont="1" applyAlignment="1" applyProtection="1">
      <alignment horizontal="center" vertical="center" wrapText="1"/>
    </xf>
    <xf numFmtId="49" fontId="10"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91" fillId="13" borderId="15" xfId="41" applyFont="1" applyFill="1" applyBorder="1" applyAlignment="1" applyProtection="1">
      <alignment horizontal="center" vertical="center" wrapText="1"/>
    </xf>
    <xf numFmtId="0" fontId="79" fillId="0" borderId="0" xfId="54" applyFont="1" applyFill="1" applyAlignment="1" applyProtection="1">
      <alignment horizontal="left" vertical="center" indent="1"/>
    </xf>
    <xf numFmtId="0" fontId="79" fillId="0" borderId="0" xfId="54" applyNumberFormat="1" applyFont="1" applyFill="1" applyAlignment="1" applyProtection="1">
      <alignment horizontal="left" vertical="center" indent="1"/>
    </xf>
    <xf numFmtId="14" fontId="10" fillId="8" borderId="5" xfId="53" applyNumberFormat="1" applyFont="1" applyFill="1" applyBorder="1" applyAlignment="1" applyProtection="1">
      <alignment horizontal="left" vertical="center" wrapText="1" indent="1"/>
    </xf>
    <xf numFmtId="0" fontId="33" fillId="0" borderId="0" xfId="54" applyFont="1" applyFill="1" applyBorder="1" applyAlignment="1" applyProtection="1">
      <alignment horizontal="center" vertical="top" wrapText="1"/>
    </xf>
    <xf numFmtId="0" fontId="79" fillId="0" borderId="24" xfId="54" applyFont="1" applyFill="1" applyBorder="1" applyAlignment="1" applyProtection="1">
      <alignment vertical="center"/>
    </xf>
    <xf numFmtId="0" fontId="10"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7" fillId="0" borderId="0" xfId="0" applyNumberFormat="1" applyFont="1" applyAlignment="1">
      <alignment vertical="center"/>
    </xf>
    <xf numFmtId="0" fontId="0" fillId="0" borderId="0" xfId="0" applyNumberFormat="1" applyFont="1" applyAlignment="1">
      <alignment vertical="center"/>
    </xf>
    <xf numFmtId="0" fontId="12" fillId="10" borderId="5" xfId="54" applyFont="1" applyFill="1" applyBorder="1" applyAlignment="1" applyProtection="1">
      <alignment horizontal="center" vertical="center" wrapText="1"/>
    </xf>
    <xf numFmtId="49" fontId="10" fillId="0" borderId="0" xfId="0" applyFont="1" applyFill="1" applyProtection="1">
      <alignment vertical="top"/>
    </xf>
    <xf numFmtId="0" fontId="12"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10" fillId="0" borderId="0" xfId="54" applyFont="1" applyFill="1" applyAlignment="1" applyProtection="1">
      <alignment horizontal="left" vertical="center" wrapText="1" indent="2"/>
    </xf>
    <xf numFmtId="0" fontId="10"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10" fillId="0" borderId="5" xfId="54" applyNumberFormat="1" applyFont="1" applyFill="1" applyBorder="1" applyAlignment="1" applyProtection="1">
      <alignment horizontal="lef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0" xfId="47" applyFont="1" applyFill="1" applyBorder="1" applyAlignment="1" applyProtection="1">
      <alignment horizontal="left" vertical="center" wrapText="1" indent="2"/>
    </xf>
    <xf numFmtId="0" fontId="10" fillId="0" borderId="0" xfId="53"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10" fillId="13" borderId="19" xfId="54" applyNumberFormat="1" applyFont="1" applyFill="1" applyBorder="1" applyAlignment="1" applyProtection="1">
      <alignment horizontal="center" vertical="center" wrapText="1"/>
    </xf>
    <xf numFmtId="49" fontId="44" fillId="13" borderId="23" xfId="0" applyFont="1" applyFill="1" applyBorder="1" applyAlignment="1" applyProtection="1">
      <alignment horizontal="left" vertical="center" indent="3"/>
    </xf>
    <xf numFmtId="0" fontId="10" fillId="13" borderId="21" xfId="53" applyNumberFormat="1" applyFont="1" applyFill="1" applyBorder="1" applyAlignment="1" applyProtection="1">
      <alignment horizontal="left" vertical="center" wrapText="1"/>
    </xf>
    <xf numFmtId="0" fontId="10" fillId="0" borderId="5" xfId="33" applyFont="1" applyFill="1" applyBorder="1" applyAlignment="1" applyProtection="1">
      <alignment horizontal="center" vertical="center" wrapText="1"/>
    </xf>
    <xf numFmtId="49" fontId="10" fillId="0" borderId="16" xfId="49" applyNumberFormat="1" applyFont="1" applyFill="1" applyBorder="1" applyAlignment="1" applyProtection="1">
      <alignment horizontal="left" vertical="center" wrapText="1"/>
    </xf>
    <xf numFmtId="49" fontId="12" fillId="13" borderId="13" xfId="41" applyFont="1" applyFill="1" applyBorder="1" applyAlignment="1" applyProtection="1">
      <alignment horizontal="center" vertical="center"/>
    </xf>
    <xf numFmtId="49" fontId="44" fillId="13" borderId="14" xfId="41" applyFont="1" applyFill="1" applyBorder="1" applyAlignment="1" applyProtection="1">
      <alignment horizontal="left" vertical="center"/>
    </xf>
    <xf numFmtId="0" fontId="10" fillId="0" borderId="0" xfId="49" applyFont="1" applyAlignment="1" applyProtection="1"/>
    <xf numFmtId="49" fontId="0" fillId="9" borderId="5" xfId="53" applyNumberFormat="1" applyFont="1" applyFill="1" applyBorder="1" applyAlignment="1" applyProtection="1">
      <alignment horizontal="left" vertical="center" wrapText="1"/>
      <protection locked="0"/>
    </xf>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70" fillId="7" borderId="0" xfId="52" applyFont="1" applyFill="1" applyBorder="1" applyAlignment="1" applyProtection="1">
      <alignment vertical="center" wrapText="1"/>
    </xf>
    <xf numFmtId="0" fontId="71" fillId="0" borderId="0" xfId="54" applyFont="1" applyFill="1" applyAlignment="1" applyProtection="1">
      <alignment vertical="center" wrapText="1"/>
    </xf>
    <xf numFmtId="0" fontId="71" fillId="0" borderId="0" xfId="32" applyFont="1" applyFill="1" applyBorder="1" applyAlignment="1" applyProtection="1">
      <alignment vertical="center" wrapText="1"/>
    </xf>
    <xf numFmtId="0" fontId="71" fillId="0" borderId="0" xfId="55" applyFont="1" applyBorder="1" applyAlignment="1">
      <alignment vertical="center" wrapText="1"/>
    </xf>
    <xf numFmtId="0" fontId="71" fillId="0" borderId="0" xfId="49" applyFont="1" applyProtection="1"/>
    <xf numFmtId="49" fontId="72" fillId="0" borderId="0" xfId="0" applyFont="1">
      <alignment vertical="top"/>
    </xf>
    <xf numFmtId="0" fontId="79" fillId="0" borderId="0" xfId="0" applyNumberFormat="1" applyFont="1" applyFill="1" applyBorder="1" applyAlignment="1">
      <alignment horizontal="center" vertical="center"/>
    </xf>
    <xf numFmtId="49" fontId="73"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10" fillId="0" borderId="0" xfId="52" applyNumberFormat="1" applyFont="1" applyFill="1" applyBorder="1" applyAlignment="1" applyProtection="1">
      <alignment horizontal="center" vertical="center" wrapText="1"/>
    </xf>
    <xf numFmtId="49" fontId="10" fillId="0" borderId="26" xfId="0" applyNumberFormat="1" applyFont="1" applyBorder="1" applyProtection="1">
      <alignment vertical="top"/>
    </xf>
    <xf numFmtId="49" fontId="10" fillId="0" borderId="26" xfId="0" applyNumberFormat="1" applyFont="1" applyBorder="1" applyAlignment="1" applyProtection="1">
      <alignment vertical="top" wrapText="1"/>
    </xf>
    <xf numFmtId="0" fontId="10" fillId="9" borderId="5" xfId="53" applyNumberFormat="1" applyFont="1" applyFill="1" applyBorder="1" applyAlignment="1" applyProtection="1">
      <alignment horizontal="left" vertical="center" wrapText="1"/>
      <protection locked="0"/>
    </xf>
    <xf numFmtId="0" fontId="39" fillId="7" borderId="0" xfId="43" applyNumberFormat="1" applyFont="1" applyFill="1" applyBorder="1" applyAlignment="1">
      <alignment horizontal="left" vertical="center" wrapText="1"/>
    </xf>
    <xf numFmtId="0" fontId="38" fillId="7" borderId="0" xfId="43" applyNumberFormat="1" applyFont="1" applyFill="1" applyBorder="1" applyAlignment="1">
      <alignment vertical="top" wrapText="1"/>
    </xf>
    <xf numFmtId="0" fontId="39" fillId="7" borderId="0" xfId="43" applyNumberFormat="1" applyFont="1" applyFill="1" applyBorder="1" applyAlignment="1">
      <alignment vertical="center" wrapText="1"/>
    </xf>
    <xf numFmtId="0" fontId="38" fillId="7" borderId="0" xfId="43" applyNumberFormat="1" applyFont="1" applyFill="1" applyBorder="1" applyAlignment="1">
      <alignment vertical="center" wrapText="1"/>
    </xf>
    <xf numFmtId="0" fontId="79" fillId="0" borderId="0" xfId="41" applyNumberFormat="1" applyFont="1">
      <alignment vertical="top"/>
    </xf>
    <xf numFmtId="49" fontId="79" fillId="0" borderId="0" xfId="41" applyNumberFormat="1" applyFont="1">
      <alignment vertical="top"/>
    </xf>
    <xf numFmtId="0" fontId="33"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23" fillId="10" borderId="5" xfId="54" applyFont="1" applyFill="1" applyBorder="1" applyAlignment="1" applyProtection="1">
      <alignment horizontal="center" vertical="center" wrapText="1"/>
    </xf>
    <xf numFmtId="49" fontId="10"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10" fillId="0" borderId="5" xfId="0" applyNumberFormat="1" applyFont="1" applyBorder="1" applyAlignment="1" applyProtection="1">
      <alignment horizontal="right" vertical="center"/>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49" fontId="61" fillId="0" borderId="0" xfId="53" applyNumberFormat="1" applyFont="1" applyFill="1" applyBorder="1" applyAlignment="1" applyProtection="1">
      <alignment vertical="center" wrapText="1"/>
    </xf>
    <xf numFmtId="0" fontId="61" fillId="0" borderId="0" xfId="47" applyNumberFormat="1" applyFont="1" applyFill="1" applyBorder="1" applyAlignment="1" applyProtection="1">
      <alignment vertical="center" wrapText="1"/>
    </xf>
    <xf numFmtId="49" fontId="108" fillId="0" borderId="0" xfId="53" applyNumberFormat="1" applyFont="1" applyFill="1" applyBorder="1" applyAlignment="1" applyProtection="1">
      <alignment vertical="center" wrapText="1"/>
    </xf>
    <xf numFmtId="0" fontId="61" fillId="0" borderId="0" xfId="47" applyFont="1" applyFill="1" applyBorder="1" applyAlignment="1" applyProtection="1">
      <alignment horizontal="right" vertical="center" wrapText="1"/>
    </xf>
    <xf numFmtId="0" fontId="107" fillId="0" borderId="0" xfId="0" applyNumberFormat="1" applyFont="1" applyBorder="1" applyAlignment="1">
      <alignment vertical="center"/>
    </xf>
    <xf numFmtId="49" fontId="0" fillId="0" borderId="0" xfId="0" applyBorder="1">
      <alignment vertical="top"/>
    </xf>
    <xf numFmtId="0" fontId="79" fillId="0" borderId="0" xfId="0" applyNumberFormat="1" applyFont="1" applyAlignment="1">
      <alignment vertical="center"/>
    </xf>
    <xf numFmtId="49" fontId="10" fillId="11" borderId="5" xfId="53" applyNumberFormat="1"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22" fillId="0" borderId="0" xfId="54" applyFont="1" applyFill="1" applyBorder="1" applyAlignment="1" applyProtection="1">
      <alignment vertical="center" wrapText="1"/>
    </xf>
    <xf numFmtId="0" fontId="10" fillId="0" borderId="0" xfId="47" applyFont="1" applyFill="1" applyBorder="1" applyAlignment="1" applyProtection="1">
      <alignment horizontal="left" vertical="center" wrapText="1"/>
    </xf>
    <xf numFmtId="0" fontId="33" fillId="7" borderId="0"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78" fillId="7" borderId="0" xfId="54" applyFont="1" applyFill="1" applyBorder="1" applyAlignment="1" applyProtection="1">
      <alignment vertical="center" wrapText="1"/>
    </xf>
    <xf numFmtId="0" fontId="10"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79" fillId="7" borderId="0" xfId="33" applyNumberFormat="1" applyFont="1" applyFill="1" applyBorder="1" applyAlignment="1" applyProtection="1">
      <alignment horizontal="center" vertical="center" wrapText="1"/>
    </xf>
    <xf numFmtId="49" fontId="79" fillId="7" borderId="0" xfId="33" applyNumberFormat="1" applyFont="1" applyFill="1" applyBorder="1" applyAlignment="1" applyProtection="1">
      <alignment horizontal="center" vertical="center" wrapText="1"/>
    </xf>
    <xf numFmtId="0" fontId="22" fillId="0" borderId="0" xfId="55" applyFont="1" applyBorder="1" applyAlignment="1">
      <alignment horizontal="center" vertical="center" wrapText="1"/>
    </xf>
    <xf numFmtId="0" fontId="10"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9" fillId="0" borderId="0" xfId="54" applyFont="1" applyFill="1" applyAlignment="1" applyProtection="1">
      <alignment vertical="center" wrapText="1"/>
    </xf>
    <xf numFmtId="49" fontId="79" fillId="0" borderId="0" xfId="0" applyFont="1">
      <alignment vertical="top"/>
    </xf>
    <xf numFmtId="0" fontId="10" fillId="7" borderId="17" xfId="54" applyFont="1" applyFill="1" applyBorder="1" applyAlignment="1" applyProtection="1">
      <alignment vertical="center" wrapText="1"/>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10" fillId="0" borderId="5" xfId="54" applyFont="1" applyFill="1" applyBorder="1" applyAlignment="1" applyProtection="1">
      <alignment horizontal="left" vertical="center" wrapText="1"/>
    </xf>
    <xf numFmtId="0" fontId="10" fillId="7" borderId="5" xfId="54" applyFont="1" applyFill="1" applyBorder="1" applyAlignment="1" applyProtection="1">
      <alignment horizontal="left" vertical="center" wrapText="1"/>
    </xf>
    <xf numFmtId="49" fontId="79" fillId="7" borderId="15" xfId="33" applyNumberFormat="1" applyFont="1" applyFill="1" applyBorder="1" applyAlignment="1" applyProtection="1">
      <alignment horizontal="center" vertical="center" wrapText="1"/>
    </xf>
    <xf numFmtId="49" fontId="77" fillId="0" borderId="0" xfId="54" applyNumberFormat="1" applyFont="1" applyFill="1" applyAlignment="1" applyProtection="1">
      <alignment vertical="center" wrapText="1"/>
    </xf>
    <xf numFmtId="0" fontId="77" fillId="0" borderId="0" xfId="0" applyNumberFormat="1" applyFont="1" applyFill="1" applyBorder="1" applyAlignment="1">
      <alignment vertical="center"/>
    </xf>
    <xf numFmtId="49" fontId="41" fillId="0" borderId="5" xfId="53" applyNumberFormat="1" applyFont="1" applyFill="1" applyBorder="1" applyAlignment="1" applyProtection="1">
      <alignment vertical="center" wrapText="1"/>
    </xf>
    <xf numFmtId="0" fontId="10"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10"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9" fillId="0" borderId="0" xfId="54" applyNumberFormat="1" applyFont="1" applyFill="1" applyAlignment="1" applyProtection="1">
      <alignment vertical="center"/>
    </xf>
    <xf numFmtId="0" fontId="109" fillId="0" borderId="0" xfId="0" applyNumberFormat="1" applyFont="1" applyFill="1" applyBorder="1" applyAlignment="1">
      <alignment vertical="center"/>
    </xf>
    <xf numFmtId="0" fontId="10" fillId="7" borderId="26" xfId="54" applyFont="1" applyFill="1" applyBorder="1" applyAlignment="1" applyProtection="1">
      <alignment vertical="center" wrapText="1"/>
    </xf>
    <xf numFmtId="0" fontId="10" fillId="7" borderId="28"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49" fontId="33"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10" fillId="0" borderId="0" xfId="0" applyNumberFormat="1" applyFont="1" applyProtection="1">
      <alignment vertical="top"/>
    </xf>
    <xf numFmtId="0" fontId="12" fillId="7" borderId="0" xfId="54" applyFont="1" applyFill="1" applyBorder="1" applyAlignment="1" applyProtection="1">
      <alignment horizontal="center" vertical="center" wrapText="1"/>
    </xf>
    <xf numFmtId="0" fontId="36" fillId="7" borderId="0" xfId="54" applyFont="1" applyFill="1" applyBorder="1" applyAlignment="1" applyProtection="1">
      <alignment vertical="center" wrapText="1"/>
    </xf>
    <xf numFmtId="0" fontId="36" fillId="0" borderId="0" xfId="54" applyFont="1" applyFill="1" applyAlignment="1" applyProtection="1">
      <alignment vertical="center" wrapText="1"/>
    </xf>
    <xf numFmtId="49" fontId="10" fillId="0" borderId="0" xfId="54" applyNumberFormat="1" applyFont="1" applyFill="1" applyAlignment="1" applyProtection="1">
      <alignment vertical="center" wrapText="1"/>
    </xf>
    <xf numFmtId="0" fontId="10" fillId="0" borderId="0" xfId="54" applyFont="1" applyFill="1" applyBorder="1" applyAlignment="1" applyProtection="1">
      <alignment vertical="center" wrapText="1"/>
    </xf>
    <xf numFmtId="0" fontId="0" fillId="0" borderId="0" xfId="0" applyNumberFormat="1" applyAlignment="1">
      <alignment vertical="center"/>
    </xf>
    <xf numFmtId="0" fontId="10"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10" fillId="7" borderId="5" xfId="30" applyNumberFormat="1" applyFont="1" applyFill="1" applyBorder="1" applyAlignment="1" applyProtection="1">
      <alignment horizontal="righ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44" fillId="13" borderId="15" xfId="0" applyNumberFormat="1" applyFont="1" applyFill="1" applyBorder="1" applyAlignment="1" applyProtection="1">
      <alignment horizontal="left" vertical="center"/>
    </xf>
    <xf numFmtId="49" fontId="10" fillId="0" borderId="5" xfId="53" applyNumberFormat="1" applyFont="1" applyFill="1" applyBorder="1" applyAlignment="1" applyProtection="1">
      <alignment horizontal="center" vertical="center" wrapText="1"/>
    </xf>
    <xf numFmtId="0" fontId="41" fillId="0" borderId="5" xfId="51" applyFont="1" applyFill="1" applyBorder="1" applyAlignment="1" applyProtection="1">
      <alignment vertical="center" wrapText="1"/>
    </xf>
    <xf numFmtId="49" fontId="10" fillId="0" borderId="5" xfId="0" applyNumberFormat="1" applyFont="1" applyBorder="1" applyProtection="1">
      <alignment vertical="top"/>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0" borderId="0" xfId="5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indent="4"/>
    </xf>
    <xf numFmtId="0" fontId="10" fillId="7" borderId="5" xfId="54" applyNumberFormat="1" applyFont="1" applyFill="1" applyBorder="1" applyAlignment="1" applyProtection="1">
      <alignment horizontal="left" vertical="center" wrapText="1" indent="5"/>
    </xf>
    <xf numFmtId="49" fontId="44" fillId="13" borderId="15" xfId="0" applyFont="1" applyFill="1" applyBorder="1" applyAlignment="1" applyProtection="1">
      <alignment horizontal="left" vertical="center" indent="5"/>
    </xf>
    <xf numFmtId="49" fontId="44" fillId="13" borderId="15" xfId="0" applyFont="1" applyFill="1" applyBorder="1" applyAlignment="1" applyProtection="1">
      <alignment horizontal="left" vertical="center" indent="6"/>
    </xf>
    <xf numFmtId="49" fontId="44" fillId="13" borderId="15" xfId="0" applyFont="1" applyFill="1" applyBorder="1" applyAlignment="1" applyProtection="1">
      <alignment horizontal="left" vertical="center" indent="1"/>
    </xf>
    <xf numFmtId="0" fontId="10" fillId="0" borderId="5" xfId="54"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0" fontId="10" fillId="0" borderId="0" xfId="47" applyFont="1" applyFill="1" applyBorder="1" applyAlignment="1" applyProtection="1">
      <alignment horizontal="right" vertical="center" wrapText="1"/>
    </xf>
    <xf numFmtId="0" fontId="22" fillId="0" borderId="0" xfId="32" applyFont="1" applyFill="1" applyBorder="1" applyAlignment="1" applyProtection="1">
      <alignment vertical="center" wrapText="1"/>
    </xf>
    <xf numFmtId="49" fontId="10" fillId="0" borderId="29" xfId="0" applyNumberFormat="1" applyFont="1" applyBorder="1" applyAlignment="1" applyProtection="1">
      <alignment vertical="top" wrapText="1"/>
    </xf>
    <xf numFmtId="0" fontId="78"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9" fontId="44" fillId="13" borderId="17" xfId="0" applyFont="1" applyFill="1" applyBorder="1" applyAlignment="1" applyProtection="1">
      <alignment horizontal="left" vertical="center" indent="2"/>
    </xf>
    <xf numFmtId="0" fontId="10" fillId="7" borderId="5" xfId="54" applyFont="1" applyFill="1" applyBorder="1" applyAlignment="1" applyProtection="1">
      <alignment vertical="center" wrapText="1"/>
    </xf>
    <xf numFmtId="0" fontId="22" fillId="0" borderId="0" xfId="55" applyFont="1" applyBorder="1" applyAlignment="1">
      <alignment horizontal="center"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0" fontId="79" fillId="0" borderId="0" xfId="54" applyFont="1" applyFill="1" applyAlignment="1" applyProtection="1">
      <alignment vertical="center"/>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49" fontId="10" fillId="0" borderId="5" xfId="33"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49" fontId="10" fillId="0" borderId="0" xfId="54" applyNumberFormat="1" applyFont="1" applyFill="1" applyBorder="1" applyAlignment="1" applyProtection="1">
      <alignment vertical="center" wrapText="1"/>
    </xf>
    <xf numFmtId="49" fontId="79" fillId="0" borderId="0" xfId="0" applyNumberFormat="1" applyFont="1" applyFill="1" applyAlignment="1" applyProtection="1">
      <alignment vertical="center"/>
    </xf>
    <xf numFmtId="49" fontId="79"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51" fillId="0" borderId="0" xfId="47"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xf>
    <xf numFmtId="49" fontId="44" fillId="13" borderId="13" xfId="0" applyFont="1" applyFill="1" applyBorder="1" applyAlignment="1" applyProtection="1">
      <alignment horizontal="left" vertical="center"/>
    </xf>
    <xf numFmtId="49" fontId="44" fillId="13" borderId="13" xfId="0" applyFont="1" applyFill="1" applyBorder="1" applyAlignment="1" applyProtection="1">
      <alignment horizontal="left" vertical="center" indent="1"/>
    </xf>
    <xf numFmtId="4" fontId="80" fillId="13" borderId="14" xfId="0" applyNumberFormat="1" applyFont="1" applyFill="1" applyBorder="1" applyAlignment="1" applyProtection="1">
      <alignment horizontal="right"/>
    </xf>
    <xf numFmtId="0" fontId="10" fillId="8" borderId="5" xfId="53"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5" fillId="7" borderId="0" xfId="33" applyNumberFormat="1" applyFont="1" applyFill="1" applyBorder="1" applyAlignment="1" applyProtection="1">
      <alignment horizontal="center" vertical="center" wrapText="1"/>
    </xf>
    <xf numFmtId="0" fontId="85" fillId="0" borderId="0" xfId="0" applyNumberFormat="1" applyFont="1" applyFill="1" applyBorder="1" applyAlignment="1">
      <alignment horizontal="center" vertical="center"/>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2"/>
    </xf>
    <xf numFmtId="49" fontId="10"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0" fontId="86" fillId="0" borderId="0" xfId="0" applyNumberFormat="1" applyFont="1" applyFill="1" applyBorder="1" applyAlignment="1">
      <alignment vertical="center"/>
    </xf>
    <xf numFmtId="0" fontId="10"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10" fillId="0" borderId="5" xfId="47" applyNumberFormat="1" applyFont="1" applyFill="1" applyBorder="1" applyAlignment="1" applyProtection="1">
      <alignment horizontal="center" vertical="center" wrapText="1"/>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79" fillId="0" borderId="0" xfId="0" applyNumberFormat="1" applyFont="1" applyFill="1" applyBorder="1" applyAlignment="1">
      <alignment horizontal="center" vertical="center"/>
    </xf>
    <xf numFmtId="0" fontId="10" fillId="13" borderId="14"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horizontal="center" vertical="center" wrapText="1"/>
    </xf>
    <xf numFmtId="0" fontId="10" fillId="0" borderId="23" xfId="47" applyFont="1" applyFill="1" applyBorder="1" applyAlignment="1" applyProtection="1">
      <alignment horizontal="left" vertical="center" wrapText="1" indent="2"/>
    </xf>
    <xf numFmtId="0" fontId="10" fillId="0" borderId="23" xfId="53" applyNumberFormat="1" applyFont="1" applyFill="1" applyBorder="1" applyAlignment="1" applyProtection="1">
      <alignment horizontal="left" vertical="center" wrapText="1"/>
    </xf>
    <xf numFmtId="49" fontId="10"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10" fillId="0" borderId="5" xfId="54" applyNumberFormat="1" applyFont="1" applyFill="1" applyBorder="1" applyAlignment="1" applyProtection="1">
      <alignment vertical="top" wrapText="1"/>
    </xf>
    <xf numFmtId="0" fontId="10" fillId="0" borderId="5" xfId="54" applyNumberFormat="1" applyFont="1" applyFill="1" applyBorder="1" applyAlignment="1" applyProtection="1">
      <alignment horizontal="left" vertical="center" wrapText="1"/>
    </xf>
    <xf numFmtId="0" fontId="10" fillId="0" borderId="5" xfId="47" applyFont="1" applyFill="1" applyBorder="1" applyAlignment="1" applyProtection="1">
      <alignment horizontal="left" vertical="center" wrapText="1" indent="1"/>
    </xf>
    <xf numFmtId="0" fontId="10" fillId="0" borderId="5" xfId="47" applyFont="1" applyFill="1" applyBorder="1" applyAlignment="1" applyProtection="1">
      <alignment horizontal="left" vertical="center" wrapText="1" indent="4"/>
    </xf>
    <xf numFmtId="49" fontId="10" fillId="13" borderId="25" xfId="54" applyNumberFormat="1" applyFont="1" applyFill="1" applyBorder="1" applyAlignment="1" applyProtection="1">
      <alignment horizontal="center" vertical="center" wrapText="1"/>
    </xf>
    <xf numFmtId="0" fontId="10" fillId="13" borderId="17" xfId="53" applyNumberFormat="1" applyFont="1" applyFill="1" applyBorder="1" applyAlignment="1" applyProtection="1">
      <alignment horizontal="left" vertical="center" wrapText="1"/>
    </xf>
    <xf numFmtId="49" fontId="10" fillId="13" borderId="18" xfId="54" applyNumberFormat="1" applyFont="1" applyFill="1" applyBorder="1" applyAlignment="1" applyProtection="1">
      <alignment vertical="center" wrapText="1"/>
    </xf>
    <xf numFmtId="49" fontId="33" fillId="7" borderId="15" xfId="33" applyNumberFormat="1" applyFont="1" applyFill="1" applyBorder="1" applyAlignment="1" applyProtection="1">
      <alignment horizontal="center" vertical="center" wrapText="1"/>
    </xf>
    <xf numFmtId="0" fontId="33" fillId="7" borderId="15" xfId="33" applyNumberFormat="1" applyFont="1" applyFill="1" applyBorder="1" applyAlignment="1" applyProtection="1">
      <alignment horizontal="center" vertical="center" wrapText="1"/>
    </xf>
    <xf numFmtId="0" fontId="79" fillId="7" borderId="15" xfId="33" applyNumberFormat="1" applyFont="1" applyFill="1" applyBorder="1" applyAlignment="1" applyProtection="1">
      <alignment horizontal="center" vertical="center" wrapText="1"/>
    </xf>
    <xf numFmtId="0" fontId="71" fillId="0" borderId="0" xfId="54" applyFont="1" applyFill="1" applyAlignment="1" applyProtection="1">
      <alignment vertical="center" wrapText="1"/>
    </xf>
    <xf numFmtId="0" fontId="10" fillId="0" borderId="5" xfId="47" applyFont="1" applyFill="1" applyBorder="1" applyAlignment="1" applyProtection="1">
      <alignment vertical="center" wrapText="1"/>
    </xf>
    <xf numFmtId="0" fontId="107" fillId="0" borderId="0" xfId="0" applyNumberFormat="1" applyFont="1" applyAlignment="1">
      <alignment vertical="center"/>
    </xf>
    <xf numFmtId="49" fontId="61" fillId="0" borderId="0" xfId="53" applyNumberFormat="1" applyFont="1" applyFill="1" applyBorder="1" applyAlignment="1" applyProtection="1">
      <alignment horizontal="center" vertical="center" wrapText="1"/>
    </xf>
    <xf numFmtId="0" fontId="61" fillId="0" borderId="0" xfId="47" applyFont="1" applyFill="1" applyBorder="1" applyAlignment="1" applyProtection="1">
      <alignment vertical="center" wrapText="1"/>
    </xf>
    <xf numFmtId="0" fontId="107" fillId="0" borderId="0" xfId="0" applyNumberFormat="1" applyFont="1" applyBorder="1" applyAlignment="1">
      <alignment vertical="center"/>
    </xf>
    <xf numFmtId="0" fontId="10" fillId="0" borderId="5" xfId="54" applyNumberFormat="1" applyFont="1" applyFill="1" applyBorder="1" applyAlignment="1" applyProtection="1">
      <alignment horizontal="left" vertical="center" wrapText="1" indent="6"/>
    </xf>
    <xf numFmtId="49" fontId="33" fillId="7" borderId="23" xfId="33" applyNumberFormat="1" applyFont="1" applyFill="1" applyBorder="1" applyAlignment="1" applyProtection="1">
      <alignment horizontal="center" vertical="center" wrapText="1"/>
    </xf>
    <xf numFmtId="0" fontId="33" fillId="7" borderId="23" xfId="33" applyNumberFormat="1" applyFont="1" applyFill="1" applyBorder="1" applyAlignment="1" applyProtection="1">
      <alignment horizontal="center" vertical="center" wrapText="1"/>
    </xf>
    <xf numFmtId="0" fontId="79" fillId="7" borderId="23" xfId="33" applyNumberFormat="1"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center" vertical="center" wrapText="1"/>
    </xf>
    <xf numFmtId="0" fontId="79" fillId="7" borderId="0" xfId="33" applyNumberFormat="1"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10" fillId="12" borderId="23" xfId="45" applyFont="1" applyFill="1" applyBorder="1" applyAlignment="1" applyProtection="1">
      <alignment horizontal="center" vertical="center" wrapText="1"/>
    </xf>
    <xf numFmtId="0" fontId="10" fillId="0" borderId="13" xfId="53" applyFont="1" applyBorder="1" applyAlignment="1" applyProtection="1">
      <alignment horizontal="left" vertical="center"/>
    </xf>
    <xf numFmtId="49" fontId="10" fillId="0" borderId="13" xfId="0" applyNumberFormat="1" applyFont="1" applyBorder="1" applyProtection="1">
      <alignment vertical="top"/>
    </xf>
    <xf numFmtId="49" fontId="41" fillId="0" borderId="13" xfId="0" applyNumberFormat="1" applyFont="1" applyBorder="1" applyProtection="1">
      <alignment vertical="top"/>
    </xf>
    <xf numFmtId="0" fontId="41" fillId="0" borderId="13" xfId="53" applyFont="1" applyBorder="1" applyAlignment="1" applyProtection="1">
      <alignment horizontal="left" vertical="center"/>
    </xf>
    <xf numFmtId="49" fontId="10" fillId="0" borderId="45" xfId="0" applyNumberFormat="1" applyFont="1" applyBorder="1" applyAlignment="1" applyProtection="1">
      <alignment vertical="center" wrapText="1"/>
    </xf>
    <xf numFmtId="0" fontId="10" fillId="0" borderId="16" xfId="54" applyFont="1" applyFill="1" applyBorder="1" applyAlignment="1" applyProtection="1">
      <alignment vertical="center" wrapText="1"/>
    </xf>
    <xf numFmtId="0" fontId="10" fillId="0" borderId="28" xfId="54" applyFont="1" applyFill="1" applyBorder="1" applyAlignment="1" applyProtection="1">
      <alignment vertical="center" wrapText="1"/>
    </xf>
    <xf numFmtId="0" fontId="10" fillId="0" borderId="26" xfId="54" applyFont="1" applyFill="1" applyBorder="1" applyAlignment="1" applyProtection="1">
      <alignment vertical="center" wrapText="1"/>
    </xf>
    <xf numFmtId="0" fontId="22" fillId="0" borderId="0" xfId="55" applyFont="1" applyFill="1" applyBorder="1" applyAlignment="1">
      <alignment vertical="center" wrapText="1"/>
    </xf>
    <xf numFmtId="49" fontId="41" fillId="13" borderId="14" xfId="53" applyNumberFormat="1" applyFont="1" applyFill="1" applyBorder="1" applyAlignment="1" applyProtection="1">
      <alignment horizontal="center" vertical="center" wrapText="1"/>
    </xf>
    <xf numFmtId="0" fontId="0" fillId="0" borderId="13" xfId="0" applyNumberFormat="1" applyFill="1" applyBorder="1" applyAlignment="1" applyProtection="1">
      <alignment vertical="center"/>
    </xf>
    <xf numFmtId="0" fontId="108" fillId="0" borderId="0" xfId="47" applyFont="1" applyFill="1" applyBorder="1" applyAlignment="1" applyProtection="1">
      <alignment horizontal="left" vertical="center" wrapText="1"/>
    </xf>
    <xf numFmtId="49" fontId="79" fillId="7" borderId="23" xfId="33" applyNumberFormat="1" applyFont="1" applyFill="1" applyBorder="1" applyAlignment="1" applyProtection="1">
      <alignment horizontal="center" vertical="center" wrapText="1"/>
    </xf>
    <xf numFmtId="0" fontId="108" fillId="7" borderId="0" xfId="54" applyFont="1" applyFill="1" applyBorder="1" applyAlignment="1" applyProtection="1">
      <alignment vertical="center" wrapText="1"/>
    </xf>
    <xf numFmtId="49" fontId="10" fillId="7" borderId="5" xfId="53" applyNumberFormat="1" applyFont="1" applyFill="1" applyBorder="1" applyAlignment="1" applyProtection="1">
      <alignment horizontal="center" vertical="center" wrapText="1"/>
    </xf>
    <xf numFmtId="165" fontId="0" fillId="9" borderId="5" xfId="0" applyNumberFormat="1" applyFill="1" applyBorder="1" applyAlignment="1" applyProtection="1">
      <alignment horizontal="right" vertical="center"/>
      <protection locked="0"/>
    </xf>
    <xf numFmtId="0" fontId="0" fillId="7" borderId="13" xfId="52" applyFont="1" applyFill="1" applyBorder="1" applyAlignment="1" applyProtection="1">
      <alignment horizontal="right" vertical="center" wrapText="1" indent="1"/>
    </xf>
    <xf numFmtId="4" fontId="0" fillId="13" borderId="13" xfId="0" applyNumberFormat="1" applyFill="1" applyBorder="1" applyAlignment="1" applyProtection="1">
      <alignment horizontal="right" vertical="center"/>
    </xf>
    <xf numFmtId="0" fontId="33" fillId="7" borderId="0" xfId="33" applyNumberFormat="1" applyFont="1" applyFill="1" applyBorder="1" applyAlignment="1" applyProtection="1">
      <alignment vertical="center" wrapText="1"/>
    </xf>
    <xf numFmtId="0" fontId="33" fillId="7" borderId="0" xfId="33" applyNumberFormat="1" applyFont="1" applyFill="1" applyBorder="1" applyAlignment="1" applyProtection="1">
      <alignment horizontal="left" vertical="center" wrapText="1" indent="2"/>
    </xf>
    <xf numFmtId="49" fontId="44" fillId="0" borderId="0" xfId="0" applyFont="1" applyFill="1" applyBorder="1" applyAlignment="1" applyProtection="1">
      <alignment horizontal="left" vertical="center"/>
    </xf>
    <xf numFmtId="49" fontId="44" fillId="0" borderId="0" xfId="0" applyFont="1" applyFill="1" applyBorder="1" applyAlignment="1" applyProtection="1">
      <alignment horizontal="left" vertical="center" indent="2"/>
    </xf>
    <xf numFmtId="49" fontId="32"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41" fillId="0" borderId="0" xfId="53" applyNumberFormat="1" applyFont="1" applyFill="1" applyBorder="1" applyAlignment="1" applyProtection="1">
      <alignment horizontal="center" vertical="center" wrapText="1"/>
    </xf>
    <xf numFmtId="49" fontId="15" fillId="0" borderId="0" xfId="0" applyFont="1" applyFill="1" applyProtection="1">
      <alignment vertical="top"/>
    </xf>
    <xf numFmtId="49" fontId="36" fillId="0" borderId="0" xfId="0" applyFont="1" applyFill="1" applyBorder="1" applyProtection="1">
      <alignment vertical="top"/>
    </xf>
    <xf numFmtId="4" fontId="10" fillId="9" borderId="5" xfId="30" applyNumberFormat="1" applyFont="1" applyFill="1" applyBorder="1" applyAlignment="1" applyProtection="1">
      <alignment horizontal="right" vertical="center" wrapText="1"/>
      <protection locked="0"/>
    </xf>
    <xf numFmtId="49" fontId="0" fillId="0" borderId="0" xfId="0">
      <alignment vertical="top"/>
    </xf>
    <xf numFmtId="0" fontId="10" fillId="0" borderId="0" xfId="54" applyFont="1" applyFill="1" applyAlignment="1" applyProtection="1">
      <alignment vertical="center" wrapText="1"/>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49" fontId="32" fillId="13" borderId="13" xfId="0" applyFont="1" applyFill="1" applyBorder="1" applyAlignment="1" applyProtection="1">
      <alignment horizontal="center" vertical="center"/>
    </xf>
    <xf numFmtId="49" fontId="10" fillId="7" borderId="5" xfId="54" applyNumberFormat="1" applyFont="1" applyFill="1" applyBorder="1" applyAlignment="1" applyProtection="1">
      <alignment horizontal="center" vertical="center" wrapText="1"/>
    </xf>
    <xf numFmtId="49" fontId="10" fillId="0" borderId="5" xfId="53" applyNumberFormat="1"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0" fontId="10" fillId="7" borderId="5" xfId="54" applyNumberFormat="1" applyFont="1" applyFill="1" applyBorder="1" applyAlignment="1" applyProtection="1">
      <alignment horizontal="left" vertical="center" wrapText="1" indent="1"/>
    </xf>
    <xf numFmtId="0" fontId="10" fillId="7" borderId="5" xfId="54" applyNumberFormat="1" applyFont="1" applyFill="1" applyBorder="1" applyAlignment="1" applyProtection="1">
      <alignment horizontal="left" vertical="center" wrapText="1" indent="2"/>
    </xf>
    <xf numFmtId="0" fontId="10" fillId="7" borderId="5" xfId="54" applyNumberFormat="1" applyFont="1" applyFill="1" applyBorder="1" applyAlignment="1" applyProtection="1">
      <alignment horizontal="left" vertical="center" wrapText="1" indent="3"/>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44" fillId="13" borderId="15" xfId="0" applyFont="1" applyFill="1" applyBorder="1" applyAlignment="1" applyProtection="1">
      <alignment horizontal="left" vertical="center" indent="1"/>
    </xf>
    <xf numFmtId="49" fontId="10" fillId="13" borderId="14" xfId="53" applyNumberFormat="1" applyFont="1" applyFill="1" applyBorder="1" applyAlignment="1" applyProtection="1">
      <alignment horizontal="center" vertical="center" wrapText="1"/>
    </xf>
    <xf numFmtId="49" fontId="10" fillId="2" borderId="5" xfId="54" applyNumberFormat="1" applyFont="1" applyFill="1" applyBorder="1" applyAlignment="1" applyProtection="1">
      <alignment vertical="center" wrapText="1"/>
      <protection locked="0"/>
    </xf>
    <xf numFmtId="0" fontId="10" fillId="0" borderId="5" xfId="54" applyNumberFormat="1" applyFont="1" applyFill="1" applyBorder="1" applyAlignment="1" applyProtection="1">
      <alignment horizontal="left" vertical="center" wrapText="1" indent="4"/>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4" fillId="13" borderId="13" xfId="0" applyFont="1" applyFill="1" applyBorder="1" applyAlignment="1" applyProtection="1">
      <alignment vertical="center" wrapText="1"/>
    </xf>
    <xf numFmtId="49" fontId="44" fillId="13" borderId="15" xfId="0" applyFont="1" applyFill="1" applyBorder="1" applyAlignment="1" applyProtection="1">
      <alignment vertical="center"/>
    </xf>
    <xf numFmtId="49" fontId="44" fillId="13" borderId="15" xfId="0" applyFont="1" applyFill="1" applyBorder="1" applyAlignment="1" applyProtection="1">
      <alignment vertical="center" wrapText="1"/>
    </xf>
    <xf numFmtId="4" fontId="10" fillId="0" borderId="5" xfId="30" applyNumberFormat="1" applyFont="1" applyFill="1" applyBorder="1" applyAlignment="1" applyProtection="1">
      <alignment vertical="center" wrapText="1"/>
    </xf>
    <xf numFmtId="49" fontId="10" fillId="0" borderId="5" xfId="54" applyNumberFormat="1" applyFont="1" applyFill="1" applyBorder="1" applyAlignment="1" applyProtection="1">
      <alignment horizontal="left" vertical="center" wrapText="1" indent="7"/>
    </xf>
    <xf numFmtId="0" fontId="10" fillId="0" borderId="5" xfId="54" applyNumberFormat="1" applyFont="1" applyFill="1" applyBorder="1" applyAlignment="1" applyProtection="1">
      <alignment horizontal="left" vertical="center" wrapText="1"/>
    </xf>
    <xf numFmtId="0" fontId="10" fillId="7" borderId="5" xfId="54" applyFont="1" applyFill="1" applyBorder="1" applyAlignment="1" applyProtection="1">
      <alignment vertical="center" wrapText="1"/>
    </xf>
    <xf numFmtId="0" fontId="10" fillId="0" borderId="5" xfId="53" applyNumberFormat="1" applyFont="1" applyFill="1" applyBorder="1" applyAlignment="1" applyProtection="1">
      <alignment vertical="center" wrapText="1"/>
    </xf>
    <xf numFmtId="0" fontId="10" fillId="0" borderId="5" xfId="54" applyNumberFormat="1" applyFont="1" applyFill="1" applyBorder="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4" applyFont="1" applyFill="1" applyAlignment="1" applyProtection="1">
      <alignment vertical="center" wrapText="1"/>
    </xf>
    <xf numFmtId="49" fontId="10" fillId="0" borderId="5" xfId="53" applyNumberFormat="1" applyFont="1" applyFill="1" applyBorder="1" applyAlignment="1" applyProtection="1">
      <alignment vertical="center" wrapText="1"/>
    </xf>
    <xf numFmtId="49" fontId="79" fillId="0" borderId="0" xfId="0" applyFont="1">
      <alignment vertical="top"/>
    </xf>
    <xf numFmtId="0" fontId="79" fillId="0" borderId="0" xfId="54" applyFont="1" applyFill="1" applyAlignment="1" applyProtection="1">
      <alignment vertical="center"/>
    </xf>
    <xf numFmtId="49" fontId="79" fillId="0" borderId="0" xfId="0" applyFont="1" applyAlignment="1">
      <alignment vertical="top"/>
    </xf>
    <xf numFmtId="0" fontId="10" fillId="7" borderId="5" xfId="54" applyNumberFormat="1" applyFont="1" applyFill="1" applyBorder="1" applyAlignment="1" applyProtection="1">
      <alignment horizontal="left" vertical="center" wrapText="1"/>
    </xf>
    <xf numFmtId="0" fontId="10" fillId="0" borderId="0" xfId="54" applyFont="1" applyFill="1" applyAlignment="1" applyProtection="1">
      <alignment vertical="top" wrapText="1"/>
    </xf>
    <xf numFmtId="49" fontId="44"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41" fillId="0" borderId="5" xfId="53" applyNumberFormat="1" applyFont="1" applyFill="1" applyBorder="1" applyAlignment="1" applyProtection="1">
      <alignment vertical="center" wrapText="1"/>
    </xf>
    <xf numFmtId="49" fontId="0" fillId="0" borderId="0" xfId="0">
      <alignment vertical="top"/>
    </xf>
    <xf numFmtId="49" fontId="10" fillId="0" borderId="0" xfId="0" applyFont="1">
      <alignment vertical="top"/>
    </xf>
    <xf numFmtId="49" fontId="0" fillId="0" borderId="0" xfId="0">
      <alignment vertical="top"/>
    </xf>
    <xf numFmtId="49" fontId="36" fillId="0" borderId="0" xfId="0" applyFont="1" applyBorder="1">
      <alignment vertical="top"/>
    </xf>
    <xf numFmtId="49" fontId="44" fillId="13" borderId="15" xfId="0" applyFont="1" applyFill="1" applyBorder="1" applyAlignment="1" applyProtection="1">
      <alignment horizontal="left" vertical="center" indent="1"/>
    </xf>
    <xf numFmtId="49" fontId="10" fillId="0" borderId="0" xfId="0" applyNumberFormat="1" applyFont="1" applyAlignment="1">
      <alignment vertical="center"/>
    </xf>
    <xf numFmtId="49" fontId="10" fillId="0" borderId="0" xfId="0" applyFont="1">
      <alignment vertical="top"/>
    </xf>
    <xf numFmtId="49" fontId="44" fillId="13" borderId="15" xfId="0" applyFont="1" applyFill="1" applyBorder="1" applyAlignment="1" applyProtection="1">
      <alignment horizontal="left" vertical="center"/>
    </xf>
    <xf numFmtId="49" fontId="10" fillId="13" borderId="15" xfId="54" applyNumberFormat="1" applyFont="1" applyFill="1" applyBorder="1" applyAlignment="1" applyProtection="1">
      <alignment horizontal="left" vertical="center" wrapText="1" indent="4"/>
    </xf>
    <xf numFmtId="49" fontId="10"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10"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4" fillId="13" borderId="13" xfId="0" applyNumberFormat="1" applyFont="1" applyFill="1" applyBorder="1" applyAlignment="1" applyProtection="1">
      <alignment horizontal="left" vertical="center"/>
    </xf>
    <xf numFmtId="0" fontId="44" fillId="13" borderId="15" xfId="0" applyNumberFormat="1" applyFont="1" applyFill="1" applyBorder="1" applyAlignment="1" applyProtection="1">
      <alignment horizontal="left" vertical="center"/>
    </xf>
    <xf numFmtId="0" fontId="44"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10"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10" fillId="0" borderId="5" xfId="51" applyFont="1" applyFill="1" applyBorder="1" applyAlignment="1" applyProtection="1">
      <alignment vertical="center" wrapText="1"/>
    </xf>
    <xf numFmtId="0" fontId="10" fillId="0" borderId="0" xfId="47" applyFont="1" applyFill="1" applyBorder="1" applyAlignment="1" applyProtection="1">
      <alignment vertical="center" wrapText="1"/>
    </xf>
    <xf numFmtId="49" fontId="10" fillId="0" borderId="5" xfId="0" applyNumberFormat="1" applyFont="1" applyFill="1" applyBorder="1" applyAlignment="1" applyProtection="1">
      <alignment vertical="center" wrapText="1"/>
    </xf>
    <xf numFmtId="0" fontId="10" fillId="7" borderId="0" xfId="54" applyFont="1" applyFill="1" applyBorder="1" applyAlignment="1" applyProtection="1">
      <alignment vertical="center" wrapText="1"/>
    </xf>
    <xf numFmtId="0" fontId="12"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32" fillId="13" borderId="15" xfId="0" applyFont="1" applyFill="1" applyBorder="1" applyAlignment="1" applyProtection="1">
      <alignment horizontal="left" vertical="center"/>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0" fontId="10" fillId="0" borderId="0" xfId="47" applyFont="1" applyFill="1" applyBorder="1" applyAlignment="1" applyProtection="1">
      <alignment vertical="center" wrapText="1"/>
    </xf>
    <xf numFmtId="49" fontId="10" fillId="13" borderId="14" xfId="53" applyNumberFormat="1" applyFont="1" applyFill="1" applyBorder="1" applyAlignment="1" applyProtection="1">
      <alignment horizontal="center" vertical="center" wrapText="1"/>
    </xf>
    <xf numFmtId="4" fontId="10" fillId="0" borderId="5" xfId="30" applyNumberFormat="1" applyFont="1" applyFill="1" applyBorder="1" applyAlignment="1" applyProtection="1">
      <alignment horizontal="right" vertical="center" wrapText="1"/>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vertical="center" wrapText="1"/>
    </xf>
    <xf numFmtId="0" fontId="10" fillId="0" borderId="0" xfId="54" applyNumberFormat="1" applyFont="1" applyFill="1" applyAlignment="1" applyProtection="1">
      <alignment vertical="center" wrapText="1"/>
    </xf>
    <xf numFmtId="4" fontId="79" fillId="0" borderId="5" xfId="30" applyNumberFormat="1" applyFont="1" applyFill="1" applyBorder="1" applyAlignment="1" applyProtection="1">
      <alignment horizontal="center" vertical="center" wrapText="1"/>
    </xf>
    <xf numFmtId="0" fontId="79" fillId="0" borderId="0" xfId="53" applyNumberFormat="1" applyFont="1" applyFill="1" applyBorder="1" applyAlignment="1" applyProtection="1">
      <alignment vertical="center" wrapText="1"/>
    </xf>
    <xf numFmtId="0" fontId="79"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9" fillId="0" borderId="0" xfId="0" applyNumberFormat="1" applyFont="1" applyFill="1" applyBorder="1" applyAlignment="1" applyProtection="1">
      <alignment vertical="center"/>
    </xf>
    <xf numFmtId="49" fontId="10" fillId="11" borderId="5" xfId="53" applyNumberFormat="1"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33" fillId="7" borderId="23" xfId="33" applyNumberFormat="1" applyFont="1" applyFill="1" applyBorder="1" applyAlignment="1" applyProtection="1">
      <alignment horizontal="center" vertical="center" wrapText="1"/>
    </xf>
    <xf numFmtId="0" fontId="10"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49" fontId="110" fillId="0" borderId="13" xfId="30" applyNumberFormat="1" applyFont="1" applyFill="1" applyBorder="1" applyAlignment="1" applyProtection="1">
      <alignment horizontal="left" vertical="center" wrapText="1"/>
    </xf>
    <xf numFmtId="0" fontId="107" fillId="0" borderId="5" xfId="30" applyNumberFormat="1" applyFont="1" applyFill="1" applyBorder="1" applyAlignment="1" applyProtection="1">
      <alignment horizontal="left" vertical="center" wrapText="1" indent="2"/>
    </xf>
    <xf numFmtId="49" fontId="107" fillId="0" borderId="5" xfId="54" applyNumberFormat="1" applyFont="1" applyFill="1" applyBorder="1" applyAlignment="1" applyProtection="1">
      <alignment horizontal="center" vertical="center" wrapText="1"/>
    </xf>
    <xf numFmtId="0" fontId="108" fillId="0" borderId="0" xfId="54" applyFont="1" applyFill="1" applyAlignment="1" applyProtection="1">
      <alignment vertical="center" wrapText="1"/>
    </xf>
    <xf numFmtId="0" fontId="10" fillId="0" borderId="0" xfId="54" applyFont="1" applyFill="1" applyAlignment="1" applyProtection="1">
      <alignment vertical="top"/>
    </xf>
    <xf numFmtId="0" fontId="59" fillId="0" borderId="0" xfId="54" applyFont="1" applyFill="1" applyAlignment="1" applyProtection="1">
      <alignment horizontal="right" vertical="top" wrapText="1"/>
    </xf>
    <xf numFmtId="0" fontId="10" fillId="0" borderId="16" xfId="54" applyNumberFormat="1" applyFont="1" applyFill="1" applyBorder="1" applyAlignment="1" applyProtection="1">
      <alignment vertical="center" wrapText="1"/>
    </xf>
    <xf numFmtId="49" fontId="47" fillId="13" borderId="15" xfId="35" applyFont="1" applyFill="1" applyBorder="1" applyAlignment="1" applyProtection="1">
      <alignment horizontal="center" vertical="top"/>
    </xf>
    <xf numFmtId="0" fontId="10" fillId="0" borderId="26" xfId="54" applyNumberFormat="1" applyFont="1" applyFill="1" applyBorder="1" applyAlignment="1" applyProtection="1">
      <alignment vertical="top" wrapText="1"/>
    </xf>
    <xf numFmtId="0" fontId="0" fillId="0" borderId="0" xfId="0" applyNumberFormat="1" applyAlignment="1">
      <alignment horizontal="left" vertical="top" wrapText="1"/>
    </xf>
    <xf numFmtId="0" fontId="107" fillId="0" borderId="0" xfId="0" applyNumberFormat="1" applyFont="1" applyFill="1" applyBorder="1" applyAlignment="1" applyProtection="1">
      <alignment vertical="center"/>
    </xf>
    <xf numFmtId="49" fontId="61" fillId="0" borderId="0" xfId="54" applyNumberFormat="1" applyFont="1" applyFill="1" applyAlignment="1" applyProtection="1">
      <alignment vertical="center" wrapText="1"/>
    </xf>
    <xf numFmtId="0" fontId="111" fillId="7" borderId="0" xfId="54" applyFont="1" applyFill="1" applyBorder="1" applyAlignment="1" applyProtection="1">
      <alignment vertical="center" wrapText="1"/>
    </xf>
    <xf numFmtId="0" fontId="61" fillId="7" borderId="0" xfId="54" applyFont="1" applyFill="1" applyBorder="1" applyAlignment="1" applyProtection="1">
      <alignment vertical="center" wrapText="1"/>
    </xf>
    <xf numFmtId="0" fontId="10" fillId="7" borderId="0" xfId="52" applyFont="1" applyFill="1" applyBorder="1" applyAlignment="1" applyProtection="1">
      <alignment horizontal="right" vertical="center" wrapText="1" indent="1"/>
    </xf>
    <xf numFmtId="0" fontId="10" fillId="0" borderId="16" xfId="54" applyNumberFormat="1" applyFont="1" applyFill="1" applyBorder="1" applyAlignment="1" applyProtection="1">
      <alignment vertical="top" wrapText="1"/>
    </xf>
    <xf numFmtId="0" fontId="10" fillId="0" borderId="0" xfId="54" applyFont="1" applyFill="1" applyAlignment="1" applyProtection="1">
      <alignment vertical="center" wrapText="1"/>
    </xf>
    <xf numFmtId="49" fontId="10" fillId="0"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10" fillId="0" borderId="5" xfId="53" applyFont="1" applyBorder="1" applyAlignment="1" applyProtection="1">
      <alignment horizontal="left" vertical="center"/>
    </xf>
    <xf numFmtId="49" fontId="10" fillId="0" borderId="0" xfId="35" applyNumberFormat="1" applyFont="1">
      <alignment vertical="top"/>
    </xf>
    <xf numFmtId="0" fontId="10" fillId="0" borderId="0" xfId="54" applyFont="1" applyFill="1" applyBorder="1" applyAlignment="1" applyProtection="1">
      <alignment vertical="center" wrapText="1"/>
    </xf>
    <xf numFmtId="0" fontId="10" fillId="8" borderId="5" xfId="53" applyNumberFormat="1" applyFont="1" applyFill="1" applyBorder="1" applyAlignment="1" applyProtection="1">
      <alignment horizontal="left" vertical="center" wrapText="1"/>
    </xf>
    <xf numFmtId="0" fontId="71" fillId="0" borderId="0" xfId="54" applyFont="1" applyFill="1" applyAlignment="1" applyProtection="1">
      <alignment vertical="center" wrapText="1"/>
    </xf>
    <xf numFmtId="49" fontId="79" fillId="0" borderId="0" xfId="54" applyNumberFormat="1" applyFont="1" applyFill="1" applyAlignment="1" applyProtection="1">
      <alignment vertical="center" wrapText="1"/>
    </xf>
    <xf numFmtId="0" fontId="79" fillId="0" borderId="0" xfId="54" applyFont="1" applyFill="1" applyAlignment="1" applyProtection="1">
      <alignment vertical="center" wrapText="1"/>
    </xf>
    <xf numFmtId="0" fontId="36" fillId="0" borderId="0" xfId="54" applyFont="1" applyFill="1" applyAlignment="1" applyProtection="1">
      <alignment vertical="center" wrapText="1"/>
    </xf>
    <xf numFmtId="0" fontId="10" fillId="0" borderId="5" xfId="47" applyNumberFormat="1" applyFont="1" applyFill="1" applyBorder="1" applyAlignment="1" applyProtection="1">
      <alignment horizontal="center" vertical="center" wrapText="1"/>
    </xf>
    <xf numFmtId="49" fontId="85" fillId="7" borderId="0" xfId="33" applyNumberFormat="1" applyFont="1" applyFill="1" applyBorder="1" applyAlignment="1" applyProtection="1">
      <alignment horizontal="center" vertical="center" wrapText="1"/>
    </xf>
    <xf numFmtId="0" fontId="85" fillId="0" borderId="0" xfId="47" applyNumberFormat="1" applyFont="1" applyFill="1" applyBorder="1" applyAlignment="1" applyProtection="1">
      <alignment horizontal="center" vertical="center" wrapText="1"/>
    </xf>
    <xf numFmtId="0" fontId="85" fillId="0" borderId="0" xfId="53" applyNumberFormat="1"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0" borderId="5" xfId="47" applyFont="1" applyFill="1" applyBorder="1" applyAlignment="1" applyProtection="1">
      <alignment horizontal="left" vertical="center" wrapText="1" indent="1"/>
    </xf>
    <xf numFmtId="0" fontId="10" fillId="0" borderId="5" xfId="54" applyNumberFormat="1" applyFont="1" applyFill="1" applyBorder="1" applyAlignment="1" applyProtection="1">
      <alignment vertical="center" wrapText="1"/>
    </xf>
    <xf numFmtId="0" fontId="10" fillId="0" borderId="5" xfId="47" applyFont="1" applyFill="1" applyBorder="1" applyAlignment="1" applyProtection="1">
      <alignment horizontal="left" vertical="center" wrapText="1" indent="3"/>
    </xf>
    <xf numFmtId="0" fontId="10" fillId="0" borderId="5" xfId="47" applyFont="1" applyFill="1" applyBorder="1" applyAlignment="1" applyProtection="1">
      <alignment horizontal="left" vertical="center" wrapText="1" indent="4"/>
    </xf>
    <xf numFmtId="49" fontId="10" fillId="13" borderId="13" xfId="54" applyNumberFormat="1" applyFont="1" applyFill="1" applyBorder="1" applyAlignment="1" applyProtection="1">
      <alignment horizontal="center" vertical="center" wrapText="1"/>
    </xf>
    <xf numFmtId="0" fontId="10" fillId="13" borderId="15" xfId="53" applyNumberFormat="1" applyFont="1" applyFill="1" applyBorder="1" applyAlignment="1" applyProtection="1">
      <alignment horizontal="left" vertical="center" wrapText="1"/>
    </xf>
    <xf numFmtId="49" fontId="10" fillId="13" borderId="14" xfId="54" applyNumberFormat="1" applyFont="1" applyFill="1" applyBorder="1" applyAlignment="1" applyProtection="1">
      <alignment vertical="center" wrapText="1"/>
    </xf>
    <xf numFmtId="49" fontId="10" fillId="0" borderId="0" xfId="54" applyNumberFormat="1"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10" fillId="13" borderId="13" xfId="54" applyFont="1" applyFill="1" applyBorder="1" applyAlignment="1" applyProtection="1">
      <alignment vertical="center" wrapText="1"/>
    </xf>
    <xf numFmtId="49" fontId="10" fillId="10" borderId="5" xfId="35" applyNumberFormat="1" applyFont="1" applyFill="1" applyBorder="1" applyAlignment="1" applyProtection="1">
      <alignment horizontal="center" vertical="top" wrapText="1"/>
    </xf>
    <xf numFmtId="0" fontId="10" fillId="9" borderId="5" xfId="52" applyNumberFormat="1" applyFont="1" applyFill="1" applyBorder="1" applyAlignment="1" applyProtection="1">
      <alignment horizontal="left" vertical="center" wrapText="1" indent="1"/>
      <protection locked="0"/>
    </xf>
    <xf numFmtId="49" fontId="44" fillId="13" borderId="15" xfId="35" applyFont="1" applyFill="1" applyBorder="1" applyAlignment="1" applyProtection="1">
      <alignment horizontal="left" vertical="center" indent="2"/>
    </xf>
    <xf numFmtId="0" fontId="61" fillId="0" borderId="0" xfId="54" applyFont="1" applyFill="1" applyAlignment="1" applyProtection="1">
      <alignment vertical="center" wrapText="1"/>
    </xf>
    <xf numFmtId="0" fontId="79" fillId="0" borderId="0" xfId="54" applyFont="1" applyFill="1" applyAlignment="1" applyProtection="1">
      <alignment vertical="center"/>
    </xf>
    <xf numFmtId="0" fontId="10" fillId="0" borderId="5" xfId="47" applyFont="1" applyFill="1" applyBorder="1" applyAlignment="1" applyProtection="1">
      <alignment horizontal="left" vertical="center" wrapText="1" indent="2"/>
    </xf>
    <xf numFmtId="0" fontId="112" fillId="7" borderId="0" xfId="54" applyFont="1" applyFill="1" applyBorder="1" applyAlignment="1" applyProtection="1">
      <alignment horizontal="center" vertical="center" wrapText="1"/>
    </xf>
    <xf numFmtId="0" fontId="61" fillId="0" borderId="0" xfId="53" applyNumberFormat="1" applyFont="1" applyFill="1" applyBorder="1" applyAlignment="1" applyProtection="1">
      <alignment vertical="center" wrapText="1"/>
    </xf>
    <xf numFmtId="0" fontId="61" fillId="0" borderId="0" xfId="54" applyFont="1" applyFill="1" applyBorder="1" applyAlignment="1" applyProtection="1">
      <alignment vertical="center" wrapText="1"/>
    </xf>
    <xf numFmtId="49" fontId="44" fillId="13" borderId="17" xfId="0" applyFont="1" applyFill="1" applyBorder="1" applyAlignment="1" applyProtection="1">
      <alignment vertical="center" wrapText="1"/>
    </xf>
    <xf numFmtId="49" fontId="44" fillId="13" borderId="17" xfId="0" applyFont="1" applyFill="1" applyBorder="1" applyAlignment="1" applyProtection="1">
      <alignment vertical="center"/>
    </xf>
    <xf numFmtId="49" fontId="10" fillId="13" borderId="17" xfId="54" applyNumberFormat="1" applyFont="1" applyFill="1" applyBorder="1" applyAlignment="1" applyProtection="1">
      <alignment horizontal="left" vertical="center" wrapText="1" indent="4"/>
    </xf>
    <xf numFmtId="0" fontId="10" fillId="0" borderId="14" xfId="54" applyNumberFormat="1" applyFont="1" applyFill="1" applyBorder="1" applyAlignment="1" applyProtection="1">
      <alignment horizontal="left" vertical="center" wrapText="1" indent="4"/>
    </xf>
    <xf numFmtId="0" fontId="10"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61" fillId="0" borderId="46" xfId="53" applyNumberFormat="1" applyFont="1" applyFill="1" applyBorder="1" applyAlignment="1" applyProtection="1">
      <alignment horizontal="center"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37" fillId="0" borderId="20" xfId="54" applyFont="1" applyFill="1" applyBorder="1" applyAlignment="1" applyProtection="1">
      <alignment horizontal="center"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0" fontId="10" fillId="0" borderId="0" xfId="54" applyFont="1" applyFill="1" applyAlignment="1" applyProtection="1">
      <alignment vertical="center" wrapText="1"/>
    </xf>
    <xf numFmtId="49" fontId="36" fillId="0" borderId="0" xfId="0" applyFont="1" applyBorder="1">
      <alignment vertical="top"/>
    </xf>
    <xf numFmtId="0" fontId="37" fillId="0" borderId="0" xfId="54" applyFont="1" applyFill="1" applyAlignment="1" applyProtection="1">
      <alignment horizontal="center" vertical="center" wrapText="1"/>
    </xf>
    <xf numFmtId="49" fontId="10" fillId="0" borderId="0" xfId="0" applyFont="1" applyBorder="1">
      <alignment vertical="top"/>
    </xf>
    <xf numFmtId="49" fontId="10" fillId="0" borderId="0" xfId="0" applyFont="1" applyBorder="1" applyAlignment="1">
      <alignment vertical="top"/>
    </xf>
    <xf numFmtId="0" fontId="79" fillId="0" borderId="0" xfId="54" applyFont="1" applyFill="1" applyBorder="1" applyAlignment="1" applyProtection="1">
      <alignment vertical="center" wrapText="1"/>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49" fontId="36" fillId="0" borderId="0" xfId="0" applyFont="1" applyBorder="1">
      <alignment vertical="top"/>
    </xf>
    <xf numFmtId="0" fontId="45" fillId="7" borderId="0" xfId="54" applyFont="1" applyFill="1" applyBorder="1" applyAlignment="1" applyProtection="1">
      <alignment horizontal="center" vertical="center" wrapText="1"/>
    </xf>
    <xf numFmtId="0" fontId="10" fillId="0" borderId="0" xfId="54" applyFont="1" applyFill="1" applyBorder="1" applyAlignment="1" applyProtection="1">
      <alignment horizontal="center" vertical="center" wrapText="1"/>
    </xf>
    <xf numFmtId="49" fontId="10" fillId="0" borderId="0" xfId="0" applyFont="1" applyBorder="1">
      <alignment vertical="top"/>
    </xf>
    <xf numFmtId="0" fontId="10" fillId="0" borderId="20" xfId="54" applyFont="1" applyFill="1" applyBorder="1" applyAlignment="1" applyProtection="1">
      <alignment vertical="center" wrapText="1"/>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0" fontId="37" fillId="0" borderId="0" xfId="54" applyFont="1" applyFill="1" applyBorder="1" applyAlignment="1" applyProtection="1">
      <alignment vertical="center" wrapText="1"/>
    </xf>
    <xf numFmtId="49" fontId="10" fillId="0" borderId="20" xfId="0" applyFont="1" applyBorder="1">
      <alignment vertical="top"/>
    </xf>
    <xf numFmtId="49" fontId="79" fillId="0" borderId="0" xfId="0" applyFont="1" applyFill="1" applyBorder="1" applyProtection="1">
      <alignment vertical="top"/>
    </xf>
    <xf numFmtId="0" fontId="79" fillId="0" borderId="20" xfId="54" applyFont="1" applyFill="1" applyBorder="1" applyAlignment="1" applyProtection="1">
      <alignment horizontal="center" vertical="center" wrapText="1"/>
    </xf>
    <xf numFmtId="0" fontId="79" fillId="0" borderId="20" xfId="54" applyFont="1" applyFill="1" applyBorder="1" applyAlignment="1" applyProtection="1">
      <alignment vertical="center" wrapText="1"/>
    </xf>
    <xf numFmtId="49" fontId="15" fillId="0" borderId="0" xfId="0" applyFont="1" applyBorder="1">
      <alignment vertical="top"/>
    </xf>
    <xf numFmtId="49" fontId="0" fillId="0" borderId="20" xfId="0" applyBorder="1">
      <alignment vertical="top"/>
    </xf>
    <xf numFmtId="49" fontId="79" fillId="0" borderId="0" xfId="0" applyNumberFormat="1" applyFont="1" applyFill="1" applyBorder="1" applyAlignment="1" applyProtection="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37" fillId="0" borderId="0" xfId="54" applyFont="1" applyFill="1" applyAlignment="1" applyProtection="1">
      <alignment horizontal="center" vertical="center" wrapText="1"/>
    </xf>
    <xf numFmtId="49" fontId="10" fillId="0" borderId="0" xfId="0" applyNumberFormat="1" applyFont="1" applyAlignment="1">
      <alignment vertical="center"/>
    </xf>
    <xf numFmtId="49" fontId="10" fillId="0" borderId="0" xfId="0" applyFont="1">
      <alignment vertical="top"/>
    </xf>
    <xf numFmtId="49" fontId="10" fillId="0" borderId="0" xfId="0" applyFont="1" applyBorder="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10" fillId="0" borderId="0" xfId="54" applyNumberFormat="1"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Border="1" applyAlignment="1">
      <alignment vertical="center"/>
    </xf>
    <xf numFmtId="0" fontId="37" fillId="7" borderId="0" xfId="54" applyFont="1" applyFill="1" applyBorder="1" applyAlignment="1" applyProtection="1">
      <alignment vertical="center" wrapText="1"/>
    </xf>
    <xf numFmtId="0" fontId="15" fillId="0" borderId="0" xfId="54" applyFont="1" applyFill="1" applyBorder="1" applyAlignment="1" applyProtection="1">
      <alignment horizontal="center" vertical="center" wrapText="1"/>
    </xf>
    <xf numFmtId="0" fontId="15" fillId="0" borderId="0" xfId="54" applyFont="1" applyFill="1" applyBorder="1" applyAlignment="1" applyProtection="1">
      <alignment vertical="center" wrapText="1"/>
    </xf>
    <xf numFmtId="49" fontId="0" fillId="0" borderId="0" xfId="0">
      <alignment vertical="top"/>
    </xf>
    <xf numFmtId="0" fontId="10" fillId="0" borderId="0" xfId="54" applyFont="1" applyFill="1" applyAlignment="1" applyProtection="1">
      <alignment vertical="center" wrapText="1"/>
    </xf>
    <xf numFmtId="0" fontId="10" fillId="7" borderId="0" xfId="54" applyFont="1" applyFill="1" applyBorder="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49" fontId="10" fillId="0" borderId="0" xfId="54" applyNumberFormat="1" applyFont="1" applyFill="1" applyAlignment="1" applyProtection="1">
      <alignment vertical="center" wrapText="1"/>
    </xf>
    <xf numFmtId="0" fontId="15" fillId="0" borderId="0" xfId="54" applyFont="1" applyFill="1" applyAlignment="1" applyProtection="1">
      <alignment horizontal="center" vertical="center" wrapText="1"/>
    </xf>
    <xf numFmtId="0" fontId="10" fillId="0" borderId="0" xfId="54" applyFont="1" applyFill="1" applyBorder="1" applyAlignment="1" applyProtection="1">
      <alignment vertical="center" wrapText="1"/>
    </xf>
    <xf numFmtId="49" fontId="44" fillId="13" borderId="15" xfId="0" applyFont="1" applyFill="1" applyBorder="1" applyAlignment="1" applyProtection="1">
      <alignment horizontal="left" vertical="center" indent="2"/>
    </xf>
    <xf numFmtId="49" fontId="44" fillId="13" borderId="15" xfId="0" applyFont="1" applyFill="1" applyBorder="1" applyAlignment="1" applyProtection="1">
      <alignment horizontal="left" vertical="center" indent="3"/>
    </xf>
    <xf numFmtId="49" fontId="44" fillId="13" borderId="15" xfId="0" applyFont="1" applyFill="1" applyBorder="1" applyAlignment="1" applyProtection="1">
      <alignment horizontal="left" vertical="center" indent="4"/>
    </xf>
    <xf numFmtId="49" fontId="10" fillId="0" borderId="0" xfId="0" applyNumberFormat="1" applyFont="1" applyAlignment="1">
      <alignment vertical="center"/>
    </xf>
    <xf numFmtId="49" fontId="10" fillId="0" borderId="0" xfId="0" applyFont="1">
      <alignment vertical="top"/>
    </xf>
    <xf numFmtId="49" fontId="41" fillId="13" borderId="15" xfId="53" applyNumberFormat="1" applyFont="1" applyFill="1" applyBorder="1" applyAlignment="1" applyProtection="1">
      <alignment horizontal="center" vertical="center" wrapText="1"/>
    </xf>
    <xf numFmtId="49" fontId="10"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9" fillId="0" borderId="0" xfId="54" applyFont="1" applyFill="1" applyAlignment="1" applyProtection="1">
      <alignment vertical="center" wrapText="1"/>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3" applyNumberFormat="1" applyFont="1" applyFill="1" applyBorder="1" applyAlignment="1" applyProtection="1">
      <alignment vertical="center" wrapText="1"/>
    </xf>
    <xf numFmtId="49" fontId="79" fillId="0" borderId="0" xfId="0" applyFont="1" applyAlignment="1">
      <alignment vertical="top"/>
    </xf>
    <xf numFmtId="0" fontId="79" fillId="0" borderId="0" xfId="0" applyNumberFormat="1" applyFont="1" applyFill="1" applyBorder="1" applyAlignment="1">
      <alignment vertical="center"/>
    </xf>
    <xf numFmtId="49" fontId="79" fillId="0" borderId="0" xfId="54" applyNumberFormat="1" applyFont="1" applyFill="1" applyAlignment="1" applyProtection="1">
      <alignment vertical="center" wrapText="1"/>
    </xf>
    <xf numFmtId="0" fontId="79" fillId="0" borderId="0" xfId="54" applyFont="1" applyFill="1" applyBorder="1" applyAlignment="1" applyProtection="1">
      <alignment vertical="center" wrapText="1"/>
    </xf>
    <xf numFmtId="49" fontId="79" fillId="0" borderId="0" xfId="0" applyFont="1" applyBorder="1">
      <alignment vertical="top"/>
    </xf>
    <xf numFmtId="49" fontId="79" fillId="0" borderId="0" xfId="0" applyNumberFormat="1" applyFont="1" applyAlignment="1">
      <alignment vertical="center"/>
    </xf>
    <xf numFmtId="0" fontId="79" fillId="0" borderId="0" xfId="54" applyFont="1" applyFill="1" applyAlignment="1" applyProtection="1">
      <alignment horizontal="center" vertical="center" wrapText="1"/>
    </xf>
    <xf numFmtId="0" fontId="10" fillId="0" borderId="0" xfId="54" applyFont="1" applyFill="1" applyAlignment="1" applyProtection="1">
      <alignment vertical="top" wrapText="1"/>
    </xf>
    <xf numFmtId="0" fontId="10" fillId="0" borderId="16" xfId="54" applyNumberFormat="1" applyFont="1" applyFill="1" applyBorder="1" applyAlignment="1" applyProtection="1">
      <alignment vertical="center" wrapText="1"/>
    </xf>
    <xf numFmtId="0" fontId="10"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79" fillId="0" borderId="0" xfId="54"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10" fillId="0" borderId="5" xfId="54" applyNumberFormat="1" applyFont="1" applyFill="1" applyBorder="1" applyAlignment="1" applyProtection="1">
      <alignment horizontal="center" vertical="center" wrapText="1"/>
    </xf>
    <xf numFmtId="0" fontId="10" fillId="7" borderId="5" xfId="54" applyNumberFormat="1" applyFont="1" applyFill="1" applyBorder="1" applyAlignment="1" applyProtection="1">
      <alignment horizontal="left" vertical="center" wrapText="1"/>
    </xf>
    <xf numFmtId="0" fontId="10" fillId="0" borderId="5" xfId="53" applyNumberFormat="1" applyFont="1" applyFill="1" applyBorder="1" applyAlignment="1" applyProtection="1">
      <alignment horizontal="center" vertical="center" wrapText="1"/>
    </xf>
    <xf numFmtId="0" fontId="0" fillId="0" borderId="0" xfId="0" applyNumberFormat="1">
      <alignment vertical="top"/>
    </xf>
    <xf numFmtId="0" fontId="10" fillId="0" borderId="5" xfId="51" applyFont="1" applyFill="1" applyBorder="1" applyAlignment="1" applyProtection="1">
      <alignment vertical="top" wrapText="1"/>
    </xf>
    <xf numFmtId="0" fontId="0" fillId="0" borderId="16" xfId="0" applyNumberFormat="1" applyBorder="1" applyAlignment="1">
      <alignment vertical="top" wrapText="1"/>
    </xf>
    <xf numFmtId="0" fontId="10"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10" fillId="0" borderId="5" xfId="0" applyNumberFormat="1" applyFont="1" applyBorder="1" applyAlignment="1" applyProtection="1">
      <alignment horizontal="right" vertical="top"/>
    </xf>
    <xf numFmtId="49" fontId="10" fillId="0" borderId="16" xfId="0" applyNumberFormat="1" applyFont="1" applyBorder="1" applyAlignment="1" applyProtection="1">
      <alignment horizontal="right" vertical="top"/>
    </xf>
    <xf numFmtId="49" fontId="44" fillId="13" borderId="15" xfId="0" applyFont="1" applyFill="1" applyBorder="1" applyAlignment="1" applyProtection="1">
      <alignment horizontal="left" vertical="center" indent="3"/>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49" fontId="10" fillId="0" borderId="0" xfId="0" applyFont="1">
      <alignment vertical="top"/>
    </xf>
    <xf numFmtId="0" fontId="45" fillId="7" borderId="0" xfId="54" applyFont="1" applyFill="1" applyBorder="1" applyAlignment="1" applyProtection="1">
      <alignment vertical="top" wrapText="1"/>
    </xf>
    <xf numFmtId="49" fontId="79" fillId="0" borderId="0" xfId="0" applyFont="1">
      <alignment vertical="top"/>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0" fillId="0" borderId="0" xfId="0">
      <alignment vertical="top"/>
    </xf>
    <xf numFmtId="0" fontId="10" fillId="0" borderId="0" xfId="54" applyFont="1" applyFill="1" applyAlignment="1" applyProtection="1">
      <alignment vertical="center" wrapText="1"/>
    </xf>
    <xf numFmtId="0" fontId="37" fillId="7" borderId="0" xfId="54" applyFont="1" applyFill="1" applyBorder="1" applyAlignment="1" applyProtection="1">
      <alignment horizontal="center" vertical="center" wrapText="1"/>
    </xf>
    <xf numFmtId="49" fontId="15" fillId="0" borderId="0" xfId="0" applyFont="1">
      <alignment vertical="top"/>
    </xf>
    <xf numFmtId="49" fontId="36" fillId="0" borderId="0" xfId="0" applyFont="1" applyBorder="1">
      <alignment vertical="top"/>
    </xf>
    <xf numFmtId="0" fontId="36" fillId="7" borderId="0" xfId="54" applyFont="1" applyFill="1" applyBorder="1" applyAlignment="1" applyProtection="1">
      <alignment vertical="center" wrapText="1"/>
    </xf>
    <xf numFmtId="0" fontId="15" fillId="0" borderId="0" xfId="54" applyFont="1" applyFill="1" applyAlignment="1" applyProtection="1">
      <alignment vertical="center" wrapText="1"/>
    </xf>
    <xf numFmtId="0" fontId="15" fillId="0" borderId="0" xfId="54" applyFont="1" applyFill="1" applyAlignment="1" applyProtection="1">
      <alignment horizontal="center" vertical="center" wrapText="1"/>
    </xf>
    <xf numFmtId="0" fontId="37" fillId="0" borderId="0" xfId="54" applyFont="1" applyFill="1" applyAlignment="1" applyProtection="1">
      <alignment horizontal="center" vertical="center" wrapText="1"/>
    </xf>
    <xf numFmtId="0" fontId="10" fillId="9" borderId="5" xfId="54" applyNumberFormat="1" applyFont="1" applyFill="1" applyBorder="1" applyAlignment="1" applyProtection="1">
      <alignment horizontal="left" vertical="center" wrapText="1" indent="6"/>
      <protection locked="0"/>
    </xf>
    <xf numFmtId="49" fontId="10" fillId="0" borderId="0" xfId="0" applyFont="1">
      <alignment vertical="top"/>
    </xf>
    <xf numFmtId="49" fontId="10" fillId="9" borderId="5" xfId="54" applyNumberFormat="1" applyFont="1" applyFill="1" applyBorder="1" applyAlignment="1" applyProtection="1">
      <alignment horizontal="left" vertical="center" wrapText="1" indent="7"/>
      <protection locked="0"/>
    </xf>
    <xf numFmtId="49" fontId="10" fillId="9" borderId="5" xfId="54" applyNumberFormat="1" applyFont="1" applyFill="1" applyBorder="1" applyAlignment="1" applyProtection="1">
      <alignment horizontal="left" vertical="center" wrapText="1" indent="4"/>
      <protection locked="0"/>
    </xf>
    <xf numFmtId="49" fontId="10" fillId="9" borderId="5" xfId="49" applyNumberFormat="1" applyFont="1" applyFill="1" applyBorder="1" applyAlignment="1" applyProtection="1">
      <alignment horizontal="left" vertical="center" wrapText="1"/>
      <protection locked="0"/>
    </xf>
    <xf numFmtId="49" fontId="10"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5" fillId="7" borderId="0" xfId="54" applyFont="1" applyFill="1" applyBorder="1" applyAlignment="1" applyProtection="1">
      <alignment vertical="top" wrapText="1"/>
    </xf>
    <xf numFmtId="49" fontId="79" fillId="0" borderId="0" xfId="0" applyFont="1">
      <alignment vertical="top"/>
    </xf>
    <xf numFmtId="165" fontId="10" fillId="9" borderId="5" xfId="30" applyNumberFormat="1" applyFont="1" applyFill="1" applyBorder="1" applyAlignment="1" applyProtection="1">
      <alignment horizontal="right" vertical="center" wrapText="1"/>
      <protection locked="0"/>
    </xf>
    <xf numFmtId="0" fontId="79" fillId="0" borderId="0" xfId="54" applyFont="1" applyFill="1" applyBorder="1" applyAlignment="1" applyProtection="1">
      <alignment vertical="center" wrapText="1"/>
    </xf>
    <xf numFmtId="49" fontId="79" fillId="0" borderId="0" xfId="54" applyNumberFormat="1" applyFont="1" applyFill="1" applyBorder="1" applyAlignment="1" applyProtection="1">
      <alignment vertical="center" wrapText="1"/>
    </xf>
    <xf numFmtId="0" fontId="79" fillId="0" borderId="0" xfId="54" applyFont="1" applyFill="1" applyBorder="1" applyAlignment="1" applyProtection="1">
      <alignment horizontal="center" vertical="center" wrapText="1"/>
    </xf>
    <xf numFmtId="49" fontId="79" fillId="0" borderId="0" xfId="0" applyFont="1" applyFill="1" applyBorder="1" applyProtection="1">
      <alignment vertical="top"/>
    </xf>
    <xf numFmtId="49" fontId="79" fillId="0" borderId="0" xfId="0" applyFont="1" applyBorder="1">
      <alignment vertical="top"/>
    </xf>
    <xf numFmtId="49" fontId="79" fillId="0" borderId="0" xfId="0" applyNumberFormat="1" applyFont="1" applyBorder="1" applyAlignment="1">
      <alignment vertical="center"/>
    </xf>
    <xf numFmtId="49" fontId="79" fillId="0" borderId="0" xfId="0" applyNumberFormat="1" applyFont="1" applyAlignment="1">
      <alignment vertical="center"/>
    </xf>
    <xf numFmtId="49" fontId="10" fillId="9" borderId="5" xfId="53" applyNumberFormat="1" applyFont="1" applyFill="1" applyBorder="1" applyAlignment="1" applyProtection="1">
      <alignment horizontal="left" vertical="center" wrapText="1"/>
      <protection locked="0"/>
    </xf>
    <xf numFmtId="49" fontId="10" fillId="0" borderId="5" xfId="53" applyNumberFormat="1"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0" fontId="44" fillId="0" borderId="5" xfId="0" applyNumberFormat="1" applyFont="1" applyFill="1" applyBorder="1" applyAlignment="1" applyProtection="1">
      <alignment horizontal="left" vertical="center"/>
    </xf>
    <xf numFmtId="49" fontId="74"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10" fillId="9" borderId="5" xfId="54" applyNumberFormat="1" applyFont="1" applyFill="1" applyBorder="1" applyAlignment="1" applyProtection="1">
      <alignment horizontal="left" vertical="center" wrapText="1"/>
      <protection locked="0"/>
    </xf>
    <xf numFmtId="165" fontId="10" fillId="0" borderId="5" xfId="30" applyNumberFormat="1" applyFont="1" applyFill="1" applyBorder="1" applyAlignment="1" applyProtection="1">
      <alignment horizontal="right" vertical="center" wrapText="1"/>
    </xf>
    <xf numFmtId="165" fontId="10" fillId="0" borderId="5" xfId="30" applyNumberFormat="1" applyFont="1" applyFill="1" applyBorder="1" applyAlignment="1" applyProtection="1">
      <alignment vertical="center" wrapText="1"/>
    </xf>
    <xf numFmtId="4" fontId="10" fillId="0" borderId="5" xfId="54" applyNumberFormat="1" applyFont="1" applyFill="1" applyBorder="1" applyAlignment="1" applyProtection="1">
      <alignment horizontal="left" vertical="center" wrapText="1"/>
    </xf>
    <xf numFmtId="0" fontId="79" fillId="0" borderId="0" xfId="54" applyFont="1" applyFill="1" applyAlignment="1" applyProtection="1">
      <alignment vertical="top" wrapText="1"/>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10"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49" fontId="0" fillId="9" borderId="5" xfId="53" applyNumberFormat="1" applyFont="1" applyFill="1" applyBorder="1" applyAlignment="1" applyProtection="1">
      <alignment horizontal="center" vertical="center" wrapText="1"/>
      <protection locked="0"/>
    </xf>
    <xf numFmtId="0" fontId="10" fillId="8" borderId="5" xfId="53" applyNumberFormat="1" applyFont="1" applyFill="1" applyBorder="1" applyAlignment="1" applyProtection="1">
      <alignment horizontal="left" vertical="center" wrapText="1"/>
    </xf>
    <xf numFmtId="0" fontId="37" fillId="7" borderId="0" xfId="54" applyFont="1" applyFill="1" applyBorder="1" applyAlignment="1" applyProtection="1">
      <alignment horizontal="center" vertical="center" wrapText="1"/>
    </xf>
    <xf numFmtId="49" fontId="10" fillId="0" borderId="5"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10" fillId="0" borderId="5" xfId="53" applyNumberFormat="1"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14" fontId="53" fillId="0" borderId="5" xfId="53" applyNumberFormat="1" applyFont="1" applyFill="1" applyBorder="1" applyAlignment="1" applyProtection="1">
      <alignment horizontal="center" vertical="center" wrapText="1"/>
    </xf>
    <xf numFmtId="22" fontId="10"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0" fontId="10" fillId="8" borderId="5" xfId="52" applyNumberFormat="1" applyFont="1" applyFill="1" applyBorder="1" applyAlignment="1" applyProtection="1">
      <alignment horizontal="left" vertical="center" wrapText="1" indent="1"/>
    </xf>
    <xf numFmtId="49" fontId="22" fillId="9" borderId="6" xfId="124" applyNumberFormat="1" applyFont="1" applyFill="1" applyBorder="1" applyAlignment="1" applyProtection="1">
      <alignment horizontal="center" vertical="center" wrapText="1"/>
      <protection locked="0"/>
    </xf>
    <xf numFmtId="49" fontId="37" fillId="0" borderId="5" xfId="33" applyNumberFormat="1" applyFont="1" applyFill="1" applyBorder="1" applyAlignment="1" applyProtection="1">
      <alignment horizontal="center" vertical="center" wrapText="1"/>
    </xf>
    <xf numFmtId="49" fontId="10"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165" fontId="0" fillId="2" borderId="5" xfId="0" applyNumberFormat="1" applyFill="1" applyBorder="1" applyAlignment="1" applyProtection="1">
      <alignment horizontal="right" vertical="center"/>
      <protection locked="0"/>
    </xf>
    <xf numFmtId="49" fontId="0" fillId="9" borderId="5" xfId="30" applyNumberFormat="1" applyFont="1" applyFill="1" applyBorder="1" applyAlignment="1" applyProtection="1">
      <alignment horizontal="left" vertical="center" wrapText="1" indent="3"/>
      <protection locked="0"/>
    </xf>
    <xf numFmtId="49" fontId="0" fillId="12" borderId="47" xfId="0" applyFont="1" applyFill="1" applyBorder="1" applyAlignment="1">
      <alignment horizontal="center" vertical="center"/>
    </xf>
    <xf numFmtId="0" fontId="0" fillId="0" borderId="0" xfId="0" applyNumberFormat="1">
      <alignment vertical="top"/>
    </xf>
    <xf numFmtId="0" fontId="22" fillId="0" borderId="0" xfId="22" applyFont="1" applyFill="1" applyBorder="1" applyAlignment="1" applyProtection="1">
      <alignment horizontal="left" vertical="top" wrapText="1"/>
    </xf>
    <xf numFmtId="49" fontId="74" fillId="0" borderId="0" xfId="30" applyNumberFormat="1" applyFont="1" applyBorder="1" applyProtection="1">
      <alignment vertical="top"/>
    </xf>
    <xf numFmtId="49" fontId="0" fillId="0" borderId="0" xfId="0" applyBorder="1">
      <alignment vertical="top"/>
    </xf>
    <xf numFmtId="0" fontId="18" fillId="7" borderId="0" xfId="43" applyNumberFormat="1" applyFont="1" applyFill="1" applyBorder="1" applyAlignment="1">
      <alignment horizontal="justify" vertical="top" wrapText="1"/>
    </xf>
    <xf numFmtId="49" fontId="74" fillId="0" borderId="0" xfId="30" applyNumberFormat="1" applyBorder="1" applyAlignment="1" applyProtection="1">
      <alignment vertical="center"/>
    </xf>
    <xf numFmtId="0" fontId="22" fillId="0" borderId="0" xfId="22" applyFont="1" applyFill="1" applyBorder="1" applyAlignment="1" applyProtection="1">
      <alignment horizontal="right" vertical="top" wrapText="1" indent="1"/>
    </xf>
    <xf numFmtId="0" fontId="22" fillId="0" borderId="0" xfId="22" applyFont="1" applyFill="1" applyBorder="1" applyAlignment="1" applyProtection="1">
      <alignment horizontal="right" vertical="top" wrapText="1"/>
    </xf>
    <xf numFmtId="49" fontId="18" fillId="7" borderId="0" xfId="43" applyFont="1" applyFill="1" applyBorder="1" applyAlignment="1">
      <alignment horizontal="left" wrapText="1"/>
    </xf>
    <xf numFmtId="49" fontId="18" fillId="7" borderId="0" xfId="43" applyFont="1" applyFill="1" applyBorder="1" applyAlignment="1">
      <alignment horizontal="justify" vertical="justify" wrapText="1"/>
    </xf>
    <xf numFmtId="0" fontId="0" fillId="0" borderId="0" xfId="0" applyNumberFormat="1">
      <alignment vertical="top"/>
    </xf>
    <xf numFmtId="0" fontId="0" fillId="0" borderId="0" xfId="0" applyNumberFormat="1" applyAlignment="1">
      <alignment vertical="center"/>
    </xf>
    <xf numFmtId="0" fontId="18" fillId="7" borderId="0" xfId="43" applyNumberFormat="1" applyFont="1" applyFill="1" applyBorder="1" applyAlignment="1" applyProtection="1">
      <alignment horizontal="justify" vertical="top" wrapText="1"/>
    </xf>
    <xf numFmtId="49" fontId="18" fillId="7" borderId="0" xfId="43" applyFont="1" applyFill="1" applyBorder="1" applyAlignment="1">
      <alignment horizontal="left" vertical="top" wrapText="1" indent="1"/>
    </xf>
    <xf numFmtId="0" fontId="22" fillId="14" borderId="34" xfId="28" applyNumberFormat="1" applyFont="1" applyFill="1" applyBorder="1" applyAlignment="1" applyProtection="1">
      <alignment horizontal="left" vertical="center" wrapText="1" indent="1"/>
    </xf>
    <xf numFmtId="0" fontId="22" fillId="14" borderId="35" xfId="28" applyNumberFormat="1" applyFont="1" applyFill="1" applyBorder="1" applyAlignment="1" applyProtection="1">
      <alignment horizontal="left" vertical="center" wrapText="1" indent="1"/>
    </xf>
    <xf numFmtId="0" fontId="18" fillId="7" borderId="0" xfId="43" applyNumberFormat="1" applyFont="1" applyFill="1" applyBorder="1" applyAlignment="1">
      <alignment horizontal="justify" vertical="center" wrapText="1"/>
    </xf>
    <xf numFmtId="49" fontId="18" fillId="7" borderId="27" xfId="43" applyFont="1" applyFill="1" applyBorder="1" applyAlignment="1">
      <alignment vertical="center" wrapText="1"/>
    </xf>
    <xf numFmtId="49" fontId="18" fillId="7" borderId="0" xfId="43" applyFont="1" applyFill="1" applyBorder="1" applyAlignment="1">
      <alignment vertical="center" wrapText="1"/>
    </xf>
    <xf numFmtId="49" fontId="18" fillId="7" borderId="27" xfId="43" applyFont="1" applyFill="1" applyBorder="1" applyAlignment="1">
      <alignment horizontal="left" vertical="center" wrapText="1"/>
    </xf>
    <xf numFmtId="49" fontId="18" fillId="7" borderId="0" xfId="43" applyFont="1" applyFill="1" applyBorder="1" applyAlignment="1">
      <alignment horizontal="left" vertical="center" wrapText="1"/>
    </xf>
    <xf numFmtId="0" fontId="22" fillId="0" borderId="14" xfId="55" applyFont="1" applyBorder="1" applyAlignment="1">
      <alignment horizontal="center" vertical="center" wrapText="1"/>
    </xf>
    <xf numFmtId="0" fontId="22" fillId="0" borderId="13" xfId="55" applyFont="1" applyBorder="1" applyAlignment="1">
      <alignment horizontal="center" vertical="center" wrapText="1"/>
    </xf>
    <xf numFmtId="0" fontId="12" fillId="0" borderId="0" xfId="52" applyFont="1" applyAlignment="1" applyProtection="1">
      <alignment horizontal="left" vertical="top" wrapText="1"/>
    </xf>
    <xf numFmtId="167" fontId="10" fillId="0" borderId="13" xfId="54" applyNumberFormat="1" applyFont="1" applyFill="1" applyBorder="1" applyAlignment="1" applyProtection="1">
      <alignment horizontal="center" vertical="center" wrapText="1"/>
    </xf>
    <xf numFmtId="167" fontId="10" fillId="0" borderId="14" xfId="54" applyNumberFormat="1" applyFont="1" applyFill="1" applyBorder="1" applyAlignment="1" applyProtection="1">
      <alignment horizontal="center" vertical="center" wrapText="1"/>
    </xf>
    <xf numFmtId="167" fontId="10" fillId="0" borderId="5" xfId="54" applyNumberFormat="1" applyFont="1" applyFill="1" applyBorder="1" applyAlignment="1" applyProtection="1">
      <alignment horizontal="center" vertical="center" wrapText="1"/>
    </xf>
    <xf numFmtId="49" fontId="33" fillId="0" borderId="15" xfId="33" applyNumberFormat="1" applyFont="1" applyFill="1" applyBorder="1" applyAlignment="1" applyProtection="1">
      <alignment horizontal="center" vertical="center" wrapText="1"/>
    </xf>
    <xf numFmtId="0" fontId="22" fillId="0" borderId="14" xfId="32" applyFont="1" applyFill="1" applyBorder="1" applyAlignment="1" applyProtection="1">
      <alignment horizontal="left" vertical="center" wrapText="1" indent="1"/>
    </xf>
    <xf numFmtId="0" fontId="22" fillId="0" borderId="5" xfId="32" applyFont="1" applyFill="1" applyBorder="1" applyAlignment="1" applyProtection="1">
      <alignment horizontal="left" vertical="center" wrapText="1" indent="1"/>
    </xf>
    <xf numFmtId="0" fontId="22" fillId="0" borderId="13" xfId="32" applyFont="1" applyFill="1" applyBorder="1" applyAlignment="1" applyProtection="1">
      <alignment horizontal="left" vertical="center" wrapText="1" indent="1"/>
    </xf>
    <xf numFmtId="0" fontId="10" fillId="0" borderId="0" xfId="54" applyFont="1" applyFill="1" applyBorder="1" applyAlignment="1" applyProtection="1">
      <alignment horizontal="center" vertical="center" wrapText="1"/>
    </xf>
    <xf numFmtId="49" fontId="10" fillId="0" borderId="0" xfId="53" applyNumberFormat="1" applyFont="1" applyFill="1" applyBorder="1" applyAlignment="1" applyProtection="1">
      <alignment horizontal="center" vertical="center" wrapText="1"/>
    </xf>
    <xf numFmtId="0" fontId="10" fillId="0" borderId="5" xfId="54" applyFont="1" applyFill="1" applyBorder="1" applyAlignment="1" applyProtection="1">
      <alignment horizontal="center" vertical="center" wrapText="1"/>
    </xf>
    <xf numFmtId="4" fontId="10" fillId="0" borderId="5" xfId="34" applyFont="1" applyFill="1" applyBorder="1" applyAlignment="1" applyProtection="1">
      <alignment horizontal="center" vertical="center" wrapText="1"/>
    </xf>
    <xf numFmtId="14" fontId="10" fillId="8" borderId="5" xfId="53" applyNumberFormat="1" applyFont="1" applyFill="1" applyBorder="1" applyAlignment="1" applyProtection="1">
      <alignment horizontal="left" vertical="center" wrapText="1" indent="1"/>
    </xf>
    <xf numFmtId="0" fontId="37" fillId="0" borderId="20" xfId="54" applyFont="1" applyFill="1" applyBorder="1" applyAlignment="1" applyProtection="1">
      <alignment horizontal="center" vertical="center" wrapText="1"/>
    </xf>
    <xf numFmtId="0" fontId="10" fillId="8" borderId="16" xfId="54" applyNumberFormat="1" applyFont="1" applyFill="1" applyBorder="1" applyAlignment="1" applyProtection="1">
      <alignment horizontal="left" vertical="center" wrapText="1" indent="1"/>
    </xf>
    <xf numFmtId="0" fontId="10" fillId="8" borderId="28" xfId="54" applyNumberFormat="1" applyFont="1" applyFill="1" applyBorder="1" applyAlignment="1" applyProtection="1">
      <alignment horizontal="left" vertical="center" wrapText="1" indent="1"/>
    </xf>
    <xf numFmtId="14" fontId="37" fillId="0" borderId="16" xfId="53" applyNumberFormat="1" applyFont="1" applyFill="1" applyBorder="1" applyAlignment="1" applyProtection="1">
      <alignment horizontal="center" vertical="center" wrapText="1"/>
    </xf>
    <xf numFmtId="14" fontId="37" fillId="0" borderId="28" xfId="53" applyNumberFormat="1" applyFont="1" applyFill="1" applyBorder="1" applyAlignment="1" applyProtection="1">
      <alignment horizontal="center" vertical="center" wrapText="1"/>
    </xf>
    <xf numFmtId="0" fontId="10" fillId="0" borderId="5" xfId="47" applyFont="1" applyFill="1" applyBorder="1" applyAlignment="1" applyProtection="1">
      <alignment horizontal="center" vertical="center" wrapText="1"/>
    </xf>
    <xf numFmtId="0" fontId="107" fillId="0" borderId="0" xfId="0" applyNumberFormat="1" applyFont="1" applyFill="1" applyBorder="1" applyAlignment="1">
      <alignment horizontal="right" vertical="center"/>
    </xf>
    <xf numFmtId="0" fontId="107" fillId="0" borderId="0" xfId="0" applyNumberFormat="1" applyFont="1" applyFill="1" applyBorder="1" applyAlignment="1" applyProtection="1">
      <alignment horizontal="center" vertical="center"/>
    </xf>
    <xf numFmtId="0" fontId="61" fillId="0" borderId="20" xfId="32" applyFont="1" applyFill="1" applyBorder="1" applyAlignment="1" applyProtection="1">
      <alignment horizontal="left" vertical="center" wrapText="1" indent="1"/>
    </xf>
    <xf numFmtId="0" fontId="61" fillId="0" borderId="28" xfId="32" applyFont="1" applyFill="1" applyBorder="1" applyAlignment="1" applyProtection="1">
      <alignment horizontal="left" vertical="center" wrapText="1" indent="1"/>
    </xf>
    <xf numFmtId="0" fontId="61" fillId="0" borderId="24" xfId="32" applyFont="1" applyFill="1" applyBorder="1" applyAlignment="1" applyProtection="1">
      <alignment horizontal="left" vertical="center" wrapText="1" indent="1"/>
    </xf>
    <xf numFmtId="0" fontId="61" fillId="0" borderId="0" xfId="47" applyFont="1" applyFill="1" applyBorder="1" applyAlignment="1" applyProtection="1">
      <alignment horizontal="right" vertical="center" wrapText="1"/>
    </xf>
    <xf numFmtId="0" fontId="61" fillId="0" borderId="17" xfId="47" applyFont="1" applyFill="1" applyBorder="1" applyAlignment="1" applyProtection="1">
      <alignment horizontal="right" vertical="center" wrapText="1"/>
    </xf>
    <xf numFmtId="0" fontId="10" fillId="0" borderId="5" xfId="47" applyFont="1" applyFill="1" applyBorder="1" applyAlignment="1" applyProtection="1">
      <alignment horizontal="right" vertical="center" wrapText="1"/>
    </xf>
    <xf numFmtId="49" fontId="33" fillId="7" borderId="17" xfId="33" applyNumberFormat="1" applyFont="1" applyFill="1" applyBorder="1" applyAlignment="1" applyProtection="1">
      <alignment horizontal="center" vertical="center"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10" fillId="8" borderId="16" xfId="33" applyNumberFormat="1" applyFont="1" applyFill="1" applyBorder="1" applyAlignment="1" applyProtection="1">
      <alignment horizontal="left" vertical="center" wrapText="1"/>
    </xf>
    <xf numFmtId="49" fontId="10" fillId="8" borderId="28" xfId="33" applyNumberFormat="1" applyFont="1" applyFill="1" applyBorder="1" applyAlignment="1" applyProtection="1">
      <alignment horizontal="left" vertical="center" wrapText="1"/>
    </xf>
    <xf numFmtId="49" fontId="10" fillId="8" borderId="26" xfId="33"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10" fillId="8" borderId="16" xfId="53" applyNumberFormat="1" applyFont="1" applyFill="1" applyBorder="1" applyAlignment="1" applyProtection="1">
      <alignment horizontal="left" vertical="center" wrapText="1"/>
    </xf>
    <xf numFmtId="0" fontId="10" fillId="8" borderId="28" xfId="53" applyNumberFormat="1" applyFont="1" applyFill="1" applyBorder="1" applyAlignment="1" applyProtection="1">
      <alignment horizontal="left" vertical="center" wrapText="1"/>
    </xf>
    <xf numFmtId="0" fontId="10" fillId="8" borderId="26" xfId="53" applyNumberFormat="1" applyFont="1" applyFill="1" applyBorder="1" applyAlignment="1" applyProtection="1">
      <alignment horizontal="left" vertical="center" wrapText="1"/>
    </xf>
    <xf numFmtId="0" fontId="10"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10"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10"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10" fillId="0" borderId="0" xfId="54" applyFont="1" applyFill="1" applyAlignment="1" applyProtection="1">
      <alignment horizontal="left" vertical="top" wrapText="1"/>
    </xf>
    <xf numFmtId="0" fontId="22" fillId="0" borderId="14" xfId="55" applyFont="1" applyFill="1" applyBorder="1" applyAlignment="1">
      <alignment horizontal="left" vertical="center" wrapText="1" indent="1"/>
    </xf>
    <xf numFmtId="0" fontId="22" fillId="0" borderId="5" xfId="55" applyFont="1" applyFill="1" applyBorder="1" applyAlignment="1">
      <alignment horizontal="left" vertical="center" wrapText="1" indent="1"/>
    </xf>
    <xf numFmtId="0" fontId="22"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9" fillId="0" borderId="0" xfId="0" applyNumberFormat="1" applyFont="1" applyFill="1" applyBorder="1" applyAlignment="1">
      <alignment horizontal="center" vertical="center"/>
    </xf>
    <xf numFmtId="0" fontId="10" fillId="0" borderId="5" xfId="54" applyNumberFormat="1" applyFont="1" applyFill="1" applyBorder="1" applyAlignment="1" applyProtection="1">
      <alignment horizontal="left" vertical="top" wrapText="1"/>
    </xf>
    <xf numFmtId="0" fontId="79" fillId="0" borderId="0" xfId="54" applyFont="1" applyFill="1" applyBorder="1" applyAlignment="1" applyProtection="1">
      <alignment horizontal="center" vertical="center" wrapText="1"/>
    </xf>
    <xf numFmtId="4" fontId="10" fillId="8" borderId="5" xfId="30" applyNumberFormat="1" applyFont="1" applyFill="1" applyBorder="1" applyAlignment="1" applyProtection="1">
      <alignment horizontal="left" vertical="center" wrapText="1"/>
    </xf>
    <xf numFmtId="0" fontId="10" fillId="9" borderId="5" xfId="54" applyNumberFormat="1" applyFont="1" applyFill="1" applyBorder="1" applyAlignment="1" applyProtection="1">
      <alignment horizontal="left" vertical="center" wrapText="1"/>
      <protection locked="0"/>
    </xf>
    <xf numFmtId="0" fontId="10" fillId="9" borderId="13" xfId="54" applyNumberFormat="1" applyFont="1" applyFill="1" applyBorder="1" applyAlignment="1" applyProtection="1">
      <alignment horizontal="left" vertical="center" wrapText="1"/>
      <protection locked="0"/>
    </xf>
    <xf numFmtId="0" fontId="10" fillId="9" borderId="15" xfId="54" applyNumberFormat="1" applyFont="1" applyFill="1" applyBorder="1" applyAlignment="1" applyProtection="1">
      <alignment horizontal="left" vertical="center" wrapText="1"/>
      <protection locked="0"/>
    </xf>
    <xf numFmtId="0" fontId="10" fillId="9" borderId="14" xfId="54" applyNumberFormat="1" applyFont="1" applyFill="1" applyBorder="1" applyAlignment="1" applyProtection="1">
      <alignment horizontal="left" vertical="center" wrapText="1"/>
      <protection locked="0"/>
    </xf>
    <xf numFmtId="49" fontId="41" fillId="9" borderId="5" xfId="53" applyNumberFormat="1" applyFont="1" applyFill="1" applyBorder="1" applyAlignment="1" applyProtection="1">
      <alignment horizontal="center" vertical="center" wrapText="1"/>
      <protection locked="0"/>
    </xf>
    <xf numFmtId="49" fontId="10" fillId="11" borderId="5" xfId="53" applyNumberFormat="1" applyFont="1" applyFill="1" applyBorder="1" applyAlignment="1" applyProtection="1">
      <alignment horizontal="center" vertical="center" wrapText="1"/>
    </xf>
    <xf numFmtId="0" fontId="10" fillId="12" borderId="13" xfId="47" applyFont="1" applyFill="1" applyBorder="1" applyAlignment="1" applyProtection="1">
      <alignment horizontal="center" vertical="center" wrapText="1"/>
    </xf>
    <xf numFmtId="0" fontId="10" fillId="12" borderId="15" xfId="47" applyFont="1" applyFill="1" applyBorder="1" applyAlignment="1" applyProtection="1">
      <alignment horizontal="center" vertical="center" wrapText="1"/>
    </xf>
    <xf numFmtId="0" fontId="10" fillId="12" borderId="14" xfId="47" applyFont="1" applyFill="1" applyBorder="1" applyAlignment="1" applyProtection="1">
      <alignment horizontal="center" vertical="center" wrapText="1"/>
    </xf>
    <xf numFmtId="0" fontId="10" fillId="7" borderId="16" xfId="54" applyFont="1" applyFill="1" applyBorder="1" applyAlignment="1" applyProtection="1">
      <alignment horizontal="center" vertical="center" wrapText="1"/>
    </xf>
    <xf numFmtId="0" fontId="10" fillId="7" borderId="28" xfId="54" applyFont="1" applyFill="1" applyBorder="1" applyAlignment="1" applyProtection="1">
      <alignment horizontal="center" vertical="center" wrapText="1"/>
    </xf>
    <xf numFmtId="0" fontId="10" fillId="7" borderId="26" xfId="54" applyFont="1" applyFill="1" applyBorder="1" applyAlignment="1" applyProtection="1">
      <alignment horizontal="center" vertical="center" wrapText="1"/>
    </xf>
    <xf numFmtId="0" fontId="22" fillId="0" borderId="15" xfId="55" applyFont="1" applyBorder="1" applyAlignment="1">
      <alignment horizontal="left" vertical="center" wrapText="1" indent="1"/>
    </xf>
    <xf numFmtId="0" fontId="10" fillId="0" borderId="0" xfId="47" applyFont="1" applyFill="1" applyBorder="1" applyAlignment="1" applyProtection="1">
      <alignment horizontal="right" vertical="center" wrapText="1"/>
    </xf>
    <xf numFmtId="0" fontId="33" fillId="7" borderId="23" xfId="33" applyNumberFormat="1" applyFont="1" applyFill="1" applyBorder="1" applyAlignment="1" applyProtection="1">
      <alignment horizontal="center" vertical="center" wrapText="1"/>
    </xf>
    <xf numFmtId="0" fontId="10" fillId="0" borderId="16" xfId="54" applyNumberFormat="1" applyFont="1" applyFill="1" applyBorder="1" applyAlignment="1" applyProtection="1">
      <alignment horizontal="left" vertical="top" wrapText="1"/>
    </xf>
    <xf numFmtId="0" fontId="10" fillId="0" borderId="28" xfId="54" applyNumberFormat="1" applyFont="1" applyFill="1" applyBorder="1" applyAlignment="1" applyProtection="1">
      <alignment horizontal="left" vertical="top" wrapText="1"/>
    </xf>
    <xf numFmtId="0" fontId="10" fillId="0" borderId="26" xfId="54" applyNumberFormat="1" applyFont="1" applyFill="1" applyBorder="1" applyAlignment="1" applyProtection="1">
      <alignment horizontal="left" vertical="top" wrapText="1"/>
    </xf>
    <xf numFmtId="0" fontId="10" fillId="8" borderId="5" xfId="53" applyNumberFormat="1" applyFont="1" applyFill="1" applyBorder="1" applyAlignment="1" applyProtection="1">
      <alignment horizontal="left" vertical="center" wrapText="1" indent="1"/>
    </xf>
    <xf numFmtId="0" fontId="37"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4" fillId="13" borderId="16" xfId="0" applyFont="1" applyFill="1" applyBorder="1" applyAlignment="1" applyProtection="1">
      <alignment horizontal="center" vertical="center" textRotation="90" wrapText="1"/>
    </xf>
    <xf numFmtId="49" fontId="44" fillId="13" borderId="28" xfId="0" applyFont="1" applyFill="1" applyBorder="1" applyAlignment="1" applyProtection="1">
      <alignment horizontal="center" vertical="center" textRotation="90" wrapText="1"/>
    </xf>
    <xf numFmtId="49" fontId="44" fillId="13" borderId="26" xfId="0" applyFont="1" applyFill="1" applyBorder="1" applyAlignment="1" applyProtection="1">
      <alignment horizontal="center" vertical="center" textRotation="90" wrapText="1"/>
    </xf>
    <xf numFmtId="0" fontId="10" fillId="7" borderId="5" xfId="54" applyFont="1" applyFill="1" applyBorder="1" applyAlignment="1" applyProtection="1">
      <alignment horizontal="center" vertical="center" wrapText="1"/>
    </xf>
    <xf numFmtId="0" fontId="0" fillId="7" borderId="13" xfId="102" applyNumberFormat="1" applyFont="1" applyFill="1" applyBorder="1" applyAlignment="1" applyProtection="1">
      <alignment horizontal="center" vertical="center" wrapText="1"/>
    </xf>
    <xf numFmtId="0" fontId="0" fillId="7" borderId="15" xfId="102" applyNumberFormat="1" applyFont="1" applyFill="1" applyBorder="1" applyAlignment="1" applyProtection="1">
      <alignment horizontal="center" vertical="center" wrapText="1"/>
    </xf>
    <xf numFmtId="0" fontId="0" fillId="7" borderId="14" xfId="102" applyNumberFormat="1" applyFont="1" applyFill="1" applyBorder="1" applyAlignment="1" applyProtection="1">
      <alignment horizontal="center" vertical="center" wrapText="1"/>
    </xf>
    <xf numFmtId="0" fontId="10" fillId="12" borderId="13" xfId="45" applyFont="1" applyFill="1" applyBorder="1" applyAlignment="1" applyProtection="1">
      <alignment horizontal="center" vertical="center" wrapText="1"/>
    </xf>
    <xf numFmtId="0" fontId="10" fillId="12" borderId="14" xfId="45" applyFont="1" applyFill="1" applyBorder="1" applyAlignment="1" applyProtection="1">
      <alignment horizontal="center" vertical="center" wrapText="1"/>
    </xf>
    <xf numFmtId="0" fontId="10" fillId="12" borderId="16" xfId="45" applyFont="1" applyFill="1" applyBorder="1" applyAlignment="1" applyProtection="1">
      <alignment horizontal="center" vertical="center" wrapText="1"/>
    </xf>
    <xf numFmtId="0" fontId="10" fillId="12" borderId="26" xfId="45" applyFont="1" applyFill="1" applyBorder="1" applyAlignment="1" applyProtection="1">
      <alignment horizontal="center" vertical="center" wrapText="1"/>
    </xf>
    <xf numFmtId="49" fontId="10" fillId="11" borderId="5" xfId="53" applyNumberFormat="1" applyFont="1" applyFill="1" applyBorder="1" applyAlignment="1" applyProtection="1">
      <alignment horizontal="left" vertical="center" wrapText="1" indent="1"/>
    </xf>
    <xf numFmtId="49" fontId="74" fillId="9" borderId="13" xfId="30" applyNumberFormat="1" applyFont="1" applyFill="1" applyBorder="1" applyAlignment="1" applyProtection="1">
      <alignment horizontal="left" vertical="center" wrapText="1" indent="1"/>
      <protection locked="0"/>
    </xf>
    <xf numFmtId="49" fontId="74" fillId="9" borderId="15" xfId="30" applyNumberFormat="1" applyFont="1" applyFill="1" applyBorder="1" applyAlignment="1" applyProtection="1">
      <alignment horizontal="left" vertical="center" wrapText="1" indent="1"/>
      <protection locked="0"/>
    </xf>
    <xf numFmtId="49" fontId="74" fillId="9" borderId="14" xfId="30" applyNumberFormat="1" applyFont="1" applyFill="1" applyBorder="1" applyAlignment="1" applyProtection="1">
      <alignment horizontal="left" vertical="center" wrapText="1" indent="1"/>
      <protection locked="0"/>
    </xf>
    <xf numFmtId="49" fontId="44" fillId="13" borderId="5" xfId="0" applyFont="1" applyFill="1" applyBorder="1" applyAlignment="1" applyProtection="1">
      <alignment horizontal="center" vertical="center" textRotation="90" wrapText="1"/>
    </xf>
    <xf numFmtId="0" fontId="51" fillId="0" borderId="0" xfId="47" applyFont="1" applyFill="1" applyBorder="1" applyAlignment="1" applyProtection="1">
      <alignment horizontal="center" vertical="center" wrapText="1"/>
    </xf>
    <xf numFmtId="0" fontId="10" fillId="8" borderId="5" xfId="53" applyNumberFormat="1" applyFont="1" applyFill="1" applyBorder="1" applyAlignment="1" applyProtection="1">
      <alignment horizontal="left" vertical="center" wrapText="1"/>
    </xf>
    <xf numFmtId="49" fontId="0" fillId="9" borderId="5" xfId="53" applyNumberFormat="1" applyFont="1" applyFill="1" applyBorder="1" applyAlignment="1" applyProtection="1">
      <alignment horizontal="center" vertical="center" wrapText="1"/>
      <protection locked="0"/>
    </xf>
    <xf numFmtId="0" fontId="33" fillId="7" borderId="15" xfId="33" applyNumberFormat="1" applyFont="1" applyFill="1" applyBorder="1" applyAlignment="1" applyProtection="1">
      <alignment horizontal="center" vertical="center" wrapText="1"/>
    </xf>
    <xf numFmtId="0" fontId="37" fillId="0" borderId="0" xfId="54" applyFont="1" applyFill="1" applyBorder="1" applyAlignment="1" applyProtection="1">
      <alignment horizontal="center" vertical="center" wrapText="1"/>
    </xf>
    <xf numFmtId="0" fontId="51" fillId="0" borderId="17" xfId="47" applyFont="1" applyFill="1" applyBorder="1" applyAlignment="1" applyProtection="1">
      <alignment horizontal="center" vertical="center" wrapText="1"/>
    </xf>
    <xf numFmtId="0" fontId="10" fillId="8" borderId="13" xfId="53" applyNumberFormat="1" applyFont="1" applyFill="1" applyBorder="1" applyAlignment="1" applyProtection="1">
      <alignment horizontal="left" vertical="center" wrapText="1" indent="1"/>
    </xf>
    <xf numFmtId="0" fontId="10" fillId="8" borderId="15" xfId="53" applyNumberFormat="1" applyFont="1" applyFill="1" applyBorder="1" applyAlignment="1" applyProtection="1">
      <alignment horizontal="left" vertical="center" wrapText="1" indent="1"/>
    </xf>
    <xf numFmtId="0" fontId="10" fillId="8" borderId="14" xfId="53" applyNumberFormat="1" applyFont="1" applyFill="1" applyBorder="1" applyAlignment="1" applyProtection="1">
      <alignment horizontal="left" vertical="center" wrapText="1" indent="1"/>
    </xf>
    <xf numFmtId="0" fontId="10" fillId="0" borderId="23" xfId="53" applyNumberFormat="1" applyFont="1" applyFill="1" applyBorder="1" applyAlignment="1" applyProtection="1">
      <alignment horizontal="center" vertical="center" wrapText="1"/>
    </xf>
    <xf numFmtId="0" fontId="10" fillId="0" borderId="0" xfId="53" applyNumberFormat="1"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15" fillId="0" borderId="0" xfId="54" applyFont="1" applyFill="1" applyAlignment="1" applyProtection="1">
      <alignment horizontal="center" vertical="center" wrapText="1"/>
    </xf>
    <xf numFmtId="0" fontId="37" fillId="7" borderId="0" xfId="54" applyFont="1" applyFill="1" applyBorder="1" applyAlignment="1" applyProtection="1">
      <alignment horizontal="center" vertical="center" wrapText="1"/>
    </xf>
    <xf numFmtId="0" fontId="10" fillId="12" borderId="5" xfId="47" applyFont="1" applyFill="1" applyBorder="1" applyAlignment="1" applyProtection="1">
      <alignment horizontal="center" vertical="center" wrapText="1"/>
    </xf>
    <xf numFmtId="0" fontId="10" fillId="12" borderId="5" xfId="45" applyFont="1" applyFill="1" applyBorder="1" applyAlignment="1" applyProtection="1">
      <alignment horizontal="center" vertical="center" wrapText="1"/>
    </xf>
    <xf numFmtId="0" fontId="33" fillId="7" borderId="0" xfId="33" applyNumberFormat="1" applyFont="1" applyFill="1" applyBorder="1" applyAlignment="1" applyProtection="1">
      <alignment horizontal="center" vertical="center" wrapText="1"/>
    </xf>
    <xf numFmtId="0" fontId="10" fillId="8" borderId="5" xfId="47" applyNumberFormat="1" applyFont="1" applyFill="1" applyBorder="1" applyAlignment="1" applyProtection="1">
      <alignment horizontal="left" vertical="center" wrapText="1"/>
    </xf>
    <xf numFmtId="0" fontId="10" fillId="8" borderId="5" xfId="54" applyNumberFormat="1" applyFont="1" applyFill="1" applyBorder="1" applyAlignment="1" applyProtection="1">
      <alignment horizontal="left" vertical="center" wrapText="1"/>
    </xf>
    <xf numFmtId="0" fontId="10" fillId="0" borderId="16" xfId="54" applyNumberFormat="1" applyFont="1" applyFill="1" applyBorder="1" applyAlignment="1" applyProtection="1">
      <alignment horizontal="left" vertical="center" wrapText="1"/>
    </xf>
    <xf numFmtId="0" fontId="10" fillId="0" borderId="26" xfId="54" applyNumberFormat="1" applyFont="1" applyFill="1" applyBorder="1" applyAlignment="1" applyProtection="1">
      <alignment horizontal="left" vertical="center" wrapText="1"/>
    </xf>
    <xf numFmtId="0" fontId="10" fillId="7" borderId="5" xfId="54" applyNumberFormat="1" applyFont="1" applyFill="1" applyBorder="1" applyAlignment="1" applyProtection="1">
      <alignment horizontal="left" vertical="center" wrapText="1"/>
    </xf>
    <xf numFmtId="49" fontId="10" fillId="2" borderId="5" xfId="54" applyNumberFormat="1" applyFont="1" applyFill="1" applyBorder="1" applyAlignment="1" applyProtection="1">
      <alignment horizontal="left" vertical="center" wrapText="1" indent="4"/>
      <protection locked="0"/>
    </xf>
    <xf numFmtId="0" fontId="0" fillId="7" borderId="5" xfId="102" applyNumberFormat="1" applyFont="1" applyFill="1" applyBorder="1" applyAlignment="1" applyProtection="1">
      <alignment horizontal="center" vertical="center" wrapText="1"/>
    </xf>
    <xf numFmtId="0" fontId="10" fillId="0" borderId="21" xfId="54" applyNumberFormat="1" applyFont="1" applyFill="1" applyBorder="1" applyAlignment="1" applyProtection="1">
      <alignment horizontal="left" vertical="center" wrapText="1"/>
    </xf>
    <xf numFmtId="0" fontId="10" fillId="0" borderId="20" xfId="54" applyNumberFormat="1" applyFont="1" applyFill="1" applyBorder="1" applyAlignment="1" applyProtection="1">
      <alignment horizontal="left" vertical="center" wrapText="1"/>
    </xf>
    <xf numFmtId="0" fontId="10" fillId="0" borderId="18" xfId="54" applyNumberFormat="1" applyFont="1" applyFill="1" applyBorder="1" applyAlignment="1" applyProtection="1">
      <alignment horizontal="left" vertical="center" wrapText="1"/>
    </xf>
    <xf numFmtId="49" fontId="10" fillId="7" borderId="5" xfId="54" applyNumberFormat="1" applyFont="1" applyFill="1" applyBorder="1" applyAlignment="1" applyProtection="1">
      <alignment horizontal="center" vertical="center" wrapText="1"/>
    </xf>
    <xf numFmtId="0" fontId="10" fillId="0" borderId="28" xfId="54" applyNumberFormat="1" applyFont="1" applyFill="1" applyBorder="1" applyAlignment="1" applyProtection="1">
      <alignment horizontal="left" vertical="center" wrapText="1"/>
    </xf>
    <xf numFmtId="0" fontId="37" fillId="0" borderId="5" xfId="54" applyFont="1" applyFill="1" applyBorder="1" applyAlignment="1" applyProtection="1">
      <alignment horizontal="center" vertical="center" wrapText="1"/>
    </xf>
    <xf numFmtId="0" fontId="10"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0" fillId="0" borderId="5" xfId="54" applyFont="1" applyFill="1" applyBorder="1" applyAlignment="1" applyProtection="1">
      <alignment horizontal="left" vertical="center" wrapText="1" indent="1"/>
    </xf>
    <xf numFmtId="0" fontId="41" fillId="0" borderId="5" xfId="54" applyFont="1" applyFill="1" applyBorder="1" applyAlignment="1" applyProtection="1">
      <alignment horizontal="left" vertical="center" wrapText="1"/>
    </xf>
    <xf numFmtId="0" fontId="22" fillId="0" borderId="15" xfId="32" applyFont="1" applyFill="1" applyBorder="1" applyAlignment="1" applyProtection="1">
      <alignment horizontal="left" vertical="center" wrapText="1" indent="1"/>
    </xf>
    <xf numFmtId="49" fontId="10" fillId="0" borderId="0" xfId="41" applyBorder="1" applyAlignment="1" applyProtection="1">
      <alignment horizontal="left" vertical="top" wrapText="1"/>
    </xf>
    <xf numFmtId="0" fontId="10" fillId="7" borderId="5" xfId="48" applyNumberFormat="1" applyFont="1" applyFill="1" applyBorder="1" applyAlignment="1" applyProtection="1">
      <alignment horizontal="center" vertical="center" wrapText="1"/>
    </xf>
    <xf numFmtId="49" fontId="10" fillId="0" borderId="0" xfId="41" applyFont="1" applyAlignment="1">
      <alignment horizontal="left" vertical="top" wrapText="1"/>
    </xf>
    <xf numFmtId="49" fontId="0" fillId="12" borderId="15" xfId="0" applyFont="1" applyFill="1" applyBorder="1" applyAlignment="1">
      <alignment horizontal="left" vertical="center" indent="1"/>
    </xf>
    <xf numFmtId="4" fontId="10" fillId="8" borderId="13" xfId="30" applyNumberFormat="1" applyFont="1" applyFill="1" applyBorder="1" applyAlignment="1" applyProtection="1">
      <alignment horizontal="left" vertical="center" wrapText="1"/>
    </xf>
    <xf numFmtId="4" fontId="10" fillId="8" borderId="15" xfId="30" applyNumberFormat="1" applyFont="1" applyFill="1" applyBorder="1" applyAlignment="1" applyProtection="1">
      <alignment horizontal="left" vertical="center" wrapText="1"/>
    </xf>
    <xf numFmtId="4" fontId="10" fillId="8" borderId="14" xfId="30" applyNumberFormat="1" applyFont="1" applyFill="1" applyBorder="1" applyAlignment="1" applyProtection="1">
      <alignment horizontal="left" vertical="center" wrapText="1"/>
    </xf>
    <xf numFmtId="0" fontId="33" fillId="0" borderId="20" xfId="54" applyFont="1" applyFill="1" applyBorder="1" applyAlignment="1" applyProtection="1">
      <alignment horizontal="center" vertical="top" wrapText="1"/>
    </xf>
    <xf numFmtId="0" fontId="33" fillId="0" borderId="0" xfId="54" applyFont="1" applyFill="1" applyBorder="1" applyAlignment="1" applyProtection="1">
      <alignment horizontal="center" vertical="top" wrapText="1"/>
    </xf>
    <xf numFmtId="14" fontId="53" fillId="0" borderId="5" xfId="53" applyNumberFormat="1" applyFont="1" applyFill="1" applyBorder="1" applyAlignment="1" applyProtection="1">
      <alignment horizontal="center" vertical="center" wrapText="1"/>
    </xf>
    <xf numFmtId="49" fontId="10" fillId="7" borderId="16" xfId="54" applyNumberFormat="1" applyFont="1" applyFill="1" applyBorder="1" applyAlignment="1" applyProtection="1">
      <alignment horizontal="center" vertical="center" wrapText="1"/>
    </xf>
    <xf numFmtId="49" fontId="10" fillId="7" borderId="26" xfId="54" applyNumberFormat="1" applyFont="1" applyFill="1" applyBorder="1" applyAlignment="1" applyProtection="1">
      <alignment horizontal="center" vertical="center" wrapText="1"/>
    </xf>
    <xf numFmtId="0" fontId="10" fillId="8" borderId="13" xfId="54" applyNumberFormat="1" applyFont="1" applyFill="1" applyBorder="1" applyAlignment="1" applyProtection="1">
      <alignment horizontal="left" vertical="center" wrapText="1"/>
    </xf>
    <xf numFmtId="0" fontId="10" fillId="8" borderId="15" xfId="54" applyNumberFormat="1" applyFont="1" applyFill="1" applyBorder="1" applyAlignment="1" applyProtection="1">
      <alignment horizontal="left" vertical="center" wrapText="1"/>
    </xf>
    <xf numFmtId="0" fontId="10" fillId="8" borderId="14" xfId="54" applyNumberFormat="1" applyFont="1" applyFill="1" applyBorder="1" applyAlignment="1" applyProtection="1">
      <alignment horizontal="left" vertical="center" wrapText="1"/>
    </xf>
    <xf numFmtId="0" fontId="10" fillId="8" borderId="13" xfId="47" applyNumberFormat="1" applyFont="1" applyFill="1" applyBorder="1" applyAlignment="1" applyProtection="1">
      <alignment horizontal="left" vertical="center" wrapText="1"/>
    </xf>
    <xf numFmtId="0" fontId="10" fillId="8" borderId="15" xfId="47" applyNumberFormat="1" applyFont="1" applyFill="1" applyBorder="1" applyAlignment="1" applyProtection="1">
      <alignment horizontal="left" vertical="center" wrapText="1"/>
    </xf>
    <xf numFmtId="0" fontId="10" fillId="8" borderId="14" xfId="47" applyNumberFormat="1" applyFont="1" applyFill="1" applyBorder="1" applyAlignment="1" applyProtection="1">
      <alignment horizontal="left" vertical="center" wrapText="1"/>
    </xf>
    <xf numFmtId="0" fontId="10" fillId="8" borderId="13" xfId="53" applyNumberFormat="1" applyFont="1" applyFill="1" applyBorder="1" applyAlignment="1" applyProtection="1">
      <alignment horizontal="left" vertical="center" wrapText="1"/>
    </xf>
    <xf numFmtId="0" fontId="10" fillId="8" borderId="15" xfId="53" applyNumberFormat="1" applyFont="1" applyFill="1" applyBorder="1" applyAlignment="1" applyProtection="1">
      <alignment horizontal="left" vertical="center" wrapText="1"/>
    </xf>
    <xf numFmtId="0" fontId="10" fillId="8" borderId="14" xfId="53" applyNumberFormat="1" applyFont="1" applyFill="1" applyBorder="1" applyAlignment="1" applyProtection="1">
      <alignment horizontal="left" vertical="center" wrapText="1"/>
    </xf>
    <xf numFmtId="49" fontId="10" fillId="11" borderId="13" xfId="53" applyNumberFormat="1" applyFont="1" applyFill="1" applyBorder="1" applyAlignment="1" applyProtection="1">
      <alignment horizontal="center" vertical="center" wrapText="1"/>
    </xf>
    <xf numFmtId="0" fontId="10" fillId="0" borderId="13" xfId="54" applyNumberFormat="1" applyFont="1" applyFill="1" applyBorder="1" applyAlignment="1" applyProtection="1">
      <alignment horizontal="left" vertical="center" wrapText="1"/>
    </xf>
    <xf numFmtId="0" fontId="37" fillId="0" borderId="21" xfId="54" applyFont="1" applyFill="1" applyBorder="1" applyAlignment="1" applyProtection="1">
      <alignment horizontal="center" vertical="center" wrapText="1"/>
    </xf>
    <xf numFmtId="0" fontId="37" fillId="0" borderId="18" xfId="54" applyFont="1" applyFill="1" applyBorder="1" applyAlignment="1" applyProtection="1">
      <alignment horizontal="center" vertical="center" wrapText="1"/>
    </xf>
    <xf numFmtId="0" fontId="10" fillId="0" borderId="5" xfId="53" applyNumberFormat="1" applyFont="1" applyFill="1" applyBorder="1" applyAlignment="1" applyProtection="1">
      <alignment horizontal="left" vertical="center" wrapText="1"/>
    </xf>
    <xf numFmtId="0" fontId="10" fillId="11" borderId="5" xfId="53" applyNumberFormat="1" applyFont="1" applyFill="1" applyBorder="1" applyAlignment="1" applyProtection="1">
      <alignment horizontal="center" vertical="center" wrapText="1"/>
    </xf>
    <xf numFmtId="0" fontId="10" fillId="0" borderId="5" xfId="53" applyNumberFormat="1" applyFont="1" applyFill="1" applyBorder="1" applyAlignment="1" applyProtection="1">
      <alignment horizontal="center" vertical="center" wrapText="1"/>
    </xf>
    <xf numFmtId="0" fontId="10" fillId="7" borderId="0" xfId="54" applyFont="1" applyFill="1" applyBorder="1" applyAlignment="1" applyProtection="1">
      <alignment horizontal="center" vertical="center" wrapText="1"/>
    </xf>
    <xf numFmtId="0" fontId="33" fillId="7" borderId="17" xfId="3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0" fontId="0" fillId="0" borderId="5" xfId="0" applyNumberFormat="1" applyFill="1" applyBorder="1" applyAlignment="1" applyProtection="1">
      <alignment horizontal="center" vertical="center"/>
    </xf>
    <xf numFmtId="49" fontId="10"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0" fontId="10"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10"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10" fillId="0" borderId="5" xfId="33" applyNumberFormat="1" applyFont="1" applyFill="1" applyBorder="1" applyAlignment="1" applyProtection="1">
      <alignment horizontal="left" vertical="center" wrapText="1"/>
    </xf>
    <xf numFmtId="0" fontId="10" fillId="0" borderId="15" xfId="54" applyNumberFormat="1" applyFont="1" applyFill="1" applyBorder="1" applyAlignment="1" applyProtection="1">
      <alignment horizontal="left" vertical="center" wrapText="1"/>
    </xf>
    <xf numFmtId="0" fontId="10" fillId="0" borderId="14" xfId="54" applyNumberFormat="1" applyFont="1" applyFill="1" applyBorder="1" applyAlignment="1" applyProtection="1">
      <alignment horizontal="left" vertical="center" wrapText="1"/>
    </xf>
    <xf numFmtId="0" fontId="10" fillId="0" borderId="5" xfId="54" applyNumberFormat="1" applyFont="1" applyFill="1" applyBorder="1" applyAlignment="1" applyProtection="1">
      <alignment horizontal="left" vertical="center" wrapText="1"/>
    </xf>
    <xf numFmtId="0" fontId="12" fillId="10" borderId="5" xfId="0" applyNumberFormat="1" applyFont="1" applyFill="1" applyBorder="1" applyAlignment="1" applyProtection="1">
      <alignment horizontal="center" vertical="center" wrapText="1"/>
    </xf>
  </cellXfs>
  <cellStyles count="125">
    <cellStyle name=" 1" xfId="1"/>
    <cellStyle name=" 1 2" xfId="2"/>
    <cellStyle name=" 1_Stage1" xfId="3"/>
    <cellStyle name="_Model_RAB Мой_PR.PROG.WARM.NOTCOMBI.2012.2.16_v1.4(04.04.11) " xfId="4"/>
    <cellStyle name="_Model_RAB Мой_Книга2_PR.PROG.WARM.NOTCOMBI.2012.2.16_v1.4(04.04.11) " xfId="5"/>
    <cellStyle name="_Model_RAB_MRSK_svod_PR.PROG.WARM.NOTCOMBI.2012.2.16_v1.4(04.04.11) " xfId="6"/>
    <cellStyle name="_Model_RAB_MRSK_svod_Книга2_PR.PROG.WARM.NOTCOMBI.2012.2.16_v1.4(04.04.11) " xfId="7"/>
    <cellStyle name="_МОДЕЛЬ_1 (2)_PR.PROG.WARM.NOTCOMBI.2012.2.16_v1.4(04.04.11) " xfId="8"/>
    <cellStyle name="_МОДЕЛЬ_1 (2)_Книга2_PR.PROG.WARM.NOTCOMBI.2012.2.16_v1.4(04.04.11) " xfId="9"/>
    <cellStyle name="_пр 5 тариф RAB_PR.PROG.WARM.NOTCOMBI.2012.2.16_v1.4(04.04.11) " xfId="10"/>
    <cellStyle name="_пр 5 тариф RAB_Книга2_PR.PROG.WARM.NOTCOMBI.2012.2.16_v1.4(04.04.11) " xfId="11"/>
    <cellStyle name="_Расчет RAB_22072008_PR.PROG.WARM.NOTCOMBI.2012.2.16_v1.4(04.04.11) " xfId="12"/>
    <cellStyle name="_Расчет RAB_22072008_Книга2_PR.PROG.WARM.NOTCOMBI.2012.2.16_v1.4(04.04.11) " xfId="13"/>
    <cellStyle name="_Расчет RAB_Лен и МОЭСК_с 2010 года_14.04.2009_со сглаж_version 3.0_без ФСК_PR.PROG.WARM.NOTCOMBI.2012.2.16_v1.4(04.04.11) " xfId="14"/>
    <cellStyle name="_Расчет RAB_Лен и МОЭСК_с 2010 года_14.04.2009_со сглаж_version 3.0_без ФСК_Книга2_PR.PROG.WARM.NOTCOMBI.2012.2.16_v1.4(04.04.11) " xfId="15"/>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ells 2" xfId="103"/>
    <cellStyle name="Currency [0]" xfId="16"/>
    <cellStyle name="currency1" xfId="17"/>
    <cellStyle name="Currency2" xfId="18"/>
    <cellStyle name="currency3" xfId="19"/>
    <cellStyle name="currency4" xfId="20"/>
    <cellStyle name="Followed Hyperlink" xfId="21"/>
    <cellStyle name="Header 3" xfId="22"/>
    <cellStyle name="Hyperlink" xfId="23"/>
    <cellStyle name="normal" xfId="24"/>
    <cellStyle name="Normal1" xfId="25"/>
    <cellStyle name="Normal2" xfId="26"/>
    <cellStyle name="Percent1" xfId="27"/>
    <cellStyle name="Title 4" xfId="28"/>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xfId="104"/>
    <cellStyle name="Гиперссылка 2 2" xfId="31"/>
    <cellStyle name="Гиперссылка 4" xfId="105"/>
    <cellStyle name="Гиперссылка 5" xfId="119"/>
    <cellStyle name="Границы" xfId="120"/>
    <cellStyle name="Денежный" xfId="99" builtinId="4" hidden="1"/>
    <cellStyle name="Денежный [0]" xfId="100" builtinId="7" hidden="1"/>
    <cellStyle name="Заголовок" xfId="32"/>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cellStyle name="Значение" xfId="34"/>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cellStyle name="Обычный 12" xfId="106"/>
    <cellStyle name="Обычный 12 2" xfId="36"/>
    <cellStyle name="Обычный 12 3" xfId="115"/>
    <cellStyle name="Обычный 14" xfId="37"/>
    <cellStyle name="Обычный 14 2" xfId="111"/>
    <cellStyle name="Обычный 14 2 2" xfId="116"/>
    <cellStyle name="Обычный 14 3" xfId="112"/>
    <cellStyle name="Обычный 14 3 2" xfId="117"/>
    <cellStyle name="Обычный 14 4" xfId="113"/>
    <cellStyle name="Обычный 14 4 2" xfId="118"/>
    <cellStyle name="Обычный 14 5" xfId="96"/>
    <cellStyle name="Обычный 14 6" xfId="102"/>
    <cellStyle name="Обычный 14 7" xfId="114"/>
    <cellStyle name="Обычный 14 8" xfId="122"/>
    <cellStyle name="Обычный 14 9" xfId="123"/>
    <cellStyle name="Обычный 15" xfId="38"/>
    <cellStyle name="Обычный 2" xfId="39"/>
    <cellStyle name="Обычный 2 10 2" xfId="107"/>
    <cellStyle name="Обычный 2 2" xfId="40"/>
    <cellStyle name="Обычный 2 3" xfId="108"/>
    <cellStyle name="Обычный 2 4" xfId="109"/>
    <cellStyle name="Обычный 3" xfId="41"/>
    <cellStyle name="Обычный 3 2" xfId="42"/>
    <cellStyle name="Обычный 3 3" xfId="43"/>
    <cellStyle name="Обычный 3 4" xfId="121"/>
    <cellStyle name="Обычный 4" xfId="44"/>
    <cellStyle name="Обычный 5" xfId="110"/>
    <cellStyle name="Обычный_BALANCE.WARM.2007YEAR(FACT)" xfId="45"/>
    <cellStyle name="Обычный_INVEST.WARM.PLAN.4.78(v0.1)" xfId="46"/>
    <cellStyle name="Обычный_JKH.OPEN.INFO.HVS(v3.5)_цены161210" xfId="47"/>
    <cellStyle name="Обычный_JKH.OPEN.INFO.PRICE.VO_v4.0(10.02.11)" xfId="48"/>
    <cellStyle name="Обычный_MINENERGO.340.PRIL79(v0.1)" xfId="49"/>
    <cellStyle name="Обычный_PREDEL.JKH.2010(v1.3)" xfId="50"/>
    <cellStyle name="Обычный_razrabotka_sablonov_po_WKU" xfId="51"/>
    <cellStyle name="Обычный_SIMPLE_1_massive2" xfId="52"/>
    <cellStyle name="Обычный_ЖКУ_проект3" xfId="53"/>
    <cellStyle name="Обычный_Мониторинг инвестиций" xfId="54"/>
    <cellStyle name="Обычный_форма 1 водопровод для орг_CALC.KV.4.78(v1.0)" xfId="124"/>
    <cellStyle name="Обычный_Шаблон по источникам для Модуля Реестр (2)" xfId="55"/>
    <cellStyle name="Плохой" xfId="62" builtinId="27" hidden="1"/>
    <cellStyle name="Пояснение" xfId="70" builtinId="53" hidden="1"/>
    <cellStyle name="Примечание" xfId="69" builtinId="10" hidden="1"/>
    <cellStyle name="Процентный" xfId="101" builtinId="5" hidden="1"/>
    <cellStyle name="Связанная ячейка" xfId="66" builtinId="24" hidden="1"/>
    <cellStyle name="Текст предупреждения" xfId="68" builtinId="11" hidden="1"/>
    <cellStyle name="Финансовый" xfId="97" builtinId="3" hidden="1"/>
    <cellStyle name="Финансовый [0]" xfId="98"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16" Type="http://schemas.openxmlformats.org/officeDocument/2006/relationships/worksheet" Target="worksheets/sheet16.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619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xdr:cNvGrpSpPr>
          <a:grpSpLocks/>
        </xdr:cNvGrpSpPr>
      </xdr:nvGrpSpPr>
      <xdr:grpSpPr bwMode="auto">
        <a:xfrm>
          <a:off x="6419850" y="69056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xdr:cNvGrpSpPr>
          <a:grpSpLocks/>
        </xdr:cNvGrpSpPr>
      </xdr:nvGrpSpPr>
      <xdr:grpSpPr bwMode="auto">
        <a:xfrm>
          <a:off x="6972300" y="62388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6"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1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2"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2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xdr:cNvGrpSpPr>
          <a:grpSpLocks/>
        </xdr:cNvGrpSpPr>
      </xdr:nvGrpSpPr>
      <xdr:grpSpPr bwMode="auto">
        <a:xfrm>
          <a:off x="7962900" y="6238875"/>
          <a:ext cx="190500" cy="190500"/>
          <a:chOff x="13896191" y="1813753"/>
          <a:chExt cx="211023" cy="178845"/>
        </a:xfrm>
      </xdr:grpSpPr>
      <xdr:sp macro="[0]!modfrmDateChoose.CalendarShow" textlink="">
        <xdr:nvSpPr>
          <xdr:cNvPr id="34"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8001000" y="49339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8157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xdr:cNvGrpSpPr>
          <a:grpSpLocks/>
        </xdr:cNvGrpSpPr>
      </xdr:nvGrpSpPr>
      <xdr:grpSpPr bwMode="auto">
        <a:xfrm>
          <a:off x="6381750" y="49911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0"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xdr:cNvGrpSpPr>
          <a:grpSpLocks/>
        </xdr:cNvGrpSpPr>
      </xdr:nvGrpSpPr>
      <xdr:grpSpPr bwMode="auto">
        <a:xfrm>
          <a:off x="6381750" y="5267325"/>
          <a:ext cx="190500" cy="190500"/>
          <a:chOff x="13896191" y="1813753"/>
          <a:chExt cx="211023" cy="178845"/>
        </a:xfrm>
      </xdr:grpSpPr>
      <xdr:sp macro="[0]!modfrmDateChoose.CalendarShow" textlink="">
        <xdr:nvSpPr>
          <xdr:cNvPr id="13"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xdr:cNvGrpSpPr>
          <a:grpSpLocks/>
        </xdr:cNvGrpSpPr>
      </xdr:nvGrpSpPr>
      <xdr:grpSpPr bwMode="auto">
        <a:xfrm>
          <a:off x="15706725" y="3667125"/>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22</xdr:col>
      <xdr:colOff>38100</xdr:colOff>
      <xdr:row>19</xdr:row>
      <xdr:rowOff>0</xdr:rowOff>
    </xdr:from>
    <xdr:to>
      <xdr:col>22</xdr:col>
      <xdr:colOff>228600</xdr:colOff>
      <xdr:row>22</xdr:row>
      <xdr:rowOff>190500</xdr:rowOff>
    </xdr:to>
    <xdr:grpSp>
      <xdr:nvGrpSpPr>
        <xdr:cNvPr id="4" name="shCalendar" hidden="1"/>
        <xdr:cNvGrpSpPr>
          <a:grpSpLocks/>
        </xdr:cNvGrpSpPr>
      </xdr:nvGrpSpPr>
      <xdr:grpSpPr bwMode="auto">
        <a:xfrm>
          <a:off x="12925425" y="320040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22</xdr:col>
      <xdr:colOff>0</xdr:colOff>
      <xdr:row>23</xdr:row>
      <xdr:rowOff>0</xdr:rowOff>
    </xdr:from>
    <xdr:ext cx="190500" cy="190500"/>
    <xdr:grpSp>
      <xdr:nvGrpSpPr>
        <xdr:cNvPr id="7" name="shCalendar" hidden="1"/>
        <xdr:cNvGrpSpPr>
          <a:grpSpLocks/>
        </xdr:cNvGrpSpPr>
      </xdr:nvGrpSpPr>
      <xdr:grpSpPr bwMode="auto">
        <a:xfrm>
          <a:off x="12887325" y="4914900"/>
          <a:ext cx="190500" cy="190500"/>
          <a:chOff x="13896191" y="1813753"/>
          <a:chExt cx="211023" cy="178845"/>
        </a:xfrm>
      </xdr:grpSpPr>
      <xdr:sp macro="[0]!modfrmDateChoose.CalendarShow" textlink="">
        <xdr:nvSpPr>
          <xdr:cNvPr id="8"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22</xdr:col>
      <xdr:colOff>0</xdr:colOff>
      <xdr:row>23</xdr:row>
      <xdr:rowOff>0</xdr:rowOff>
    </xdr:from>
    <xdr:ext cx="190500" cy="190500"/>
    <xdr:grpSp>
      <xdr:nvGrpSpPr>
        <xdr:cNvPr id="10" name="shCalendar" hidden="1"/>
        <xdr:cNvGrpSpPr>
          <a:grpSpLocks/>
        </xdr:cNvGrpSpPr>
      </xdr:nvGrpSpPr>
      <xdr:grpSpPr bwMode="auto">
        <a:xfrm>
          <a:off x="12887325" y="4914900"/>
          <a:ext cx="190500" cy="190500"/>
          <a:chOff x="13896191" y="1813753"/>
          <a:chExt cx="211023" cy="178845"/>
        </a:xfrm>
      </xdr:grpSpPr>
      <xdr:sp macro="[0]!modfrmDateChoose.CalendarShow" textlink="">
        <xdr:nvSpPr>
          <xdr:cNvPr id="1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18</xdr:row>
      <xdr:rowOff>0</xdr:rowOff>
    </xdr:from>
    <xdr:to>
      <xdr:col>6</xdr:col>
      <xdr:colOff>228600</xdr:colOff>
      <xdr:row>18</xdr:row>
      <xdr:rowOff>190500</xdr:rowOff>
    </xdr:to>
    <xdr:grpSp>
      <xdr:nvGrpSpPr>
        <xdr:cNvPr id="14" name="shCalendar" hidden="1"/>
        <xdr:cNvGrpSpPr>
          <a:grpSpLocks/>
        </xdr:cNvGrpSpPr>
      </xdr:nvGrpSpPr>
      <xdr:grpSpPr bwMode="auto">
        <a:xfrm>
          <a:off x="7219950" y="3371850"/>
          <a:ext cx="190500" cy="190500"/>
          <a:chOff x="13896191" y="1813753"/>
          <a:chExt cx="211023" cy="178845"/>
        </a:xfrm>
      </xdr:grpSpPr>
      <xdr:sp macro="[0]!modfrmDateChoose.CalendarShow" textlink="">
        <xdr:nvSpPr>
          <xdr:cNvPr id="1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99895"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99896"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478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478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718639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18639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38100</xdr:colOff>
      <xdr:row>10</xdr:row>
      <xdr:rowOff>0</xdr:rowOff>
    </xdr:from>
    <xdr:to>
      <xdr:col>7</xdr:col>
      <xdr:colOff>228600</xdr:colOff>
      <xdr:row>10</xdr:row>
      <xdr:rowOff>190500</xdr:rowOff>
    </xdr:to>
    <xdr:grpSp>
      <xdr:nvGrpSpPr>
        <xdr:cNvPr id="7186396" name="shCalendar" hidden="1"/>
        <xdr:cNvGrpSpPr>
          <a:grpSpLocks/>
        </xdr:cNvGrpSpPr>
      </xdr:nvGrpSpPr>
      <xdr:grpSpPr bwMode="auto">
        <a:xfrm>
          <a:off x="7315200" y="1266825"/>
          <a:ext cx="190500" cy="190500"/>
          <a:chOff x="13896191" y="1813753"/>
          <a:chExt cx="211023" cy="178845"/>
        </a:xfrm>
      </xdr:grpSpPr>
      <xdr:sp macro="[0]!modfrmDateChoose.CalendarShow" textlink="">
        <xdr:nvSpPr>
          <xdr:cNvPr id="7186397"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186398"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8"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9"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xdr:cNvGrpSpPr>
          <a:grpSpLocks/>
        </xdr:cNvGrpSpPr>
      </xdr:nvGrpSpPr>
      <xdr:grpSpPr bwMode="auto">
        <a:xfrm>
          <a:off x="6419850" y="6267450"/>
          <a:ext cx="190500" cy="190500"/>
          <a:chOff x="13896191" y="1813753"/>
          <a:chExt cx="211023" cy="178845"/>
        </a:xfrm>
      </xdr:grpSpPr>
      <xdr:sp macro="[0]!modfrmDateChoose.CalendarShow" textlink="">
        <xdr:nvSpPr>
          <xdr:cNvPr id="5" name="shCalendar_bck" hidden="1"/>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2.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4.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_________Microsoft_Word_97_2003.doc"/></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4.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mailto:chel@ao-ustek.ru" TargetMode="External"/></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0">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49</v>
      </c>
    </row>
    <row r="2" spans="1:20" ht="22.5">
      <c r="F2" s="1194" t="s">
        <v>491</v>
      </c>
      <c r="G2" s="1195"/>
      <c r="H2" s="1196"/>
      <c r="I2" s="435"/>
    </row>
    <row r="3" spans="1:20" ht="3" customHeight="1"/>
    <row r="4" spans="1:20" s="190" customFormat="1" ht="11.25">
      <c r="A4" s="214"/>
      <c r="B4" s="214"/>
      <c r="C4" s="214"/>
      <c r="D4" s="214"/>
      <c r="F4" s="1155" t="s">
        <v>454</v>
      </c>
      <c r="G4" s="1155"/>
      <c r="H4" s="1155"/>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05.06.2019</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8"/>
      <c r="B13" s="1198"/>
      <c r="C13" s="1198"/>
      <c r="D13" s="343">
        <v>1</v>
      </c>
      <c r="F13" s="334" t="str">
        <f>"4."&amp;mergeValue(A13) &amp;"."&amp;mergeValue(B13)&amp;"."&amp;mergeValue(C13)&amp;"."&amp;mergeValue(D13)</f>
        <v>4.1.1.1.1</v>
      </c>
      <c r="G13" s="419" t="s">
        <v>498</v>
      </c>
      <c r="H13" s="316"/>
      <c r="I13" s="1199" t="s">
        <v>591</v>
      </c>
      <c r="J13" s="333"/>
      <c r="K13" s="214"/>
      <c r="L13" s="214"/>
      <c r="M13" s="214"/>
      <c r="N13" s="214"/>
      <c r="O13" s="214"/>
      <c r="P13" s="214"/>
      <c r="Q13" s="214"/>
      <c r="R13" s="214"/>
      <c r="S13" s="214"/>
      <c r="T13" s="214"/>
    </row>
    <row r="14" spans="1:20" s="190" customFormat="1" ht="18.75">
      <c r="A14" s="1198"/>
      <c r="B14" s="1198"/>
      <c r="C14" s="1198"/>
      <c r="D14" s="343"/>
      <c r="F14" s="337"/>
      <c r="G14" s="150" t="s">
        <v>4</v>
      </c>
      <c r="H14" s="342"/>
      <c r="I14" s="1199"/>
      <c r="J14" s="333"/>
      <c r="K14" s="214"/>
      <c r="L14" s="214"/>
      <c r="M14" s="214"/>
      <c r="N14" s="214"/>
      <c r="O14" s="214"/>
      <c r="P14" s="214"/>
      <c r="Q14" s="214"/>
      <c r="R14" s="214"/>
      <c r="S14" s="214"/>
      <c r="T14" s="214"/>
    </row>
    <row r="15" spans="1:20" s="190" customFormat="1" ht="18.75">
      <c r="A15" s="1198"/>
      <c r="B15" s="1198"/>
      <c r="C15" s="343"/>
      <c r="D15" s="343"/>
      <c r="F15" s="420"/>
      <c r="G15" s="195" t="s">
        <v>403</v>
      </c>
      <c r="H15" s="421"/>
      <c r="I15" s="422"/>
      <c r="J15" s="333"/>
      <c r="K15" s="214"/>
      <c r="L15" s="214"/>
      <c r="M15" s="214"/>
      <c r="N15" s="214"/>
      <c r="O15" s="214"/>
      <c r="P15" s="214"/>
      <c r="Q15" s="214"/>
      <c r="R15" s="214"/>
      <c r="S15" s="214"/>
      <c r="T15" s="214"/>
    </row>
    <row r="16" spans="1:20" s="190" customFormat="1" ht="18.75">
      <c r="A16" s="1198"/>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3" t="s">
        <v>593</v>
      </c>
      <c r="H19" s="1193"/>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9" width="10.5703125" style="585"/>
    <col min="30" max="249" width="10.5703125" style="523"/>
    <col min="250" max="257" width="0" style="523" hidden="1" customWidth="1"/>
    <col min="258" max="258" width="3.7109375" style="523" customWidth="1"/>
    <col min="259" max="259" width="3.85546875" style="523" customWidth="1"/>
    <col min="260" max="260" width="3.7109375" style="523" customWidth="1"/>
    <col min="261" max="261" width="12.7109375" style="523" customWidth="1"/>
    <col min="262" max="262" width="52.7109375" style="523" customWidth="1"/>
    <col min="263" max="266" width="0" style="523" hidden="1" customWidth="1"/>
    <col min="267" max="267" width="12.28515625" style="523" customWidth="1"/>
    <col min="268" max="268" width="6.42578125" style="523" customWidth="1"/>
    <col min="269" max="269" width="12.28515625" style="523" customWidth="1"/>
    <col min="270" max="270" width="0" style="523" hidden="1" customWidth="1"/>
    <col min="271" max="271" width="3.7109375" style="523" customWidth="1"/>
    <col min="272" max="272" width="11.140625" style="523" bestFit="1" customWidth="1"/>
    <col min="273" max="274" width="10.5703125" style="523"/>
    <col min="275" max="275" width="11.140625" style="523" customWidth="1"/>
    <col min="276" max="505" width="10.5703125" style="523"/>
    <col min="506" max="513" width="0" style="523" hidden="1" customWidth="1"/>
    <col min="514" max="514" width="3.7109375" style="523" customWidth="1"/>
    <col min="515" max="515" width="3.85546875" style="523" customWidth="1"/>
    <col min="516" max="516" width="3.7109375" style="523" customWidth="1"/>
    <col min="517" max="517" width="12.7109375" style="523" customWidth="1"/>
    <col min="518" max="518" width="52.7109375" style="523" customWidth="1"/>
    <col min="519" max="522" width="0" style="523" hidden="1" customWidth="1"/>
    <col min="523" max="523" width="12.28515625" style="523" customWidth="1"/>
    <col min="524" max="524" width="6.42578125" style="523" customWidth="1"/>
    <col min="525" max="525" width="12.28515625" style="523" customWidth="1"/>
    <col min="526" max="526" width="0" style="523" hidden="1" customWidth="1"/>
    <col min="527" max="527" width="3.7109375" style="523" customWidth="1"/>
    <col min="528" max="528" width="11.140625" style="523" bestFit="1" customWidth="1"/>
    <col min="529" max="530" width="10.5703125" style="523"/>
    <col min="531" max="531" width="11.140625" style="523" customWidth="1"/>
    <col min="532" max="761" width="10.5703125" style="523"/>
    <col min="762" max="769" width="0" style="523" hidden="1" customWidth="1"/>
    <col min="770" max="770" width="3.7109375" style="523" customWidth="1"/>
    <col min="771" max="771" width="3.85546875" style="523" customWidth="1"/>
    <col min="772" max="772" width="3.7109375" style="523" customWidth="1"/>
    <col min="773" max="773" width="12.7109375" style="523" customWidth="1"/>
    <col min="774" max="774" width="52.7109375" style="523" customWidth="1"/>
    <col min="775" max="778" width="0" style="523" hidden="1" customWidth="1"/>
    <col min="779" max="779" width="12.28515625" style="523" customWidth="1"/>
    <col min="780" max="780" width="6.42578125" style="523" customWidth="1"/>
    <col min="781" max="781" width="12.28515625" style="523" customWidth="1"/>
    <col min="782" max="782" width="0" style="523" hidden="1" customWidth="1"/>
    <col min="783" max="783" width="3.7109375" style="523" customWidth="1"/>
    <col min="784" max="784" width="11.140625" style="523" bestFit="1" customWidth="1"/>
    <col min="785" max="786" width="10.5703125" style="523"/>
    <col min="787" max="787" width="11.140625" style="523" customWidth="1"/>
    <col min="788" max="1017" width="10.5703125" style="523"/>
    <col min="1018" max="1025" width="0" style="523" hidden="1" customWidth="1"/>
    <col min="1026" max="1026" width="3.7109375" style="523" customWidth="1"/>
    <col min="1027" max="1027" width="3.85546875" style="523" customWidth="1"/>
    <col min="1028" max="1028" width="3.7109375" style="523" customWidth="1"/>
    <col min="1029" max="1029" width="12.7109375" style="523" customWidth="1"/>
    <col min="1030" max="1030" width="52.7109375" style="523" customWidth="1"/>
    <col min="1031" max="1034" width="0" style="523" hidden="1" customWidth="1"/>
    <col min="1035" max="1035" width="12.28515625" style="523" customWidth="1"/>
    <col min="1036" max="1036" width="6.42578125" style="523" customWidth="1"/>
    <col min="1037" max="1037" width="12.28515625" style="523" customWidth="1"/>
    <col min="1038" max="1038" width="0" style="523" hidden="1" customWidth="1"/>
    <col min="1039" max="1039" width="3.7109375" style="523" customWidth="1"/>
    <col min="1040" max="1040" width="11.140625" style="523" bestFit="1" customWidth="1"/>
    <col min="1041" max="1042" width="10.5703125" style="523"/>
    <col min="1043" max="1043" width="11.140625" style="523" customWidth="1"/>
    <col min="1044" max="1273" width="10.5703125" style="523"/>
    <col min="1274" max="1281" width="0" style="523" hidden="1" customWidth="1"/>
    <col min="1282" max="1282" width="3.7109375" style="523" customWidth="1"/>
    <col min="1283" max="1283" width="3.85546875" style="523" customWidth="1"/>
    <col min="1284" max="1284" width="3.7109375" style="523" customWidth="1"/>
    <col min="1285" max="1285" width="12.7109375" style="523" customWidth="1"/>
    <col min="1286" max="1286" width="52.7109375" style="523" customWidth="1"/>
    <col min="1287" max="1290" width="0" style="523" hidden="1" customWidth="1"/>
    <col min="1291" max="1291" width="12.28515625" style="523" customWidth="1"/>
    <col min="1292" max="1292" width="6.42578125" style="523" customWidth="1"/>
    <col min="1293" max="1293" width="12.28515625" style="523" customWidth="1"/>
    <col min="1294" max="1294" width="0" style="523" hidden="1" customWidth="1"/>
    <col min="1295" max="1295" width="3.7109375" style="523" customWidth="1"/>
    <col min="1296" max="1296" width="11.140625" style="523" bestFit="1" customWidth="1"/>
    <col min="1297" max="1298" width="10.5703125" style="523"/>
    <col min="1299" max="1299" width="11.140625" style="523" customWidth="1"/>
    <col min="1300" max="1529" width="10.5703125" style="523"/>
    <col min="1530" max="1537" width="0" style="523" hidden="1" customWidth="1"/>
    <col min="1538" max="1538" width="3.7109375" style="523" customWidth="1"/>
    <col min="1539" max="1539" width="3.85546875" style="523" customWidth="1"/>
    <col min="1540" max="1540" width="3.7109375" style="523" customWidth="1"/>
    <col min="1541" max="1541" width="12.7109375" style="523" customWidth="1"/>
    <col min="1542" max="1542" width="52.7109375" style="523" customWidth="1"/>
    <col min="1543" max="1546" width="0" style="523" hidden="1" customWidth="1"/>
    <col min="1547" max="1547" width="12.28515625" style="523" customWidth="1"/>
    <col min="1548" max="1548" width="6.42578125" style="523" customWidth="1"/>
    <col min="1549" max="1549" width="12.28515625" style="523" customWidth="1"/>
    <col min="1550" max="1550" width="0" style="523" hidden="1" customWidth="1"/>
    <col min="1551" max="1551" width="3.7109375" style="523" customWidth="1"/>
    <col min="1552" max="1552" width="11.140625" style="523" bestFit="1" customWidth="1"/>
    <col min="1553" max="1554" width="10.5703125" style="523"/>
    <col min="1555" max="1555" width="11.140625" style="523" customWidth="1"/>
    <col min="1556" max="1785" width="10.5703125" style="523"/>
    <col min="1786" max="1793" width="0" style="523" hidden="1" customWidth="1"/>
    <col min="1794" max="1794" width="3.7109375" style="523" customWidth="1"/>
    <col min="1795" max="1795" width="3.85546875" style="523" customWidth="1"/>
    <col min="1796" max="1796" width="3.7109375" style="523" customWidth="1"/>
    <col min="1797" max="1797" width="12.7109375" style="523" customWidth="1"/>
    <col min="1798" max="1798" width="52.7109375" style="523" customWidth="1"/>
    <col min="1799" max="1802" width="0" style="523" hidden="1" customWidth="1"/>
    <col min="1803" max="1803" width="12.28515625" style="523" customWidth="1"/>
    <col min="1804" max="1804" width="6.42578125" style="523" customWidth="1"/>
    <col min="1805" max="1805" width="12.28515625" style="523" customWidth="1"/>
    <col min="1806" max="1806" width="0" style="523" hidden="1" customWidth="1"/>
    <col min="1807" max="1807" width="3.7109375" style="523" customWidth="1"/>
    <col min="1808" max="1808" width="11.140625" style="523" bestFit="1" customWidth="1"/>
    <col min="1809" max="1810" width="10.5703125" style="523"/>
    <col min="1811" max="1811" width="11.140625" style="523" customWidth="1"/>
    <col min="1812" max="2041" width="10.5703125" style="523"/>
    <col min="2042" max="2049" width="0" style="523" hidden="1" customWidth="1"/>
    <col min="2050" max="2050" width="3.7109375" style="523" customWidth="1"/>
    <col min="2051" max="2051" width="3.85546875" style="523" customWidth="1"/>
    <col min="2052" max="2052" width="3.7109375" style="523" customWidth="1"/>
    <col min="2053" max="2053" width="12.7109375" style="523" customWidth="1"/>
    <col min="2054" max="2054" width="52.7109375" style="523" customWidth="1"/>
    <col min="2055" max="2058" width="0" style="523" hidden="1" customWidth="1"/>
    <col min="2059" max="2059" width="12.28515625" style="523" customWidth="1"/>
    <col min="2060" max="2060" width="6.42578125" style="523" customWidth="1"/>
    <col min="2061" max="2061" width="12.28515625" style="523" customWidth="1"/>
    <col min="2062" max="2062" width="0" style="523" hidden="1" customWidth="1"/>
    <col min="2063" max="2063" width="3.7109375" style="523" customWidth="1"/>
    <col min="2064" max="2064" width="11.140625" style="523" bestFit="1" customWidth="1"/>
    <col min="2065" max="2066" width="10.5703125" style="523"/>
    <col min="2067" max="2067" width="11.140625" style="523" customWidth="1"/>
    <col min="2068" max="2297" width="10.5703125" style="523"/>
    <col min="2298" max="2305" width="0" style="523" hidden="1" customWidth="1"/>
    <col min="2306" max="2306" width="3.7109375" style="523" customWidth="1"/>
    <col min="2307" max="2307" width="3.85546875" style="523" customWidth="1"/>
    <col min="2308" max="2308" width="3.7109375" style="523" customWidth="1"/>
    <col min="2309" max="2309" width="12.7109375" style="523" customWidth="1"/>
    <col min="2310" max="2310" width="52.7109375" style="523" customWidth="1"/>
    <col min="2311" max="2314" width="0" style="523" hidden="1" customWidth="1"/>
    <col min="2315" max="2315" width="12.28515625" style="523" customWidth="1"/>
    <col min="2316" max="2316" width="6.42578125" style="523" customWidth="1"/>
    <col min="2317" max="2317" width="12.28515625" style="523" customWidth="1"/>
    <col min="2318" max="2318" width="0" style="523" hidden="1" customWidth="1"/>
    <col min="2319" max="2319" width="3.7109375" style="523" customWidth="1"/>
    <col min="2320" max="2320" width="11.140625" style="523" bestFit="1" customWidth="1"/>
    <col min="2321" max="2322" width="10.5703125" style="523"/>
    <col min="2323" max="2323" width="11.140625" style="523" customWidth="1"/>
    <col min="2324" max="2553" width="10.5703125" style="523"/>
    <col min="2554" max="2561" width="0" style="523" hidden="1" customWidth="1"/>
    <col min="2562" max="2562" width="3.7109375" style="523" customWidth="1"/>
    <col min="2563" max="2563" width="3.85546875" style="523" customWidth="1"/>
    <col min="2564" max="2564" width="3.7109375" style="523" customWidth="1"/>
    <col min="2565" max="2565" width="12.7109375" style="523" customWidth="1"/>
    <col min="2566" max="2566" width="52.7109375" style="523" customWidth="1"/>
    <col min="2567" max="2570" width="0" style="523" hidden="1" customWidth="1"/>
    <col min="2571" max="2571" width="12.28515625" style="523" customWidth="1"/>
    <col min="2572" max="2572" width="6.42578125" style="523" customWidth="1"/>
    <col min="2573" max="2573" width="12.28515625" style="523" customWidth="1"/>
    <col min="2574" max="2574" width="0" style="523" hidden="1" customWidth="1"/>
    <col min="2575" max="2575" width="3.7109375" style="523" customWidth="1"/>
    <col min="2576" max="2576" width="11.140625" style="523" bestFit="1" customWidth="1"/>
    <col min="2577" max="2578" width="10.5703125" style="523"/>
    <col min="2579" max="2579" width="11.140625" style="523" customWidth="1"/>
    <col min="2580" max="2809" width="10.5703125" style="523"/>
    <col min="2810" max="2817" width="0" style="523" hidden="1" customWidth="1"/>
    <col min="2818" max="2818" width="3.7109375" style="523" customWidth="1"/>
    <col min="2819" max="2819" width="3.85546875" style="523" customWidth="1"/>
    <col min="2820" max="2820" width="3.7109375" style="523" customWidth="1"/>
    <col min="2821" max="2821" width="12.7109375" style="523" customWidth="1"/>
    <col min="2822" max="2822" width="52.7109375" style="523" customWidth="1"/>
    <col min="2823" max="2826" width="0" style="523" hidden="1" customWidth="1"/>
    <col min="2827" max="2827" width="12.28515625" style="523" customWidth="1"/>
    <col min="2828" max="2828" width="6.42578125" style="523" customWidth="1"/>
    <col min="2829" max="2829" width="12.28515625" style="523" customWidth="1"/>
    <col min="2830" max="2830" width="0" style="523" hidden="1" customWidth="1"/>
    <col min="2831" max="2831" width="3.7109375" style="523" customWidth="1"/>
    <col min="2832" max="2832" width="11.140625" style="523" bestFit="1" customWidth="1"/>
    <col min="2833" max="2834" width="10.5703125" style="523"/>
    <col min="2835" max="2835" width="11.140625" style="523" customWidth="1"/>
    <col min="2836" max="3065" width="10.5703125" style="523"/>
    <col min="3066" max="3073" width="0" style="523" hidden="1" customWidth="1"/>
    <col min="3074" max="3074" width="3.7109375" style="523" customWidth="1"/>
    <col min="3075" max="3075" width="3.85546875" style="523" customWidth="1"/>
    <col min="3076" max="3076" width="3.7109375" style="523" customWidth="1"/>
    <col min="3077" max="3077" width="12.7109375" style="523" customWidth="1"/>
    <col min="3078" max="3078" width="52.7109375" style="523" customWidth="1"/>
    <col min="3079" max="3082" width="0" style="523" hidden="1" customWidth="1"/>
    <col min="3083" max="3083" width="12.28515625" style="523" customWidth="1"/>
    <col min="3084" max="3084" width="6.42578125" style="523" customWidth="1"/>
    <col min="3085" max="3085" width="12.28515625" style="523" customWidth="1"/>
    <col min="3086" max="3086" width="0" style="523" hidden="1" customWidth="1"/>
    <col min="3087" max="3087" width="3.7109375" style="523" customWidth="1"/>
    <col min="3088" max="3088" width="11.140625" style="523" bestFit="1" customWidth="1"/>
    <col min="3089" max="3090" width="10.5703125" style="523"/>
    <col min="3091" max="3091" width="11.140625" style="523" customWidth="1"/>
    <col min="3092" max="3321" width="10.5703125" style="523"/>
    <col min="3322" max="3329" width="0" style="523" hidden="1" customWidth="1"/>
    <col min="3330" max="3330" width="3.7109375" style="523" customWidth="1"/>
    <col min="3331" max="3331" width="3.85546875" style="523" customWidth="1"/>
    <col min="3332" max="3332" width="3.7109375" style="523" customWidth="1"/>
    <col min="3333" max="3333" width="12.7109375" style="523" customWidth="1"/>
    <col min="3334" max="3334" width="52.7109375" style="523" customWidth="1"/>
    <col min="3335" max="3338" width="0" style="523" hidden="1" customWidth="1"/>
    <col min="3339" max="3339" width="12.28515625" style="523" customWidth="1"/>
    <col min="3340" max="3340" width="6.42578125" style="523" customWidth="1"/>
    <col min="3341" max="3341" width="12.28515625" style="523" customWidth="1"/>
    <col min="3342" max="3342" width="0" style="523" hidden="1" customWidth="1"/>
    <col min="3343" max="3343" width="3.7109375" style="523" customWidth="1"/>
    <col min="3344" max="3344" width="11.140625" style="523" bestFit="1" customWidth="1"/>
    <col min="3345" max="3346" width="10.5703125" style="523"/>
    <col min="3347" max="3347" width="11.140625" style="523" customWidth="1"/>
    <col min="3348" max="3577" width="10.5703125" style="523"/>
    <col min="3578" max="3585" width="0" style="523" hidden="1" customWidth="1"/>
    <col min="3586" max="3586" width="3.7109375" style="523" customWidth="1"/>
    <col min="3587" max="3587" width="3.85546875" style="523" customWidth="1"/>
    <col min="3588" max="3588" width="3.7109375" style="523" customWidth="1"/>
    <col min="3589" max="3589" width="12.7109375" style="523" customWidth="1"/>
    <col min="3590" max="3590" width="52.7109375" style="523" customWidth="1"/>
    <col min="3591" max="3594" width="0" style="523" hidden="1" customWidth="1"/>
    <col min="3595" max="3595" width="12.28515625" style="523" customWidth="1"/>
    <col min="3596" max="3596" width="6.42578125" style="523" customWidth="1"/>
    <col min="3597" max="3597" width="12.28515625" style="523" customWidth="1"/>
    <col min="3598" max="3598" width="0" style="523" hidden="1" customWidth="1"/>
    <col min="3599" max="3599" width="3.7109375" style="523" customWidth="1"/>
    <col min="3600" max="3600" width="11.140625" style="523" bestFit="1" customWidth="1"/>
    <col min="3601" max="3602" width="10.5703125" style="523"/>
    <col min="3603" max="3603" width="11.140625" style="523" customWidth="1"/>
    <col min="3604" max="3833" width="10.5703125" style="523"/>
    <col min="3834" max="3841" width="0" style="523" hidden="1" customWidth="1"/>
    <col min="3842" max="3842" width="3.7109375" style="523" customWidth="1"/>
    <col min="3843" max="3843" width="3.85546875" style="523" customWidth="1"/>
    <col min="3844" max="3844" width="3.7109375" style="523" customWidth="1"/>
    <col min="3845" max="3845" width="12.7109375" style="523" customWidth="1"/>
    <col min="3846" max="3846" width="52.7109375" style="523" customWidth="1"/>
    <col min="3847" max="3850" width="0" style="523" hidden="1" customWidth="1"/>
    <col min="3851" max="3851" width="12.28515625" style="523" customWidth="1"/>
    <col min="3852" max="3852" width="6.42578125" style="523" customWidth="1"/>
    <col min="3853" max="3853" width="12.28515625" style="523" customWidth="1"/>
    <col min="3854" max="3854" width="0" style="523" hidden="1" customWidth="1"/>
    <col min="3855" max="3855" width="3.7109375" style="523" customWidth="1"/>
    <col min="3856" max="3856" width="11.140625" style="523" bestFit="1" customWidth="1"/>
    <col min="3857" max="3858" width="10.5703125" style="523"/>
    <col min="3859" max="3859" width="11.140625" style="523" customWidth="1"/>
    <col min="3860" max="4089" width="10.5703125" style="523"/>
    <col min="4090" max="4097" width="0" style="523" hidden="1" customWidth="1"/>
    <col min="4098" max="4098" width="3.7109375" style="523" customWidth="1"/>
    <col min="4099" max="4099" width="3.85546875" style="523" customWidth="1"/>
    <col min="4100" max="4100" width="3.7109375" style="523" customWidth="1"/>
    <col min="4101" max="4101" width="12.7109375" style="523" customWidth="1"/>
    <col min="4102" max="4102" width="52.7109375" style="523" customWidth="1"/>
    <col min="4103" max="4106" width="0" style="523" hidden="1" customWidth="1"/>
    <col min="4107" max="4107" width="12.28515625" style="523" customWidth="1"/>
    <col min="4108" max="4108" width="6.42578125" style="523" customWidth="1"/>
    <col min="4109" max="4109" width="12.28515625" style="523" customWidth="1"/>
    <col min="4110" max="4110" width="0" style="523" hidden="1" customWidth="1"/>
    <col min="4111" max="4111" width="3.7109375" style="523" customWidth="1"/>
    <col min="4112" max="4112" width="11.140625" style="523" bestFit="1" customWidth="1"/>
    <col min="4113" max="4114" width="10.5703125" style="523"/>
    <col min="4115" max="4115" width="11.140625" style="523" customWidth="1"/>
    <col min="4116" max="4345" width="10.5703125" style="523"/>
    <col min="4346" max="4353" width="0" style="523" hidden="1" customWidth="1"/>
    <col min="4354" max="4354" width="3.7109375" style="523" customWidth="1"/>
    <col min="4355" max="4355" width="3.85546875" style="523" customWidth="1"/>
    <col min="4356" max="4356" width="3.7109375" style="523" customWidth="1"/>
    <col min="4357" max="4357" width="12.7109375" style="523" customWidth="1"/>
    <col min="4358" max="4358" width="52.7109375" style="523" customWidth="1"/>
    <col min="4359" max="4362" width="0" style="523" hidden="1" customWidth="1"/>
    <col min="4363" max="4363" width="12.28515625" style="523" customWidth="1"/>
    <col min="4364" max="4364" width="6.42578125" style="523" customWidth="1"/>
    <col min="4365" max="4365" width="12.28515625" style="523" customWidth="1"/>
    <col min="4366" max="4366" width="0" style="523" hidden="1" customWidth="1"/>
    <col min="4367" max="4367" width="3.7109375" style="523" customWidth="1"/>
    <col min="4368" max="4368" width="11.140625" style="523" bestFit="1" customWidth="1"/>
    <col min="4369" max="4370" width="10.5703125" style="523"/>
    <col min="4371" max="4371" width="11.140625" style="523" customWidth="1"/>
    <col min="4372" max="4601" width="10.5703125" style="523"/>
    <col min="4602" max="4609" width="0" style="523" hidden="1" customWidth="1"/>
    <col min="4610" max="4610" width="3.7109375" style="523" customWidth="1"/>
    <col min="4611" max="4611" width="3.85546875" style="523" customWidth="1"/>
    <col min="4612" max="4612" width="3.7109375" style="523" customWidth="1"/>
    <col min="4613" max="4613" width="12.7109375" style="523" customWidth="1"/>
    <col min="4614" max="4614" width="52.7109375" style="523" customWidth="1"/>
    <col min="4615" max="4618" width="0" style="523" hidden="1" customWidth="1"/>
    <col min="4619" max="4619" width="12.28515625" style="523" customWidth="1"/>
    <col min="4620" max="4620" width="6.42578125" style="523" customWidth="1"/>
    <col min="4621" max="4621" width="12.28515625" style="523" customWidth="1"/>
    <col min="4622" max="4622" width="0" style="523" hidden="1" customWidth="1"/>
    <col min="4623" max="4623" width="3.7109375" style="523" customWidth="1"/>
    <col min="4624" max="4624" width="11.140625" style="523" bestFit="1" customWidth="1"/>
    <col min="4625" max="4626" width="10.5703125" style="523"/>
    <col min="4627" max="4627" width="11.140625" style="523" customWidth="1"/>
    <col min="4628" max="4857" width="10.5703125" style="523"/>
    <col min="4858" max="4865" width="0" style="523" hidden="1" customWidth="1"/>
    <col min="4866" max="4866" width="3.7109375" style="523" customWidth="1"/>
    <col min="4867" max="4867" width="3.85546875" style="523" customWidth="1"/>
    <col min="4868" max="4868" width="3.7109375" style="523" customWidth="1"/>
    <col min="4869" max="4869" width="12.7109375" style="523" customWidth="1"/>
    <col min="4870" max="4870" width="52.7109375" style="523" customWidth="1"/>
    <col min="4871" max="4874" width="0" style="523" hidden="1" customWidth="1"/>
    <col min="4875" max="4875" width="12.28515625" style="523" customWidth="1"/>
    <col min="4876" max="4876" width="6.42578125" style="523" customWidth="1"/>
    <col min="4877" max="4877" width="12.28515625" style="523" customWidth="1"/>
    <col min="4878" max="4878" width="0" style="523" hidden="1" customWidth="1"/>
    <col min="4879" max="4879" width="3.7109375" style="523" customWidth="1"/>
    <col min="4880" max="4880" width="11.140625" style="523" bestFit="1" customWidth="1"/>
    <col min="4881" max="4882" width="10.5703125" style="523"/>
    <col min="4883" max="4883" width="11.140625" style="523" customWidth="1"/>
    <col min="4884" max="5113" width="10.5703125" style="523"/>
    <col min="5114" max="5121" width="0" style="523" hidden="1" customWidth="1"/>
    <col min="5122" max="5122" width="3.7109375" style="523" customWidth="1"/>
    <col min="5123" max="5123" width="3.85546875" style="523" customWidth="1"/>
    <col min="5124" max="5124" width="3.7109375" style="523" customWidth="1"/>
    <col min="5125" max="5125" width="12.7109375" style="523" customWidth="1"/>
    <col min="5126" max="5126" width="52.7109375" style="523" customWidth="1"/>
    <col min="5127" max="5130" width="0" style="523" hidden="1" customWidth="1"/>
    <col min="5131" max="5131" width="12.28515625" style="523" customWidth="1"/>
    <col min="5132" max="5132" width="6.42578125" style="523" customWidth="1"/>
    <col min="5133" max="5133" width="12.28515625" style="523" customWidth="1"/>
    <col min="5134" max="5134" width="0" style="523" hidden="1" customWidth="1"/>
    <col min="5135" max="5135" width="3.7109375" style="523" customWidth="1"/>
    <col min="5136" max="5136" width="11.140625" style="523" bestFit="1" customWidth="1"/>
    <col min="5137" max="5138" width="10.5703125" style="523"/>
    <col min="5139" max="5139" width="11.140625" style="523" customWidth="1"/>
    <col min="5140" max="5369" width="10.5703125" style="523"/>
    <col min="5370" max="5377" width="0" style="523" hidden="1" customWidth="1"/>
    <col min="5378" max="5378" width="3.7109375" style="523" customWidth="1"/>
    <col min="5379" max="5379" width="3.85546875" style="523" customWidth="1"/>
    <col min="5380" max="5380" width="3.7109375" style="523" customWidth="1"/>
    <col min="5381" max="5381" width="12.7109375" style="523" customWidth="1"/>
    <col min="5382" max="5382" width="52.7109375" style="523" customWidth="1"/>
    <col min="5383" max="5386" width="0" style="523" hidden="1" customWidth="1"/>
    <col min="5387" max="5387" width="12.28515625" style="523" customWidth="1"/>
    <col min="5388" max="5388" width="6.42578125" style="523" customWidth="1"/>
    <col min="5389" max="5389" width="12.28515625" style="523" customWidth="1"/>
    <col min="5390" max="5390" width="0" style="523" hidden="1" customWidth="1"/>
    <col min="5391" max="5391" width="3.7109375" style="523" customWidth="1"/>
    <col min="5392" max="5392" width="11.140625" style="523" bestFit="1" customWidth="1"/>
    <col min="5393" max="5394" width="10.5703125" style="523"/>
    <col min="5395" max="5395" width="11.140625" style="523" customWidth="1"/>
    <col min="5396" max="5625" width="10.5703125" style="523"/>
    <col min="5626" max="5633" width="0" style="523" hidden="1" customWidth="1"/>
    <col min="5634" max="5634" width="3.7109375" style="523" customWidth="1"/>
    <col min="5635" max="5635" width="3.85546875" style="523" customWidth="1"/>
    <col min="5636" max="5636" width="3.7109375" style="523" customWidth="1"/>
    <col min="5637" max="5637" width="12.7109375" style="523" customWidth="1"/>
    <col min="5638" max="5638" width="52.7109375" style="523" customWidth="1"/>
    <col min="5639" max="5642" width="0" style="523" hidden="1" customWidth="1"/>
    <col min="5643" max="5643" width="12.28515625" style="523" customWidth="1"/>
    <col min="5644" max="5644" width="6.42578125" style="523" customWidth="1"/>
    <col min="5645" max="5645" width="12.28515625" style="523" customWidth="1"/>
    <col min="5646" max="5646" width="0" style="523" hidden="1" customWidth="1"/>
    <col min="5647" max="5647" width="3.7109375" style="523" customWidth="1"/>
    <col min="5648" max="5648" width="11.140625" style="523" bestFit="1" customWidth="1"/>
    <col min="5649" max="5650" width="10.5703125" style="523"/>
    <col min="5651" max="5651" width="11.140625" style="523" customWidth="1"/>
    <col min="5652" max="5881" width="10.5703125" style="523"/>
    <col min="5882" max="5889" width="0" style="523" hidden="1" customWidth="1"/>
    <col min="5890" max="5890" width="3.7109375" style="523" customWidth="1"/>
    <col min="5891" max="5891" width="3.85546875" style="523" customWidth="1"/>
    <col min="5892" max="5892" width="3.7109375" style="523" customWidth="1"/>
    <col min="5893" max="5893" width="12.7109375" style="523" customWidth="1"/>
    <col min="5894" max="5894" width="52.7109375" style="523" customWidth="1"/>
    <col min="5895" max="5898" width="0" style="523" hidden="1" customWidth="1"/>
    <col min="5899" max="5899" width="12.28515625" style="523" customWidth="1"/>
    <col min="5900" max="5900" width="6.42578125" style="523" customWidth="1"/>
    <col min="5901" max="5901" width="12.28515625" style="523" customWidth="1"/>
    <col min="5902" max="5902" width="0" style="523" hidden="1" customWidth="1"/>
    <col min="5903" max="5903" width="3.7109375" style="523" customWidth="1"/>
    <col min="5904" max="5904" width="11.140625" style="523" bestFit="1" customWidth="1"/>
    <col min="5905" max="5906" width="10.5703125" style="523"/>
    <col min="5907" max="5907" width="11.140625" style="523" customWidth="1"/>
    <col min="5908" max="6137" width="10.5703125" style="523"/>
    <col min="6138" max="6145" width="0" style="523" hidden="1" customWidth="1"/>
    <col min="6146" max="6146" width="3.7109375" style="523" customWidth="1"/>
    <col min="6147" max="6147" width="3.85546875" style="523" customWidth="1"/>
    <col min="6148" max="6148" width="3.7109375" style="523" customWidth="1"/>
    <col min="6149" max="6149" width="12.7109375" style="523" customWidth="1"/>
    <col min="6150" max="6150" width="52.7109375" style="523" customWidth="1"/>
    <col min="6151" max="6154" width="0" style="523" hidden="1" customWidth="1"/>
    <col min="6155" max="6155" width="12.28515625" style="523" customWidth="1"/>
    <col min="6156" max="6156" width="6.42578125" style="523" customWidth="1"/>
    <col min="6157" max="6157" width="12.28515625" style="523" customWidth="1"/>
    <col min="6158" max="6158" width="0" style="523" hidden="1" customWidth="1"/>
    <col min="6159" max="6159" width="3.7109375" style="523" customWidth="1"/>
    <col min="6160" max="6160" width="11.140625" style="523" bestFit="1" customWidth="1"/>
    <col min="6161" max="6162" width="10.5703125" style="523"/>
    <col min="6163" max="6163" width="11.140625" style="523" customWidth="1"/>
    <col min="6164" max="6393" width="10.5703125" style="523"/>
    <col min="6394" max="6401" width="0" style="523" hidden="1" customWidth="1"/>
    <col min="6402" max="6402" width="3.7109375" style="523" customWidth="1"/>
    <col min="6403" max="6403" width="3.85546875" style="523" customWidth="1"/>
    <col min="6404" max="6404" width="3.7109375" style="523" customWidth="1"/>
    <col min="6405" max="6405" width="12.7109375" style="523" customWidth="1"/>
    <col min="6406" max="6406" width="52.7109375" style="523" customWidth="1"/>
    <col min="6407" max="6410" width="0" style="523" hidden="1" customWidth="1"/>
    <col min="6411" max="6411" width="12.28515625" style="523" customWidth="1"/>
    <col min="6412" max="6412" width="6.42578125" style="523" customWidth="1"/>
    <col min="6413" max="6413" width="12.28515625" style="523" customWidth="1"/>
    <col min="6414" max="6414" width="0" style="523" hidden="1" customWidth="1"/>
    <col min="6415" max="6415" width="3.7109375" style="523" customWidth="1"/>
    <col min="6416" max="6416" width="11.140625" style="523" bestFit="1" customWidth="1"/>
    <col min="6417" max="6418" width="10.5703125" style="523"/>
    <col min="6419" max="6419" width="11.140625" style="523" customWidth="1"/>
    <col min="6420" max="6649" width="10.5703125" style="523"/>
    <col min="6650" max="6657" width="0" style="523" hidden="1" customWidth="1"/>
    <col min="6658" max="6658" width="3.7109375" style="523" customWidth="1"/>
    <col min="6659" max="6659" width="3.85546875" style="523" customWidth="1"/>
    <col min="6660" max="6660" width="3.7109375" style="523" customWidth="1"/>
    <col min="6661" max="6661" width="12.7109375" style="523" customWidth="1"/>
    <col min="6662" max="6662" width="52.7109375" style="523" customWidth="1"/>
    <col min="6663" max="6666" width="0" style="523" hidden="1" customWidth="1"/>
    <col min="6667" max="6667" width="12.28515625" style="523" customWidth="1"/>
    <col min="6668" max="6668" width="6.42578125" style="523" customWidth="1"/>
    <col min="6669" max="6669" width="12.28515625" style="523" customWidth="1"/>
    <col min="6670" max="6670" width="0" style="523" hidden="1" customWidth="1"/>
    <col min="6671" max="6671" width="3.7109375" style="523" customWidth="1"/>
    <col min="6672" max="6672" width="11.140625" style="523" bestFit="1" customWidth="1"/>
    <col min="6673" max="6674" width="10.5703125" style="523"/>
    <col min="6675" max="6675" width="11.140625" style="523" customWidth="1"/>
    <col min="6676" max="6905" width="10.5703125" style="523"/>
    <col min="6906" max="6913" width="0" style="523" hidden="1" customWidth="1"/>
    <col min="6914" max="6914" width="3.7109375" style="523" customWidth="1"/>
    <col min="6915" max="6915" width="3.85546875" style="523" customWidth="1"/>
    <col min="6916" max="6916" width="3.7109375" style="523" customWidth="1"/>
    <col min="6917" max="6917" width="12.7109375" style="523" customWidth="1"/>
    <col min="6918" max="6918" width="52.7109375" style="523" customWidth="1"/>
    <col min="6919" max="6922" width="0" style="523" hidden="1" customWidth="1"/>
    <col min="6923" max="6923" width="12.28515625" style="523" customWidth="1"/>
    <col min="6924" max="6924" width="6.42578125" style="523" customWidth="1"/>
    <col min="6925" max="6925" width="12.28515625" style="523" customWidth="1"/>
    <col min="6926" max="6926" width="0" style="523" hidden="1" customWidth="1"/>
    <col min="6927" max="6927" width="3.7109375" style="523" customWidth="1"/>
    <col min="6928" max="6928" width="11.140625" style="523" bestFit="1" customWidth="1"/>
    <col min="6929" max="6930" width="10.5703125" style="523"/>
    <col min="6931" max="6931" width="11.140625" style="523" customWidth="1"/>
    <col min="6932" max="7161" width="10.5703125" style="523"/>
    <col min="7162" max="7169" width="0" style="523" hidden="1" customWidth="1"/>
    <col min="7170" max="7170" width="3.7109375" style="523" customWidth="1"/>
    <col min="7171" max="7171" width="3.85546875" style="523" customWidth="1"/>
    <col min="7172" max="7172" width="3.7109375" style="523" customWidth="1"/>
    <col min="7173" max="7173" width="12.7109375" style="523" customWidth="1"/>
    <col min="7174" max="7174" width="52.7109375" style="523" customWidth="1"/>
    <col min="7175" max="7178" width="0" style="523" hidden="1" customWidth="1"/>
    <col min="7179" max="7179" width="12.28515625" style="523" customWidth="1"/>
    <col min="7180" max="7180" width="6.42578125" style="523" customWidth="1"/>
    <col min="7181" max="7181" width="12.28515625" style="523" customWidth="1"/>
    <col min="7182" max="7182" width="0" style="523" hidden="1" customWidth="1"/>
    <col min="7183" max="7183" width="3.7109375" style="523" customWidth="1"/>
    <col min="7184" max="7184" width="11.140625" style="523" bestFit="1" customWidth="1"/>
    <col min="7185" max="7186" width="10.5703125" style="523"/>
    <col min="7187" max="7187" width="11.140625" style="523" customWidth="1"/>
    <col min="7188" max="7417" width="10.5703125" style="523"/>
    <col min="7418" max="7425" width="0" style="523" hidden="1" customWidth="1"/>
    <col min="7426" max="7426" width="3.7109375" style="523" customWidth="1"/>
    <col min="7427" max="7427" width="3.85546875" style="523" customWidth="1"/>
    <col min="7428" max="7428" width="3.7109375" style="523" customWidth="1"/>
    <col min="7429" max="7429" width="12.7109375" style="523" customWidth="1"/>
    <col min="7430" max="7430" width="52.7109375" style="523" customWidth="1"/>
    <col min="7431" max="7434" width="0" style="523" hidden="1" customWidth="1"/>
    <col min="7435" max="7435" width="12.28515625" style="523" customWidth="1"/>
    <col min="7436" max="7436" width="6.42578125" style="523" customWidth="1"/>
    <col min="7437" max="7437" width="12.28515625" style="523" customWidth="1"/>
    <col min="7438" max="7438" width="0" style="523" hidden="1" customWidth="1"/>
    <col min="7439" max="7439" width="3.7109375" style="523" customWidth="1"/>
    <col min="7440" max="7440" width="11.140625" style="523" bestFit="1" customWidth="1"/>
    <col min="7441" max="7442" width="10.5703125" style="523"/>
    <col min="7443" max="7443" width="11.140625" style="523" customWidth="1"/>
    <col min="7444" max="7673" width="10.5703125" style="523"/>
    <col min="7674" max="7681" width="0" style="523" hidden="1" customWidth="1"/>
    <col min="7682" max="7682" width="3.7109375" style="523" customWidth="1"/>
    <col min="7683" max="7683" width="3.85546875" style="523" customWidth="1"/>
    <col min="7684" max="7684" width="3.7109375" style="523" customWidth="1"/>
    <col min="7685" max="7685" width="12.7109375" style="523" customWidth="1"/>
    <col min="7686" max="7686" width="52.7109375" style="523" customWidth="1"/>
    <col min="7687" max="7690" width="0" style="523" hidden="1" customWidth="1"/>
    <col min="7691" max="7691" width="12.28515625" style="523" customWidth="1"/>
    <col min="7692" max="7692" width="6.42578125" style="523" customWidth="1"/>
    <col min="7693" max="7693" width="12.28515625" style="523" customWidth="1"/>
    <col min="7694" max="7694" width="0" style="523" hidden="1" customWidth="1"/>
    <col min="7695" max="7695" width="3.7109375" style="523" customWidth="1"/>
    <col min="7696" max="7696" width="11.140625" style="523" bestFit="1" customWidth="1"/>
    <col min="7697" max="7698" width="10.5703125" style="523"/>
    <col min="7699" max="7699" width="11.140625" style="523" customWidth="1"/>
    <col min="7700" max="7929" width="10.5703125" style="523"/>
    <col min="7930" max="7937" width="0" style="523" hidden="1" customWidth="1"/>
    <col min="7938" max="7938" width="3.7109375" style="523" customWidth="1"/>
    <col min="7939" max="7939" width="3.85546875" style="523" customWidth="1"/>
    <col min="7940" max="7940" width="3.7109375" style="523" customWidth="1"/>
    <col min="7941" max="7941" width="12.7109375" style="523" customWidth="1"/>
    <col min="7942" max="7942" width="52.7109375" style="523" customWidth="1"/>
    <col min="7943" max="7946" width="0" style="523" hidden="1" customWidth="1"/>
    <col min="7947" max="7947" width="12.28515625" style="523" customWidth="1"/>
    <col min="7948" max="7948" width="6.42578125" style="523" customWidth="1"/>
    <col min="7949" max="7949" width="12.28515625" style="523" customWidth="1"/>
    <col min="7950" max="7950" width="0" style="523" hidden="1" customWidth="1"/>
    <col min="7951" max="7951" width="3.7109375" style="523" customWidth="1"/>
    <col min="7952" max="7952" width="11.140625" style="523" bestFit="1" customWidth="1"/>
    <col min="7953" max="7954" width="10.5703125" style="523"/>
    <col min="7955" max="7955" width="11.140625" style="523" customWidth="1"/>
    <col min="7956" max="8185" width="10.5703125" style="523"/>
    <col min="8186" max="8193" width="0" style="523" hidden="1" customWidth="1"/>
    <col min="8194" max="8194" width="3.7109375" style="523" customWidth="1"/>
    <col min="8195" max="8195" width="3.85546875" style="523" customWidth="1"/>
    <col min="8196" max="8196" width="3.7109375" style="523" customWidth="1"/>
    <col min="8197" max="8197" width="12.7109375" style="523" customWidth="1"/>
    <col min="8198" max="8198" width="52.7109375" style="523" customWidth="1"/>
    <col min="8199" max="8202" width="0" style="523" hidden="1" customWidth="1"/>
    <col min="8203" max="8203" width="12.28515625" style="523" customWidth="1"/>
    <col min="8204" max="8204" width="6.42578125" style="523" customWidth="1"/>
    <col min="8205" max="8205" width="12.28515625" style="523" customWidth="1"/>
    <col min="8206" max="8206" width="0" style="523" hidden="1" customWidth="1"/>
    <col min="8207" max="8207" width="3.7109375" style="523" customWidth="1"/>
    <col min="8208" max="8208" width="11.140625" style="523" bestFit="1" customWidth="1"/>
    <col min="8209" max="8210" width="10.5703125" style="523"/>
    <col min="8211" max="8211" width="11.140625" style="523" customWidth="1"/>
    <col min="8212" max="8441" width="10.5703125" style="523"/>
    <col min="8442" max="8449" width="0" style="523" hidden="1" customWidth="1"/>
    <col min="8450" max="8450" width="3.7109375" style="523" customWidth="1"/>
    <col min="8451" max="8451" width="3.85546875" style="523" customWidth="1"/>
    <col min="8452" max="8452" width="3.7109375" style="523" customWidth="1"/>
    <col min="8453" max="8453" width="12.7109375" style="523" customWidth="1"/>
    <col min="8454" max="8454" width="52.7109375" style="523" customWidth="1"/>
    <col min="8455" max="8458" width="0" style="523" hidden="1" customWidth="1"/>
    <col min="8459" max="8459" width="12.28515625" style="523" customWidth="1"/>
    <col min="8460" max="8460" width="6.42578125" style="523" customWidth="1"/>
    <col min="8461" max="8461" width="12.28515625" style="523" customWidth="1"/>
    <col min="8462" max="8462" width="0" style="523" hidden="1" customWidth="1"/>
    <col min="8463" max="8463" width="3.7109375" style="523" customWidth="1"/>
    <col min="8464" max="8464" width="11.140625" style="523" bestFit="1" customWidth="1"/>
    <col min="8465" max="8466" width="10.5703125" style="523"/>
    <col min="8467" max="8467" width="11.140625" style="523" customWidth="1"/>
    <col min="8468" max="8697" width="10.5703125" style="523"/>
    <col min="8698" max="8705" width="0" style="523" hidden="1" customWidth="1"/>
    <col min="8706" max="8706" width="3.7109375" style="523" customWidth="1"/>
    <col min="8707" max="8707" width="3.85546875" style="523" customWidth="1"/>
    <col min="8708" max="8708" width="3.7109375" style="523" customWidth="1"/>
    <col min="8709" max="8709" width="12.7109375" style="523" customWidth="1"/>
    <col min="8710" max="8710" width="52.7109375" style="523" customWidth="1"/>
    <col min="8711" max="8714" width="0" style="523" hidden="1" customWidth="1"/>
    <col min="8715" max="8715" width="12.28515625" style="523" customWidth="1"/>
    <col min="8716" max="8716" width="6.42578125" style="523" customWidth="1"/>
    <col min="8717" max="8717" width="12.28515625" style="523" customWidth="1"/>
    <col min="8718" max="8718" width="0" style="523" hidden="1" customWidth="1"/>
    <col min="8719" max="8719" width="3.7109375" style="523" customWidth="1"/>
    <col min="8720" max="8720" width="11.140625" style="523" bestFit="1" customWidth="1"/>
    <col min="8721" max="8722" width="10.5703125" style="523"/>
    <col min="8723" max="8723" width="11.140625" style="523" customWidth="1"/>
    <col min="8724" max="8953" width="10.5703125" style="523"/>
    <col min="8954" max="8961" width="0" style="523" hidden="1" customWidth="1"/>
    <col min="8962" max="8962" width="3.7109375" style="523" customWidth="1"/>
    <col min="8963" max="8963" width="3.85546875" style="523" customWidth="1"/>
    <col min="8964" max="8964" width="3.7109375" style="523" customWidth="1"/>
    <col min="8965" max="8965" width="12.7109375" style="523" customWidth="1"/>
    <col min="8966" max="8966" width="52.7109375" style="523" customWidth="1"/>
    <col min="8967" max="8970" width="0" style="523" hidden="1" customWidth="1"/>
    <col min="8971" max="8971" width="12.28515625" style="523" customWidth="1"/>
    <col min="8972" max="8972" width="6.42578125" style="523" customWidth="1"/>
    <col min="8973" max="8973" width="12.28515625" style="523" customWidth="1"/>
    <col min="8974" max="8974" width="0" style="523" hidden="1" customWidth="1"/>
    <col min="8975" max="8975" width="3.7109375" style="523" customWidth="1"/>
    <col min="8976" max="8976" width="11.140625" style="523" bestFit="1" customWidth="1"/>
    <col min="8977" max="8978" width="10.5703125" style="523"/>
    <col min="8979" max="8979" width="11.140625" style="523" customWidth="1"/>
    <col min="8980" max="9209" width="10.5703125" style="523"/>
    <col min="9210" max="9217" width="0" style="523" hidden="1" customWidth="1"/>
    <col min="9218" max="9218" width="3.7109375" style="523" customWidth="1"/>
    <col min="9219" max="9219" width="3.85546875" style="523" customWidth="1"/>
    <col min="9220" max="9220" width="3.7109375" style="523" customWidth="1"/>
    <col min="9221" max="9221" width="12.7109375" style="523" customWidth="1"/>
    <col min="9222" max="9222" width="52.7109375" style="523" customWidth="1"/>
    <col min="9223" max="9226" width="0" style="523" hidden="1" customWidth="1"/>
    <col min="9227" max="9227" width="12.28515625" style="523" customWidth="1"/>
    <col min="9228" max="9228" width="6.42578125" style="523" customWidth="1"/>
    <col min="9229" max="9229" width="12.28515625" style="523" customWidth="1"/>
    <col min="9230" max="9230" width="0" style="523" hidden="1" customWidth="1"/>
    <col min="9231" max="9231" width="3.7109375" style="523" customWidth="1"/>
    <col min="9232" max="9232" width="11.140625" style="523" bestFit="1" customWidth="1"/>
    <col min="9233" max="9234" width="10.5703125" style="523"/>
    <col min="9235" max="9235" width="11.140625" style="523" customWidth="1"/>
    <col min="9236" max="9465" width="10.5703125" style="523"/>
    <col min="9466" max="9473" width="0" style="523" hidden="1" customWidth="1"/>
    <col min="9474" max="9474" width="3.7109375" style="523" customWidth="1"/>
    <col min="9475" max="9475" width="3.85546875" style="523" customWidth="1"/>
    <col min="9476" max="9476" width="3.7109375" style="523" customWidth="1"/>
    <col min="9477" max="9477" width="12.7109375" style="523" customWidth="1"/>
    <col min="9478" max="9478" width="52.7109375" style="523" customWidth="1"/>
    <col min="9479" max="9482" width="0" style="523" hidden="1" customWidth="1"/>
    <col min="9483" max="9483" width="12.28515625" style="523" customWidth="1"/>
    <col min="9484" max="9484" width="6.42578125" style="523" customWidth="1"/>
    <col min="9485" max="9485" width="12.28515625" style="523" customWidth="1"/>
    <col min="9486" max="9486" width="0" style="523" hidden="1" customWidth="1"/>
    <col min="9487" max="9487" width="3.7109375" style="523" customWidth="1"/>
    <col min="9488" max="9488" width="11.140625" style="523" bestFit="1" customWidth="1"/>
    <col min="9489" max="9490" width="10.5703125" style="523"/>
    <col min="9491" max="9491" width="11.140625" style="523" customWidth="1"/>
    <col min="9492" max="9721" width="10.5703125" style="523"/>
    <col min="9722" max="9729" width="0" style="523" hidden="1" customWidth="1"/>
    <col min="9730" max="9730" width="3.7109375" style="523" customWidth="1"/>
    <col min="9731" max="9731" width="3.85546875" style="523" customWidth="1"/>
    <col min="9732" max="9732" width="3.7109375" style="523" customWidth="1"/>
    <col min="9733" max="9733" width="12.7109375" style="523" customWidth="1"/>
    <col min="9734" max="9734" width="52.7109375" style="523" customWidth="1"/>
    <col min="9735" max="9738" width="0" style="523" hidden="1" customWidth="1"/>
    <col min="9739" max="9739" width="12.28515625" style="523" customWidth="1"/>
    <col min="9740" max="9740" width="6.42578125" style="523" customWidth="1"/>
    <col min="9741" max="9741" width="12.28515625" style="523" customWidth="1"/>
    <col min="9742" max="9742" width="0" style="523" hidden="1" customWidth="1"/>
    <col min="9743" max="9743" width="3.7109375" style="523" customWidth="1"/>
    <col min="9744" max="9744" width="11.140625" style="523" bestFit="1" customWidth="1"/>
    <col min="9745" max="9746" width="10.5703125" style="523"/>
    <col min="9747" max="9747" width="11.140625" style="523" customWidth="1"/>
    <col min="9748" max="9977" width="10.5703125" style="523"/>
    <col min="9978" max="9985" width="0" style="523" hidden="1" customWidth="1"/>
    <col min="9986" max="9986" width="3.7109375" style="523" customWidth="1"/>
    <col min="9987" max="9987" width="3.85546875" style="523" customWidth="1"/>
    <col min="9988" max="9988" width="3.7109375" style="523" customWidth="1"/>
    <col min="9989" max="9989" width="12.7109375" style="523" customWidth="1"/>
    <col min="9990" max="9990" width="52.7109375" style="523" customWidth="1"/>
    <col min="9991" max="9994" width="0" style="523" hidden="1" customWidth="1"/>
    <col min="9995" max="9995" width="12.28515625" style="523" customWidth="1"/>
    <col min="9996" max="9996" width="6.42578125" style="523" customWidth="1"/>
    <col min="9997" max="9997" width="12.28515625" style="523" customWidth="1"/>
    <col min="9998" max="9998" width="0" style="523" hidden="1" customWidth="1"/>
    <col min="9999" max="9999" width="3.7109375" style="523" customWidth="1"/>
    <col min="10000" max="10000" width="11.140625" style="523" bestFit="1" customWidth="1"/>
    <col min="10001" max="10002" width="10.5703125" style="523"/>
    <col min="10003" max="10003" width="11.140625" style="523" customWidth="1"/>
    <col min="10004" max="10233" width="10.5703125" style="523"/>
    <col min="10234" max="10241" width="0" style="523" hidden="1" customWidth="1"/>
    <col min="10242" max="10242" width="3.7109375" style="523" customWidth="1"/>
    <col min="10243" max="10243" width="3.85546875" style="523" customWidth="1"/>
    <col min="10244" max="10244" width="3.7109375" style="523" customWidth="1"/>
    <col min="10245" max="10245" width="12.7109375" style="523" customWidth="1"/>
    <col min="10246" max="10246" width="52.7109375" style="523" customWidth="1"/>
    <col min="10247" max="10250" width="0" style="523" hidden="1" customWidth="1"/>
    <col min="10251" max="10251" width="12.28515625" style="523" customWidth="1"/>
    <col min="10252" max="10252" width="6.42578125" style="523" customWidth="1"/>
    <col min="10253" max="10253" width="12.28515625" style="523" customWidth="1"/>
    <col min="10254" max="10254" width="0" style="523" hidden="1" customWidth="1"/>
    <col min="10255" max="10255" width="3.7109375" style="523" customWidth="1"/>
    <col min="10256" max="10256" width="11.140625" style="523" bestFit="1" customWidth="1"/>
    <col min="10257" max="10258" width="10.5703125" style="523"/>
    <col min="10259" max="10259" width="11.140625" style="523" customWidth="1"/>
    <col min="10260" max="10489" width="10.5703125" style="523"/>
    <col min="10490" max="10497" width="0" style="523" hidden="1" customWidth="1"/>
    <col min="10498" max="10498" width="3.7109375" style="523" customWidth="1"/>
    <col min="10499" max="10499" width="3.85546875" style="523" customWidth="1"/>
    <col min="10500" max="10500" width="3.7109375" style="523" customWidth="1"/>
    <col min="10501" max="10501" width="12.7109375" style="523" customWidth="1"/>
    <col min="10502" max="10502" width="52.7109375" style="523" customWidth="1"/>
    <col min="10503" max="10506" width="0" style="523" hidden="1" customWidth="1"/>
    <col min="10507" max="10507" width="12.28515625" style="523" customWidth="1"/>
    <col min="10508" max="10508" width="6.42578125" style="523" customWidth="1"/>
    <col min="10509" max="10509" width="12.28515625" style="523" customWidth="1"/>
    <col min="10510" max="10510" width="0" style="523" hidden="1" customWidth="1"/>
    <col min="10511" max="10511" width="3.7109375" style="523" customWidth="1"/>
    <col min="10512" max="10512" width="11.140625" style="523" bestFit="1" customWidth="1"/>
    <col min="10513" max="10514" width="10.5703125" style="523"/>
    <col min="10515" max="10515" width="11.140625" style="523" customWidth="1"/>
    <col min="10516" max="10745" width="10.5703125" style="523"/>
    <col min="10746" max="10753" width="0" style="523" hidden="1" customWidth="1"/>
    <col min="10754" max="10754" width="3.7109375" style="523" customWidth="1"/>
    <col min="10755" max="10755" width="3.85546875" style="523" customWidth="1"/>
    <col min="10756" max="10756" width="3.7109375" style="523" customWidth="1"/>
    <col min="10757" max="10757" width="12.7109375" style="523" customWidth="1"/>
    <col min="10758" max="10758" width="52.7109375" style="523" customWidth="1"/>
    <col min="10759" max="10762" width="0" style="523" hidden="1" customWidth="1"/>
    <col min="10763" max="10763" width="12.28515625" style="523" customWidth="1"/>
    <col min="10764" max="10764" width="6.42578125" style="523" customWidth="1"/>
    <col min="10765" max="10765" width="12.28515625" style="523" customWidth="1"/>
    <col min="10766" max="10766" width="0" style="523" hidden="1" customWidth="1"/>
    <col min="10767" max="10767" width="3.7109375" style="523" customWidth="1"/>
    <col min="10768" max="10768" width="11.140625" style="523" bestFit="1" customWidth="1"/>
    <col min="10769" max="10770" width="10.5703125" style="523"/>
    <col min="10771" max="10771" width="11.140625" style="523" customWidth="1"/>
    <col min="10772" max="11001" width="10.5703125" style="523"/>
    <col min="11002" max="11009" width="0" style="523" hidden="1" customWidth="1"/>
    <col min="11010" max="11010" width="3.7109375" style="523" customWidth="1"/>
    <col min="11011" max="11011" width="3.85546875" style="523" customWidth="1"/>
    <col min="11012" max="11012" width="3.7109375" style="523" customWidth="1"/>
    <col min="11013" max="11013" width="12.7109375" style="523" customWidth="1"/>
    <col min="11014" max="11014" width="52.7109375" style="523" customWidth="1"/>
    <col min="11015" max="11018" width="0" style="523" hidden="1" customWidth="1"/>
    <col min="11019" max="11019" width="12.28515625" style="523" customWidth="1"/>
    <col min="11020" max="11020" width="6.42578125" style="523" customWidth="1"/>
    <col min="11021" max="11021" width="12.28515625" style="523" customWidth="1"/>
    <col min="11022" max="11022" width="0" style="523" hidden="1" customWidth="1"/>
    <col min="11023" max="11023" width="3.7109375" style="523" customWidth="1"/>
    <col min="11024" max="11024" width="11.140625" style="523" bestFit="1" customWidth="1"/>
    <col min="11025" max="11026" width="10.5703125" style="523"/>
    <col min="11027" max="11027" width="11.140625" style="523" customWidth="1"/>
    <col min="11028" max="11257" width="10.5703125" style="523"/>
    <col min="11258" max="11265" width="0" style="523" hidden="1" customWidth="1"/>
    <col min="11266" max="11266" width="3.7109375" style="523" customWidth="1"/>
    <col min="11267" max="11267" width="3.85546875" style="523" customWidth="1"/>
    <col min="11268" max="11268" width="3.7109375" style="523" customWidth="1"/>
    <col min="11269" max="11269" width="12.7109375" style="523" customWidth="1"/>
    <col min="11270" max="11270" width="52.7109375" style="523" customWidth="1"/>
    <col min="11271" max="11274" width="0" style="523" hidden="1" customWidth="1"/>
    <col min="11275" max="11275" width="12.28515625" style="523" customWidth="1"/>
    <col min="11276" max="11276" width="6.42578125" style="523" customWidth="1"/>
    <col min="11277" max="11277" width="12.28515625" style="523" customWidth="1"/>
    <col min="11278" max="11278" width="0" style="523" hidden="1" customWidth="1"/>
    <col min="11279" max="11279" width="3.7109375" style="523" customWidth="1"/>
    <col min="11280" max="11280" width="11.140625" style="523" bestFit="1" customWidth="1"/>
    <col min="11281" max="11282" width="10.5703125" style="523"/>
    <col min="11283" max="11283" width="11.140625" style="523" customWidth="1"/>
    <col min="11284" max="11513" width="10.5703125" style="523"/>
    <col min="11514" max="11521" width="0" style="523" hidden="1" customWidth="1"/>
    <col min="11522" max="11522" width="3.7109375" style="523" customWidth="1"/>
    <col min="11523" max="11523" width="3.85546875" style="523" customWidth="1"/>
    <col min="11524" max="11524" width="3.7109375" style="523" customWidth="1"/>
    <col min="11525" max="11525" width="12.7109375" style="523" customWidth="1"/>
    <col min="11526" max="11526" width="52.7109375" style="523" customWidth="1"/>
    <col min="11527" max="11530" width="0" style="523" hidden="1" customWidth="1"/>
    <col min="11531" max="11531" width="12.28515625" style="523" customWidth="1"/>
    <col min="11532" max="11532" width="6.42578125" style="523" customWidth="1"/>
    <col min="11533" max="11533" width="12.28515625" style="523" customWidth="1"/>
    <col min="11534" max="11534" width="0" style="523" hidden="1" customWidth="1"/>
    <col min="11535" max="11535" width="3.7109375" style="523" customWidth="1"/>
    <col min="11536" max="11536" width="11.140625" style="523" bestFit="1" customWidth="1"/>
    <col min="11537" max="11538" width="10.5703125" style="523"/>
    <col min="11539" max="11539" width="11.140625" style="523" customWidth="1"/>
    <col min="11540" max="11769" width="10.5703125" style="523"/>
    <col min="11770" max="11777" width="0" style="523" hidden="1" customWidth="1"/>
    <col min="11778" max="11778" width="3.7109375" style="523" customWidth="1"/>
    <col min="11779" max="11779" width="3.85546875" style="523" customWidth="1"/>
    <col min="11780" max="11780" width="3.7109375" style="523" customWidth="1"/>
    <col min="11781" max="11781" width="12.7109375" style="523" customWidth="1"/>
    <col min="11782" max="11782" width="52.7109375" style="523" customWidth="1"/>
    <col min="11783" max="11786" width="0" style="523" hidden="1" customWidth="1"/>
    <col min="11787" max="11787" width="12.28515625" style="523" customWidth="1"/>
    <col min="11788" max="11788" width="6.42578125" style="523" customWidth="1"/>
    <col min="11789" max="11789" width="12.28515625" style="523" customWidth="1"/>
    <col min="11790" max="11790" width="0" style="523" hidden="1" customWidth="1"/>
    <col min="11791" max="11791" width="3.7109375" style="523" customWidth="1"/>
    <col min="11792" max="11792" width="11.140625" style="523" bestFit="1" customWidth="1"/>
    <col min="11793" max="11794" width="10.5703125" style="523"/>
    <col min="11795" max="11795" width="11.140625" style="523" customWidth="1"/>
    <col min="11796" max="12025" width="10.5703125" style="523"/>
    <col min="12026" max="12033" width="0" style="523" hidden="1" customWidth="1"/>
    <col min="12034" max="12034" width="3.7109375" style="523" customWidth="1"/>
    <col min="12035" max="12035" width="3.85546875" style="523" customWidth="1"/>
    <col min="12036" max="12036" width="3.7109375" style="523" customWidth="1"/>
    <col min="12037" max="12037" width="12.7109375" style="523" customWidth="1"/>
    <col min="12038" max="12038" width="52.7109375" style="523" customWidth="1"/>
    <col min="12039" max="12042" width="0" style="523" hidden="1" customWidth="1"/>
    <col min="12043" max="12043" width="12.28515625" style="523" customWidth="1"/>
    <col min="12044" max="12044" width="6.42578125" style="523" customWidth="1"/>
    <col min="12045" max="12045" width="12.28515625" style="523" customWidth="1"/>
    <col min="12046" max="12046" width="0" style="523" hidden="1" customWidth="1"/>
    <col min="12047" max="12047" width="3.7109375" style="523" customWidth="1"/>
    <col min="12048" max="12048" width="11.140625" style="523" bestFit="1" customWidth="1"/>
    <col min="12049" max="12050" width="10.5703125" style="523"/>
    <col min="12051" max="12051" width="11.140625" style="523" customWidth="1"/>
    <col min="12052" max="12281" width="10.5703125" style="523"/>
    <col min="12282" max="12289" width="0" style="523" hidden="1" customWidth="1"/>
    <col min="12290" max="12290" width="3.7109375" style="523" customWidth="1"/>
    <col min="12291" max="12291" width="3.85546875" style="523" customWidth="1"/>
    <col min="12292" max="12292" width="3.7109375" style="523" customWidth="1"/>
    <col min="12293" max="12293" width="12.7109375" style="523" customWidth="1"/>
    <col min="12294" max="12294" width="52.7109375" style="523" customWidth="1"/>
    <col min="12295" max="12298" width="0" style="523" hidden="1" customWidth="1"/>
    <col min="12299" max="12299" width="12.28515625" style="523" customWidth="1"/>
    <col min="12300" max="12300" width="6.42578125" style="523" customWidth="1"/>
    <col min="12301" max="12301" width="12.28515625" style="523" customWidth="1"/>
    <col min="12302" max="12302" width="0" style="523" hidden="1" customWidth="1"/>
    <col min="12303" max="12303" width="3.7109375" style="523" customWidth="1"/>
    <col min="12304" max="12304" width="11.140625" style="523" bestFit="1" customWidth="1"/>
    <col min="12305" max="12306" width="10.5703125" style="523"/>
    <col min="12307" max="12307" width="11.140625" style="523" customWidth="1"/>
    <col min="12308" max="12537" width="10.5703125" style="523"/>
    <col min="12538" max="12545" width="0" style="523" hidden="1" customWidth="1"/>
    <col min="12546" max="12546" width="3.7109375" style="523" customWidth="1"/>
    <col min="12547" max="12547" width="3.85546875" style="523" customWidth="1"/>
    <col min="12548" max="12548" width="3.7109375" style="523" customWidth="1"/>
    <col min="12549" max="12549" width="12.7109375" style="523" customWidth="1"/>
    <col min="12550" max="12550" width="52.7109375" style="523" customWidth="1"/>
    <col min="12551" max="12554" width="0" style="523" hidden="1" customWidth="1"/>
    <col min="12555" max="12555" width="12.28515625" style="523" customWidth="1"/>
    <col min="12556" max="12556" width="6.42578125" style="523" customWidth="1"/>
    <col min="12557" max="12557" width="12.28515625" style="523" customWidth="1"/>
    <col min="12558" max="12558" width="0" style="523" hidden="1" customWidth="1"/>
    <col min="12559" max="12559" width="3.7109375" style="523" customWidth="1"/>
    <col min="12560" max="12560" width="11.140625" style="523" bestFit="1" customWidth="1"/>
    <col min="12561" max="12562" width="10.5703125" style="523"/>
    <col min="12563" max="12563" width="11.140625" style="523" customWidth="1"/>
    <col min="12564" max="12793" width="10.5703125" style="523"/>
    <col min="12794" max="12801" width="0" style="523" hidden="1" customWidth="1"/>
    <col min="12802" max="12802" width="3.7109375" style="523" customWidth="1"/>
    <col min="12803" max="12803" width="3.85546875" style="523" customWidth="1"/>
    <col min="12804" max="12804" width="3.7109375" style="523" customWidth="1"/>
    <col min="12805" max="12805" width="12.7109375" style="523" customWidth="1"/>
    <col min="12806" max="12806" width="52.7109375" style="523" customWidth="1"/>
    <col min="12807" max="12810" width="0" style="523" hidden="1" customWidth="1"/>
    <col min="12811" max="12811" width="12.28515625" style="523" customWidth="1"/>
    <col min="12812" max="12812" width="6.42578125" style="523" customWidth="1"/>
    <col min="12813" max="12813" width="12.28515625" style="523" customWidth="1"/>
    <col min="12814" max="12814" width="0" style="523" hidden="1" customWidth="1"/>
    <col min="12815" max="12815" width="3.7109375" style="523" customWidth="1"/>
    <col min="12816" max="12816" width="11.140625" style="523" bestFit="1" customWidth="1"/>
    <col min="12817" max="12818" width="10.5703125" style="523"/>
    <col min="12819" max="12819" width="11.140625" style="523" customWidth="1"/>
    <col min="12820" max="13049" width="10.5703125" style="523"/>
    <col min="13050" max="13057" width="0" style="523" hidden="1" customWidth="1"/>
    <col min="13058" max="13058" width="3.7109375" style="523" customWidth="1"/>
    <col min="13059" max="13059" width="3.85546875" style="523" customWidth="1"/>
    <col min="13060" max="13060" width="3.7109375" style="523" customWidth="1"/>
    <col min="13061" max="13061" width="12.7109375" style="523" customWidth="1"/>
    <col min="13062" max="13062" width="52.7109375" style="523" customWidth="1"/>
    <col min="13063" max="13066" width="0" style="523" hidden="1" customWidth="1"/>
    <col min="13067" max="13067" width="12.28515625" style="523" customWidth="1"/>
    <col min="13068" max="13068" width="6.42578125" style="523" customWidth="1"/>
    <col min="13069" max="13069" width="12.28515625" style="523" customWidth="1"/>
    <col min="13070" max="13070" width="0" style="523" hidden="1" customWidth="1"/>
    <col min="13071" max="13071" width="3.7109375" style="523" customWidth="1"/>
    <col min="13072" max="13072" width="11.140625" style="523" bestFit="1" customWidth="1"/>
    <col min="13073" max="13074" width="10.5703125" style="523"/>
    <col min="13075" max="13075" width="11.140625" style="523" customWidth="1"/>
    <col min="13076" max="13305" width="10.5703125" style="523"/>
    <col min="13306" max="13313" width="0" style="523" hidden="1" customWidth="1"/>
    <col min="13314" max="13314" width="3.7109375" style="523" customWidth="1"/>
    <col min="13315" max="13315" width="3.85546875" style="523" customWidth="1"/>
    <col min="13316" max="13316" width="3.7109375" style="523" customWidth="1"/>
    <col min="13317" max="13317" width="12.7109375" style="523" customWidth="1"/>
    <col min="13318" max="13318" width="52.7109375" style="523" customWidth="1"/>
    <col min="13319" max="13322" width="0" style="523" hidden="1" customWidth="1"/>
    <col min="13323" max="13323" width="12.28515625" style="523" customWidth="1"/>
    <col min="13324" max="13324" width="6.42578125" style="523" customWidth="1"/>
    <col min="13325" max="13325" width="12.28515625" style="523" customWidth="1"/>
    <col min="13326" max="13326" width="0" style="523" hidden="1" customWidth="1"/>
    <col min="13327" max="13327" width="3.7109375" style="523" customWidth="1"/>
    <col min="13328" max="13328" width="11.140625" style="523" bestFit="1" customWidth="1"/>
    <col min="13329" max="13330" width="10.5703125" style="523"/>
    <col min="13331" max="13331" width="11.140625" style="523" customWidth="1"/>
    <col min="13332" max="13561" width="10.5703125" style="523"/>
    <col min="13562" max="13569" width="0" style="523" hidden="1" customWidth="1"/>
    <col min="13570" max="13570" width="3.7109375" style="523" customWidth="1"/>
    <col min="13571" max="13571" width="3.85546875" style="523" customWidth="1"/>
    <col min="13572" max="13572" width="3.7109375" style="523" customWidth="1"/>
    <col min="13573" max="13573" width="12.7109375" style="523" customWidth="1"/>
    <col min="13574" max="13574" width="52.7109375" style="523" customWidth="1"/>
    <col min="13575" max="13578" width="0" style="523" hidden="1" customWidth="1"/>
    <col min="13579" max="13579" width="12.28515625" style="523" customWidth="1"/>
    <col min="13580" max="13580" width="6.42578125" style="523" customWidth="1"/>
    <col min="13581" max="13581" width="12.28515625" style="523" customWidth="1"/>
    <col min="13582" max="13582" width="0" style="523" hidden="1" customWidth="1"/>
    <col min="13583" max="13583" width="3.7109375" style="523" customWidth="1"/>
    <col min="13584" max="13584" width="11.140625" style="523" bestFit="1" customWidth="1"/>
    <col min="13585" max="13586" width="10.5703125" style="523"/>
    <col min="13587" max="13587" width="11.140625" style="523" customWidth="1"/>
    <col min="13588" max="13817" width="10.5703125" style="523"/>
    <col min="13818" max="13825" width="0" style="523" hidden="1" customWidth="1"/>
    <col min="13826" max="13826" width="3.7109375" style="523" customWidth="1"/>
    <col min="13827" max="13827" width="3.85546875" style="523" customWidth="1"/>
    <col min="13828" max="13828" width="3.7109375" style="523" customWidth="1"/>
    <col min="13829" max="13829" width="12.7109375" style="523" customWidth="1"/>
    <col min="13830" max="13830" width="52.7109375" style="523" customWidth="1"/>
    <col min="13831" max="13834" width="0" style="523" hidden="1" customWidth="1"/>
    <col min="13835" max="13835" width="12.28515625" style="523" customWidth="1"/>
    <col min="13836" max="13836" width="6.42578125" style="523" customWidth="1"/>
    <col min="13837" max="13837" width="12.28515625" style="523" customWidth="1"/>
    <col min="13838" max="13838" width="0" style="523" hidden="1" customWidth="1"/>
    <col min="13839" max="13839" width="3.7109375" style="523" customWidth="1"/>
    <col min="13840" max="13840" width="11.140625" style="523" bestFit="1" customWidth="1"/>
    <col min="13841" max="13842" width="10.5703125" style="523"/>
    <col min="13843" max="13843" width="11.140625" style="523" customWidth="1"/>
    <col min="13844" max="14073" width="10.5703125" style="523"/>
    <col min="14074" max="14081" width="0" style="523" hidden="1" customWidth="1"/>
    <col min="14082" max="14082" width="3.7109375" style="523" customWidth="1"/>
    <col min="14083" max="14083" width="3.85546875" style="523" customWidth="1"/>
    <col min="14084" max="14084" width="3.7109375" style="523" customWidth="1"/>
    <col min="14085" max="14085" width="12.7109375" style="523" customWidth="1"/>
    <col min="14086" max="14086" width="52.7109375" style="523" customWidth="1"/>
    <col min="14087" max="14090" width="0" style="523" hidden="1" customWidth="1"/>
    <col min="14091" max="14091" width="12.28515625" style="523" customWidth="1"/>
    <col min="14092" max="14092" width="6.42578125" style="523" customWidth="1"/>
    <col min="14093" max="14093" width="12.28515625" style="523" customWidth="1"/>
    <col min="14094" max="14094" width="0" style="523" hidden="1" customWidth="1"/>
    <col min="14095" max="14095" width="3.7109375" style="523" customWidth="1"/>
    <col min="14096" max="14096" width="11.140625" style="523" bestFit="1" customWidth="1"/>
    <col min="14097" max="14098" width="10.5703125" style="523"/>
    <col min="14099" max="14099" width="11.140625" style="523" customWidth="1"/>
    <col min="14100" max="14329" width="10.5703125" style="523"/>
    <col min="14330" max="14337" width="0" style="523" hidden="1" customWidth="1"/>
    <col min="14338" max="14338" width="3.7109375" style="523" customWidth="1"/>
    <col min="14339" max="14339" width="3.85546875" style="523" customWidth="1"/>
    <col min="14340" max="14340" width="3.7109375" style="523" customWidth="1"/>
    <col min="14341" max="14341" width="12.7109375" style="523" customWidth="1"/>
    <col min="14342" max="14342" width="52.7109375" style="523" customWidth="1"/>
    <col min="14343" max="14346" width="0" style="523" hidden="1" customWidth="1"/>
    <col min="14347" max="14347" width="12.28515625" style="523" customWidth="1"/>
    <col min="14348" max="14348" width="6.42578125" style="523" customWidth="1"/>
    <col min="14349" max="14349" width="12.28515625" style="523" customWidth="1"/>
    <col min="14350" max="14350" width="0" style="523" hidden="1" customWidth="1"/>
    <col min="14351" max="14351" width="3.7109375" style="523" customWidth="1"/>
    <col min="14352" max="14352" width="11.140625" style="523" bestFit="1" customWidth="1"/>
    <col min="14353" max="14354" width="10.5703125" style="523"/>
    <col min="14355" max="14355" width="11.140625" style="523" customWidth="1"/>
    <col min="14356" max="14585" width="10.5703125" style="523"/>
    <col min="14586" max="14593" width="0" style="523" hidden="1" customWidth="1"/>
    <col min="14594" max="14594" width="3.7109375" style="523" customWidth="1"/>
    <col min="14595" max="14595" width="3.85546875" style="523" customWidth="1"/>
    <col min="14596" max="14596" width="3.7109375" style="523" customWidth="1"/>
    <col min="14597" max="14597" width="12.7109375" style="523" customWidth="1"/>
    <col min="14598" max="14598" width="52.7109375" style="523" customWidth="1"/>
    <col min="14599" max="14602" width="0" style="523" hidden="1" customWidth="1"/>
    <col min="14603" max="14603" width="12.28515625" style="523" customWidth="1"/>
    <col min="14604" max="14604" width="6.42578125" style="523" customWidth="1"/>
    <col min="14605" max="14605" width="12.28515625" style="523" customWidth="1"/>
    <col min="14606" max="14606" width="0" style="523" hidden="1" customWidth="1"/>
    <col min="14607" max="14607" width="3.7109375" style="523" customWidth="1"/>
    <col min="14608" max="14608" width="11.140625" style="523" bestFit="1" customWidth="1"/>
    <col min="14609" max="14610" width="10.5703125" style="523"/>
    <col min="14611" max="14611" width="11.140625" style="523" customWidth="1"/>
    <col min="14612" max="14841" width="10.5703125" style="523"/>
    <col min="14842" max="14849" width="0" style="523" hidden="1" customWidth="1"/>
    <col min="14850" max="14850" width="3.7109375" style="523" customWidth="1"/>
    <col min="14851" max="14851" width="3.85546875" style="523" customWidth="1"/>
    <col min="14852" max="14852" width="3.7109375" style="523" customWidth="1"/>
    <col min="14853" max="14853" width="12.7109375" style="523" customWidth="1"/>
    <col min="14854" max="14854" width="52.7109375" style="523" customWidth="1"/>
    <col min="14855" max="14858" width="0" style="523" hidden="1" customWidth="1"/>
    <col min="14859" max="14859" width="12.28515625" style="523" customWidth="1"/>
    <col min="14860" max="14860" width="6.42578125" style="523" customWidth="1"/>
    <col min="14861" max="14861" width="12.28515625" style="523" customWidth="1"/>
    <col min="14862" max="14862" width="0" style="523" hidden="1" customWidth="1"/>
    <col min="14863" max="14863" width="3.7109375" style="523" customWidth="1"/>
    <col min="14864" max="14864" width="11.140625" style="523" bestFit="1" customWidth="1"/>
    <col min="14865" max="14866" width="10.5703125" style="523"/>
    <col min="14867" max="14867" width="11.140625" style="523" customWidth="1"/>
    <col min="14868" max="15097" width="10.5703125" style="523"/>
    <col min="15098" max="15105" width="0" style="523" hidden="1" customWidth="1"/>
    <col min="15106" max="15106" width="3.7109375" style="523" customWidth="1"/>
    <col min="15107" max="15107" width="3.85546875" style="523" customWidth="1"/>
    <col min="15108" max="15108" width="3.7109375" style="523" customWidth="1"/>
    <col min="15109" max="15109" width="12.7109375" style="523" customWidth="1"/>
    <col min="15110" max="15110" width="52.7109375" style="523" customWidth="1"/>
    <col min="15111" max="15114" width="0" style="523" hidden="1" customWidth="1"/>
    <col min="15115" max="15115" width="12.28515625" style="523" customWidth="1"/>
    <col min="15116" max="15116" width="6.42578125" style="523" customWidth="1"/>
    <col min="15117" max="15117" width="12.28515625" style="523" customWidth="1"/>
    <col min="15118" max="15118" width="0" style="523" hidden="1" customWidth="1"/>
    <col min="15119" max="15119" width="3.7109375" style="523" customWidth="1"/>
    <col min="15120" max="15120" width="11.140625" style="523" bestFit="1" customWidth="1"/>
    <col min="15121" max="15122" width="10.5703125" style="523"/>
    <col min="15123" max="15123" width="11.140625" style="523" customWidth="1"/>
    <col min="15124" max="15353" width="10.5703125" style="523"/>
    <col min="15354" max="15361" width="0" style="523" hidden="1" customWidth="1"/>
    <col min="15362" max="15362" width="3.7109375" style="523" customWidth="1"/>
    <col min="15363" max="15363" width="3.85546875" style="523" customWidth="1"/>
    <col min="15364" max="15364" width="3.7109375" style="523" customWidth="1"/>
    <col min="15365" max="15365" width="12.7109375" style="523" customWidth="1"/>
    <col min="15366" max="15366" width="52.7109375" style="523" customWidth="1"/>
    <col min="15367" max="15370" width="0" style="523" hidden="1" customWidth="1"/>
    <col min="15371" max="15371" width="12.28515625" style="523" customWidth="1"/>
    <col min="15372" max="15372" width="6.42578125" style="523" customWidth="1"/>
    <col min="15373" max="15373" width="12.28515625" style="523" customWidth="1"/>
    <col min="15374" max="15374" width="0" style="523" hidden="1" customWidth="1"/>
    <col min="15375" max="15375" width="3.7109375" style="523" customWidth="1"/>
    <col min="15376" max="15376" width="11.140625" style="523" bestFit="1" customWidth="1"/>
    <col min="15377" max="15378" width="10.5703125" style="523"/>
    <col min="15379" max="15379" width="11.140625" style="523" customWidth="1"/>
    <col min="15380" max="15609" width="10.5703125" style="523"/>
    <col min="15610" max="15617" width="0" style="523" hidden="1" customWidth="1"/>
    <col min="15618" max="15618" width="3.7109375" style="523" customWidth="1"/>
    <col min="15619" max="15619" width="3.85546875" style="523" customWidth="1"/>
    <col min="15620" max="15620" width="3.7109375" style="523" customWidth="1"/>
    <col min="15621" max="15621" width="12.7109375" style="523" customWidth="1"/>
    <col min="15622" max="15622" width="52.7109375" style="523" customWidth="1"/>
    <col min="15623" max="15626" width="0" style="523" hidden="1" customWidth="1"/>
    <col min="15627" max="15627" width="12.28515625" style="523" customWidth="1"/>
    <col min="15628" max="15628" width="6.42578125" style="523" customWidth="1"/>
    <col min="15629" max="15629" width="12.28515625" style="523" customWidth="1"/>
    <col min="15630" max="15630" width="0" style="523" hidden="1" customWidth="1"/>
    <col min="15631" max="15631" width="3.7109375" style="523" customWidth="1"/>
    <col min="15632" max="15632" width="11.140625" style="523" bestFit="1" customWidth="1"/>
    <col min="15633" max="15634" width="10.5703125" style="523"/>
    <col min="15635" max="15635" width="11.140625" style="523" customWidth="1"/>
    <col min="15636" max="15865" width="10.5703125" style="523"/>
    <col min="15866" max="15873" width="0" style="523" hidden="1" customWidth="1"/>
    <col min="15874" max="15874" width="3.7109375" style="523" customWidth="1"/>
    <col min="15875" max="15875" width="3.85546875" style="523" customWidth="1"/>
    <col min="15876" max="15876" width="3.7109375" style="523" customWidth="1"/>
    <col min="15877" max="15877" width="12.7109375" style="523" customWidth="1"/>
    <col min="15878" max="15878" width="52.7109375" style="523" customWidth="1"/>
    <col min="15879" max="15882" width="0" style="523" hidden="1" customWidth="1"/>
    <col min="15883" max="15883" width="12.28515625" style="523" customWidth="1"/>
    <col min="15884" max="15884" width="6.42578125" style="523" customWidth="1"/>
    <col min="15885" max="15885" width="12.28515625" style="523" customWidth="1"/>
    <col min="15886" max="15886" width="0" style="523" hidden="1" customWidth="1"/>
    <col min="15887" max="15887" width="3.7109375" style="523" customWidth="1"/>
    <col min="15888" max="15888" width="11.140625" style="523" bestFit="1" customWidth="1"/>
    <col min="15889" max="15890" width="10.5703125" style="523"/>
    <col min="15891" max="15891" width="11.140625" style="523" customWidth="1"/>
    <col min="15892" max="16121" width="10.5703125" style="523"/>
    <col min="16122" max="16129" width="0" style="523" hidden="1" customWidth="1"/>
    <col min="16130" max="16130" width="3.7109375" style="523" customWidth="1"/>
    <col min="16131" max="16131" width="3.85546875" style="523" customWidth="1"/>
    <col min="16132" max="16132" width="3.7109375" style="523" customWidth="1"/>
    <col min="16133" max="16133" width="12.7109375" style="523" customWidth="1"/>
    <col min="16134" max="16134" width="52.7109375" style="523" customWidth="1"/>
    <col min="16135" max="16138" width="0" style="523" hidden="1" customWidth="1"/>
    <col min="16139" max="16139" width="12.28515625" style="523" customWidth="1"/>
    <col min="16140" max="16140" width="6.42578125" style="523" customWidth="1"/>
    <col min="16141" max="16141" width="12.28515625" style="523" customWidth="1"/>
    <col min="16142" max="16142" width="0" style="523" hidden="1" customWidth="1"/>
    <col min="16143" max="16143" width="3.7109375" style="523" customWidth="1"/>
    <col min="16144" max="16144" width="11.140625" style="523" bestFit="1" customWidth="1"/>
    <col min="16145" max="16146" width="10.5703125" style="523"/>
    <col min="16147" max="16147" width="11.140625" style="523" customWidth="1"/>
    <col min="16148" max="16384" width="10.5703125" style="523"/>
  </cols>
  <sheetData>
    <row r="1" spans="1:29" hidden="1">
      <c r="Q1" s="583"/>
      <c r="R1" s="583"/>
    </row>
    <row r="2" spans="1:29" hidden="1">
      <c r="U2" s="583"/>
    </row>
    <row r="3" spans="1:29" hidden="1"/>
    <row r="4" spans="1:29" ht="3" customHeight="1">
      <c r="J4" s="529"/>
      <c r="K4" s="529"/>
      <c r="L4" s="524"/>
      <c r="M4" s="524"/>
      <c r="N4" s="524"/>
      <c r="O4" s="532"/>
      <c r="P4" s="532"/>
      <c r="Q4" s="532"/>
      <c r="R4" s="532"/>
      <c r="S4" s="532"/>
      <c r="T4" s="532"/>
      <c r="U4" s="532"/>
    </row>
    <row r="5" spans="1:29" ht="22.5" customHeight="1">
      <c r="J5" s="529"/>
      <c r="K5" s="529"/>
      <c r="L5" s="1214" t="s">
        <v>631</v>
      </c>
      <c r="M5" s="1214"/>
      <c r="N5" s="1214"/>
      <c r="O5" s="1214"/>
      <c r="P5" s="1214"/>
      <c r="Q5" s="1214"/>
      <c r="R5" s="1214"/>
      <c r="S5" s="1214"/>
      <c r="T5" s="1214"/>
      <c r="U5" s="664"/>
    </row>
    <row r="6" spans="1:29" ht="3" customHeight="1">
      <c r="J6" s="529"/>
      <c r="K6" s="529"/>
      <c r="L6" s="524"/>
      <c r="M6" s="524"/>
      <c r="N6" s="524"/>
      <c r="O6" s="528"/>
      <c r="P6" s="528"/>
      <c r="Q6" s="528"/>
      <c r="R6" s="528"/>
      <c r="S6" s="528"/>
      <c r="T6" s="528"/>
      <c r="U6" s="528"/>
      <c r="V6" s="532"/>
    </row>
    <row r="7" spans="1:29" s="570" customFormat="1" ht="22.5">
      <c r="A7" s="590"/>
      <c r="B7" s="590"/>
      <c r="C7" s="590"/>
      <c r="D7" s="590"/>
      <c r="E7" s="590"/>
      <c r="F7" s="590"/>
      <c r="G7" s="590"/>
      <c r="H7" s="590"/>
      <c r="L7" s="499"/>
      <c r="M7" s="617" t="s">
        <v>502</v>
      </c>
      <c r="N7" s="666"/>
      <c r="O7" s="1220" t="str">
        <f>IF(NameOrPr_ch="",IF(NameOrPr="","",NameOrPr),NameOrPr_ch)</f>
        <v>Министерство тарифного регулирования и энергетики Челябинской области</v>
      </c>
      <c r="P7" s="1220"/>
      <c r="Q7" s="1220"/>
      <c r="R7" s="1220"/>
      <c r="S7" s="1220"/>
      <c r="T7" s="1220"/>
      <c r="U7" s="582"/>
      <c r="V7" s="582"/>
      <c r="W7" s="519"/>
      <c r="X7" s="590"/>
      <c r="Y7" s="590"/>
      <c r="Z7" s="590"/>
      <c r="AA7" s="590"/>
      <c r="AB7" s="590"/>
      <c r="AC7" s="590"/>
    </row>
    <row r="8" spans="1:29" s="570" customFormat="1" ht="18.75">
      <c r="A8" s="590"/>
      <c r="B8" s="590"/>
      <c r="C8" s="590"/>
      <c r="D8" s="590"/>
      <c r="E8" s="590"/>
      <c r="F8" s="590"/>
      <c r="G8" s="590"/>
      <c r="H8" s="590"/>
      <c r="L8" s="499"/>
      <c r="M8" s="617" t="s">
        <v>596</v>
      </c>
      <c r="N8" s="666"/>
      <c r="O8" s="1220" t="str">
        <f>IF(datePr_ch="",IF(datePr="","",datePr),datePr_ch)</f>
        <v>30.04.2019</v>
      </c>
      <c r="P8" s="1220"/>
      <c r="Q8" s="1220"/>
      <c r="R8" s="1220"/>
      <c r="S8" s="1220"/>
      <c r="T8" s="1220"/>
      <c r="U8" s="582"/>
      <c r="V8" s="582"/>
      <c r="W8" s="519"/>
      <c r="X8" s="590"/>
      <c r="Y8" s="590"/>
      <c r="Z8" s="590"/>
      <c r="AA8" s="590"/>
      <c r="AB8" s="590"/>
      <c r="AC8" s="590"/>
    </row>
    <row r="9" spans="1:29" s="570" customFormat="1" ht="18.75">
      <c r="A9" s="590"/>
      <c r="B9" s="590"/>
      <c r="C9" s="590"/>
      <c r="D9" s="590"/>
      <c r="E9" s="590"/>
      <c r="F9" s="590"/>
      <c r="G9" s="590"/>
      <c r="H9" s="590"/>
      <c r="L9" s="552"/>
      <c r="M9" s="617" t="s">
        <v>595</v>
      </c>
      <c r="N9" s="666"/>
      <c r="O9" s="1220" t="str">
        <f>IF(numberPr_ch="",IF(numberPr="","",numberPr),numberPr_ch)</f>
        <v>35/5</v>
      </c>
      <c r="P9" s="1220"/>
      <c r="Q9" s="1220"/>
      <c r="R9" s="1220"/>
      <c r="S9" s="1220"/>
      <c r="T9" s="1220"/>
      <c r="U9" s="582"/>
      <c r="V9" s="582"/>
      <c r="W9" s="519"/>
      <c r="X9" s="590"/>
      <c r="Y9" s="590"/>
      <c r="Z9" s="590"/>
      <c r="AA9" s="590"/>
      <c r="AB9" s="590"/>
      <c r="AC9" s="590"/>
    </row>
    <row r="10" spans="1:29" s="570" customFormat="1" ht="18.75">
      <c r="A10" s="590"/>
      <c r="B10" s="590"/>
      <c r="C10" s="590"/>
      <c r="D10" s="590"/>
      <c r="E10" s="590"/>
      <c r="F10" s="590"/>
      <c r="G10" s="590"/>
      <c r="H10" s="590"/>
      <c r="L10" s="552"/>
      <c r="M10" s="617" t="s">
        <v>501</v>
      </c>
      <c r="N10" s="666"/>
      <c r="O10" s="1220" t="str">
        <f>IF(IstPub_ch="",IF(IstPub="","",IstPub),IstPub_ch)</f>
        <v>Официальный сайт Министерства тарифного регулирования и энергетики Челябинской области</v>
      </c>
      <c r="P10" s="1220"/>
      <c r="Q10" s="1220"/>
      <c r="R10" s="1220"/>
      <c r="S10" s="1220"/>
      <c r="T10" s="1220"/>
      <c r="U10" s="582"/>
      <c r="V10" s="582"/>
      <c r="W10" s="519"/>
      <c r="X10" s="590"/>
      <c r="Y10" s="590"/>
      <c r="Z10" s="590"/>
      <c r="AA10" s="590"/>
      <c r="AB10" s="590"/>
      <c r="AC10" s="590"/>
    </row>
    <row r="11" spans="1:29" s="570" customFormat="1" ht="11.25" hidden="1">
      <c r="A11" s="590"/>
      <c r="B11" s="590"/>
      <c r="C11" s="590"/>
      <c r="D11" s="590"/>
      <c r="E11" s="590"/>
      <c r="F11" s="590"/>
      <c r="G11" s="590"/>
      <c r="H11" s="590"/>
      <c r="L11" s="1215"/>
      <c r="M11" s="1215"/>
      <c r="N11" s="566"/>
      <c r="O11" s="582"/>
      <c r="P11" s="582"/>
      <c r="Q11" s="582"/>
      <c r="R11" s="582"/>
      <c r="S11" s="582"/>
      <c r="T11" s="582"/>
      <c r="U11" s="588" t="s">
        <v>373</v>
      </c>
      <c r="X11" s="590"/>
      <c r="Y11" s="590"/>
      <c r="Z11" s="590"/>
      <c r="AA11" s="590"/>
      <c r="AB11" s="590"/>
      <c r="AC11" s="590"/>
    </row>
    <row r="12" spans="1:29">
      <c r="J12" s="529"/>
      <c r="K12" s="529"/>
      <c r="L12" s="524"/>
      <c r="M12" s="524"/>
      <c r="N12" s="502"/>
      <c r="O12" s="1221"/>
      <c r="P12" s="1221"/>
      <c r="Q12" s="1221"/>
      <c r="R12" s="1221"/>
      <c r="S12" s="1221"/>
      <c r="T12" s="1221"/>
      <c r="U12" s="1221"/>
    </row>
    <row r="13" spans="1:29">
      <c r="J13" s="529"/>
      <c r="K13" s="529"/>
      <c r="L13" s="1155" t="s">
        <v>454</v>
      </c>
      <c r="M13" s="1155"/>
      <c r="N13" s="1155"/>
      <c r="O13" s="1155"/>
      <c r="P13" s="1155"/>
      <c r="Q13" s="1155"/>
      <c r="R13" s="1155"/>
      <c r="S13" s="1155"/>
      <c r="T13" s="1155"/>
      <c r="U13" s="1155"/>
      <c r="V13" s="1155"/>
      <c r="W13" s="1155" t="s">
        <v>455</v>
      </c>
    </row>
    <row r="14" spans="1:29" ht="14.25" customHeight="1">
      <c r="J14" s="529"/>
      <c r="K14" s="529"/>
      <c r="L14" s="1227" t="s">
        <v>92</v>
      </c>
      <c r="M14" s="1227" t="s">
        <v>639</v>
      </c>
      <c r="N14" s="661"/>
      <c r="O14" s="1228" t="s">
        <v>641</v>
      </c>
      <c r="P14" s="1229"/>
      <c r="Q14" s="1229"/>
      <c r="R14" s="1229"/>
      <c r="S14" s="1229"/>
      <c r="T14" s="1230"/>
      <c r="U14" s="1211" t="s">
        <v>341</v>
      </c>
      <c r="V14" s="1224" t="s">
        <v>275</v>
      </c>
      <c r="W14" s="1155"/>
    </row>
    <row r="15" spans="1:29" ht="14.25" customHeight="1">
      <c r="J15" s="529"/>
      <c r="K15" s="529"/>
      <c r="L15" s="1227"/>
      <c r="M15" s="1227"/>
      <c r="N15" s="662"/>
      <c r="O15" s="1233" t="s">
        <v>605</v>
      </c>
      <c r="P15" s="1231" t="s">
        <v>271</v>
      </c>
      <c r="Q15" s="1232"/>
      <c r="R15" s="1208" t="s">
        <v>654</v>
      </c>
      <c r="S15" s="1209"/>
      <c r="T15" s="1210"/>
      <c r="U15" s="1212"/>
      <c r="V15" s="1225"/>
      <c r="W15" s="1155"/>
    </row>
    <row r="16" spans="1:29" ht="33.75" customHeight="1">
      <c r="J16" s="529"/>
      <c r="K16" s="529"/>
      <c r="L16" s="1227"/>
      <c r="M16" s="1227"/>
      <c r="N16" s="663"/>
      <c r="O16" s="1234"/>
      <c r="P16" s="535" t="s">
        <v>606</v>
      </c>
      <c r="Q16" s="535" t="s">
        <v>6</v>
      </c>
      <c r="R16" s="536" t="s">
        <v>274</v>
      </c>
      <c r="S16" s="1222" t="s">
        <v>273</v>
      </c>
      <c r="T16" s="1223"/>
      <c r="U16" s="1213"/>
      <c r="V16" s="1226"/>
      <c r="W16" s="1155"/>
    </row>
    <row r="17" spans="1:29">
      <c r="J17" s="529"/>
      <c r="K17" s="569">
        <v>1</v>
      </c>
      <c r="L17" s="647" t="s">
        <v>93</v>
      </c>
      <c r="M17" s="647" t="s">
        <v>49</v>
      </c>
      <c r="N17" s="649" t="str">
        <f ca="1">OFFSET(N17,0,-1)</f>
        <v>2</v>
      </c>
      <c r="O17" s="648">
        <f ca="1">OFFSET(O17,0,-1)+1</f>
        <v>3</v>
      </c>
      <c r="P17" s="648">
        <f ca="1">OFFSET(P17,0,-1)+1</f>
        <v>4</v>
      </c>
      <c r="Q17" s="648">
        <f ca="1">OFFSET(Q17,0,-1)+1</f>
        <v>5</v>
      </c>
      <c r="R17" s="648">
        <f ca="1">OFFSET(R17,0,-1)+1</f>
        <v>6</v>
      </c>
      <c r="S17" s="1216">
        <f ca="1">OFFSET(S17,0,-1)+1</f>
        <v>7</v>
      </c>
      <c r="T17" s="1216"/>
      <c r="U17" s="648">
        <f ca="1">OFFSET(U17,0,-2)+1</f>
        <v>8</v>
      </c>
      <c r="V17" s="649">
        <f ca="1">OFFSET(V17,0,-1)</f>
        <v>8</v>
      </c>
      <c r="W17" s="648">
        <f ca="1">OFFSET(W17,0,-1)+1</f>
        <v>9</v>
      </c>
    </row>
    <row r="18" spans="1:29" ht="22.5">
      <c r="A18" s="1200">
        <v>1</v>
      </c>
      <c r="B18" s="865"/>
      <c r="C18" s="865"/>
      <c r="D18" s="865"/>
      <c r="E18" s="866"/>
      <c r="F18" s="867"/>
      <c r="G18" s="867"/>
      <c r="H18" s="867"/>
      <c r="I18" s="868"/>
      <c r="J18" s="863"/>
      <c r="K18" s="870"/>
      <c r="L18" s="593">
        <f>mergeValue(A18)</f>
        <v>1</v>
      </c>
      <c r="M18" s="641" t="s">
        <v>20</v>
      </c>
      <c r="N18" s="646"/>
      <c r="O18" s="1201"/>
      <c r="P18" s="1201"/>
      <c r="Q18" s="1201"/>
      <c r="R18" s="1201"/>
      <c r="S18" s="1201"/>
      <c r="T18" s="1201"/>
      <c r="U18" s="1201"/>
      <c r="V18" s="1201"/>
      <c r="W18" s="630" t="s">
        <v>476</v>
      </c>
      <c r="Y18" s="589"/>
      <c r="Z18" s="589" t="str">
        <f t="shared" ref="Z18:Z31" si="0">IF(M18="","",M18 )</f>
        <v>Наименование тарифа</v>
      </c>
      <c r="AA18" s="589"/>
      <c r="AB18" s="589"/>
      <c r="AC18" s="589"/>
    </row>
    <row r="19" spans="1:29" ht="22.5">
      <c r="A19" s="1200"/>
      <c r="B19" s="1200">
        <v>1</v>
      </c>
      <c r="C19" s="865"/>
      <c r="D19" s="865"/>
      <c r="E19" s="867"/>
      <c r="F19" s="867"/>
      <c r="G19" s="867"/>
      <c r="H19" s="867"/>
      <c r="I19" s="862"/>
      <c r="J19" s="861"/>
      <c r="K19" s="864"/>
      <c r="L19" s="593" t="str">
        <f>mergeValue(A19) &amp;"."&amp; mergeValue(B19)</f>
        <v>1.1</v>
      </c>
      <c r="M19" s="546" t="s">
        <v>16</v>
      </c>
      <c r="N19" s="646"/>
      <c r="O19" s="1201"/>
      <c r="P19" s="1201"/>
      <c r="Q19" s="1201"/>
      <c r="R19" s="1201"/>
      <c r="S19" s="1201"/>
      <c r="T19" s="1201"/>
      <c r="U19" s="1201"/>
      <c r="V19" s="1201"/>
      <c r="W19" s="630" t="s">
        <v>477</v>
      </c>
      <c r="Y19" s="589"/>
      <c r="Z19" s="589" t="str">
        <f t="shared" si="0"/>
        <v>Территория действия тарифа</v>
      </c>
      <c r="AA19" s="589"/>
      <c r="AB19" s="589"/>
      <c r="AC19" s="589"/>
    </row>
    <row r="20" spans="1:29" ht="22.5">
      <c r="A20" s="1200"/>
      <c r="B20" s="1200"/>
      <c r="C20" s="1200">
        <v>1</v>
      </c>
      <c r="D20" s="865"/>
      <c r="E20" s="867"/>
      <c r="F20" s="867"/>
      <c r="G20" s="867"/>
      <c r="H20" s="867"/>
      <c r="I20" s="869"/>
      <c r="J20" s="861"/>
      <c r="K20" s="864"/>
      <c r="L20" s="593" t="str">
        <f>mergeValue(A20) &amp;"."&amp; mergeValue(B20)&amp;"."&amp; mergeValue(C20)</f>
        <v>1.1.1</v>
      </c>
      <c r="M20" s="547" t="s">
        <v>7</v>
      </c>
      <c r="N20" s="646"/>
      <c r="O20" s="1201"/>
      <c r="P20" s="1201"/>
      <c r="Q20" s="1201"/>
      <c r="R20" s="1201"/>
      <c r="S20" s="1201"/>
      <c r="T20" s="1201"/>
      <c r="U20" s="1201"/>
      <c r="V20" s="1201"/>
      <c r="W20" s="630" t="s">
        <v>633</v>
      </c>
      <c r="Y20" s="589"/>
      <c r="Z20" s="589" t="str">
        <f t="shared" si="0"/>
        <v xml:space="preserve">Наименование системы теплоснабжения </v>
      </c>
      <c r="AA20" s="589"/>
      <c r="AB20" s="589"/>
      <c r="AC20" s="589"/>
    </row>
    <row r="21" spans="1:29" ht="22.5">
      <c r="A21" s="1200"/>
      <c r="B21" s="1200"/>
      <c r="C21" s="1200"/>
      <c r="D21" s="1200">
        <v>1</v>
      </c>
      <c r="E21" s="867"/>
      <c r="F21" s="867"/>
      <c r="G21" s="867"/>
      <c r="H21" s="867"/>
      <c r="I21" s="869"/>
      <c r="J21" s="861"/>
      <c r="K21" s="864"/>
      <c r="L21" s="593" t="str">
        <f>mergeValue(A21) &amp;"."&amp; mergeValue(B21)&amp;"."&amp; mergeValue(C21)&amp;"."&amp; mergeValue(D21)</f>
        <v>1.1.1.1</v>
      </c>
      <c r="M21" s="548" t="s">
        <v>22</v>
      </c>
      <c r="N21" s="646"/>
      <c r="O21" s="1201"/>
      <c r="P21" s="1201"/>
      <c r="Q21" s="1201"/>
      <c r="R21" s="1201"/>
      <c r="S21" s="1201"/>
      <c r="T21" s="1201"/>
      <c r="U21" s="1201"/>
      <c r="V21" s="1201"/>
      <c r="W21" s="630" t="s">
        <v>634</v>
      </c>
      <c r="Y21" s="589"/>
      <c r="Z21" s="589" t="str">
        <f t="shared" si="0"/>
        <v xml:space="preserve">Источник тепловой энергии  </v>
      </c>
      <c r="AA21" s="589"/>
      <c r="AB21" s="589"/>
      <c r="AC21" s="589"/>
    </row>
    <row r="22" spans="1:29" ht="101.25">
      <c r="A22" s="1200"/>
      <c r="B22" s="1200"/>
      <c r="C22" s="1200"/>
      <c r="D22" s="1200"/>
      <c r="E22" s="1200">
        <v>1</v>
      </c>
      <c r="F22" s="867"/>
      <c r="G22" s="867"/>
      <c r="H22" s="865">
        <v>1</v>
      </c>
      <c r="I22" s="1200">
        <v>1</v>
      </c>
      <c r="J22" s="867"/>
      <c r="K22" s="872"/>
      <c r="L22" s="593" t="str">
        <f>mergeValue(A22) &amp;"."&amp; mergeValue(B22)&amp;"."&amp; mergeValue(C22)&amp;"."&amp; mergeValue(D22)&amp;"."&amp; mergeValue(E22)</f>
        <v>1.1.1.1.1</v>
      </c>
      <c r="M22" s="554" t="s">
        <v>9</v>
      </c>
      <c r="N22" s="646"/>
      <c r="O22" s="1202"/>
      <c r="P22" s="1202"/>
      <c r="Q22" s="1202"/>
      <c r="R22" s="1202"/>
      <c r="S22" s="1202"/>
      <c r="T22" s="1202"/>
      <c r="U22" s="1202"/>
      <c r="V22" s="1202"/>
      <c r="W22" s="630" t="s">
        <v>638</v>
      </c>
      <c r="Y22" s="589"/>
      <c r="Z22" s="589" t="str">
        <f t="shared" si="0"/>
        <v>Схема подключения теплопотребляющей установки к коллектору источника тепловой энергии</v>
      </c>
      <c r="AA22" s="589"/>
      <c r="AB22" s="589"/>
      <c r="AC22" s="589"/>
    </row>
    <row r="23" spans="1:29" ht="90">
      <c r="A23" s="1200"/>
      <c r="B23" s="1200"/>
      <c r="C23" s="1200"/>
      <c r="D23" s="1200"/>
      <c r="E23" s="1200"/>
      <c r="F23" s="1200">
        <v>1</v>
      </c>
      <c r="G23" s="865"/>
      <c r="H23" s="865"/>
      <c r="I23" s="1200"/>
      <c r="J23" s="1200">
        <v>1</v>
      </c>
      <c r="K23" s="873"/>
      <c r="L23" s="593" t="str">
        <f>mergeValue(A23) &amp;"."&amp; mergeValue(B23)&amp;"."&amp; mergeValue(C23)&amp;"."&amp; mergeValue(D23)&amp;"."&amp; mergeValue(E23)&amp;"."&amp; mergeValue(F23)</f>
        <v>1.1.1.1.1.1</v>
      </c>
      <c r="M23" s="555" t="s">
        <v>10</v>
      </c>
      <c r="N23" s="646"/>
      <c r="O23" s="1203"/>
      <c r="P23" s="1204"/>
      <c r="Q23" s="1204"/>
      <c r="R23" s="1204"/>
      <c r="S23" s="1204"/>
      <c r="T23" s="1204"/>
      <c r="U23" s="1204"/>
      <c r="V23" s="1205"/>
      <c r="W23" s="630" t="s">
        <v>636</v>
      </c>
      <c r="Y23" s="589"/>
      <c r="Z23" s="589" t="str">
        <f t="shared" si="0"/>
        <v>Группа потребителей</v>
      </c>
      <c r="AA23" s="589"/>
      <c r="AB23" s="589"/>
      <c r="AC23" s="589"/>
    </row>
    <row r="24" spans="1:29" ht="189" customHeight="1">
      <c r="A24" s="1200"/>
      <c r="B24" s="1200"/>
      <c r="C24" s="1200"/>
      <c r="D24" s="1200"/>
      <c r="E24" s="1200"/>
      <c r="F24" s="1200"/>
      <c r="G24" s="865">
        <v>1</v>
      </c>
      <c r="H24" s="865"/>
      <c r="I24" s="1200"/>
      <c r="J24" s="1200"/>
      <c r="K24" s="873">
        <v>1</v>
      </c>
      <c r="L24" s="593" t="str">
        <f>mergeValue(A24) &amp;"."&amp; mergeValue(B24)&amp;"."&amp; mergeValue(C24)&amp;"."&amp; mergeValue(D24)&amp;"."&amp; mergeValue(E24)&amp;"."&amp; mergeValue(F24)&amp;"."&amp; mergeValue(G24)</f>
        <v>1.1.1.1.1.1.1</v>
      </c>
      <c r="M24" s="1068"/>
      <c r="N24" s="646"/>
      <c r="O24" s="562"/>
      <c r="P24" s="562"/>
      <c r="Q24" s="1093"/>
      <c r="R24" s="1206"/>
      <c r="S24" s="1207" t="s">
        <v>84</v>
      </c>
      <c r="T24" s="1206"/>
      <c r="U24" s="1207" t="s">
        <v>85</v>
      </c>
      <c r="V24" s="562"/>
      <c r="W24" s="1217" t="s">
        <v>655</v>
      </c>
      <c r="X24" s="585" t="str">
        <f>strCheckDate(O25:V25)</f>
        <v/>
      </c>
      <c r="Y24" s="589"/>
      <c r="Z24" s="589" t="str">
        <f t="shared" si="0"/>
        <v/>
      </c>
      <c r="AA24" s="589"/>
      <c r="AB24" s="589"/>
      <c r="AC24" s="589"/>
    </row>
    <row r="25" spans="1:29" ht="11.25" hidden="1" customHeight="1">
      <c r="A25" s="1200"/>
      <c r="B25" s="1200"/>
      <c r="C25" s="1200"/>
      <c r="D25" s="1200"/>
      <c r="E25" s="1200"/>
      <c r="F25" s="1200"/>
      <c r="G25" s="865"/>
      <c r="H25" s="865"/>
      <c r="I25" s="1200"/>
      <c r="J25" s="1200"/>
      <c r="K25" s="873"/>
      <c r="L25" s="600"/>
      <c r="M25" s="646"/>
      <c r="N25" s="646"/>
      <c r="O25" s="562"/>
      <c r="P25" s="562"/>
      <c r="Q25" s="584" t="str">
        <f>R24 &amp; "-" &amp; T24</f>
        <v>-</v>
      </c>
      <c r="R25" s="1206"/>
      <c r="S25" s="1207"/>
      <c r="T25" s="1206"/>
      <c r="U25" s="1207"/>
      <c r="V25" s="562"/>
      <c r="W25" s="1218"/>
      <c r="Y25" s="589"/>
      <c r="Z25" s="589" t="str">
        <f t="shared" si="0"/>
        <v/>
      </c>
      <c r="AA25" s="589"/>
      <c r="AB25" s="589"/>
      <c r="AC25" s="589"/>
    </row>
    <row r="26" spans="1:29" ht="15" customHeight="1">
      <c r="A26" s="1200"/>
      <c r="B26" s="1200"/>
      <c r="C26" s="1200"/>
      <c r="D26" s="1200"/>
      <c r="E26" s="1200"/>
      <c r="F26" s="1200"/>
      <c r="G26" s="867"/>
      <c r="H26" s="865"/>
      <c r="I26" s="1200"/>
      <c r="J26" s="1200"/>
      <c r="K26" s="872"/>
      <c r="L26" s="538"/>
      <c r="M26" s="557" t="s">
        <v>25</v>
      </c>
      <c r="N26" s="564"/>
      <c r="O26" s="564"/>
      <c r="P26" s="564"/>
      <c r="Q26" s="564"/>
      <c r="R26" s="564"/>
      <c r="S26" s="564"/>
      <c r="T26" s="564"/>
      <c r="U26" s="564"/>
      <c r="V26" s="560"/>
      <c r="W26" s="1219"/>
      <c r="Y26" s="589"/>
      <c r="Z26" s="589" t="str">
        <f t="shared" si="0"/>
        <v>Добавить вид теплоносителя (параметры теплоносителя)</v>
      </c>
      <c r="AA26" s="589"/>
      <c r="AB26" s="589"/>
      <c r="AC26" s="589"/>
    </row>
    <row r="27" spans="1:29" ht="15" customHeight="1">
      <c r="A27" s="1200"/>
      <c r="B27" s="1200"/>
      <c r="C27" s="1200"/>
      <c r="D27" s="1200"/>
      <c r="E27" s="1200"/>
      <c r="F27" s="867"/>
      <c r="G27" s="867"/>
      <c r="H27" s="865"/>
      <c r="I27" s="1200"/>
      <c r="J27" s="867"/>
      <c r="K27" s="872"/>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c r="AC27" s="589"/>
    </row>
    <row r="28" spans="1:29" ht="15" customHeight="1">
      <c r="A28" s="1200"/>
      <c r="B28" s="1200"/>
      <c r="C28" s="1200"/>
      <c r="D28" s="1200"/>
      <c r="E28" s="871"/>
      <c r="F28" s="867"/>
      <c r="G28" s="867"/>
      <c r="H28" s="867"/>
      <c r="I28" s="863"/>
      <c r="J28" s="860"/>
      <c r="K28" s="870"/>
      <c r="L28" s="538"/>
      <c r="M28" s="551" t="s">
        <v>12</v>
      </c>
      <c r="N28" s="564"/>
      <c r="O28" s="564"/>
      <c r="P28" s="564"/>
      <c r="Q28" s="564"/>
      <c r="R28" s="564"/>
      <c r="S28" s="564"/>
      <c r="T28" s="564"/>
      <c r="U28" s="563"/>
      <c r="V28" s="564"/>
      <c r="W28" s="665"/>
      <c r="Y28" s="589"/>
      <c r="Z28" s="589" t="str">
        <f t="shared" si="0"/>
        <v>Добавить схему подключения</v>
      </c>
      <c r="AA28" s="589"/>
      <c r="AB28" s="589"/>
      <c r="AC28" s="589"/>
    </row>
    <row r="29" spans="1:29" ht="15" customHeight="1">
      <c r="A29" s="1200"/>
      <c r="B29" s="1200"/>
      <c r="C29" s="1200"/>
      <c r="D29" s="871"/>
      <c r="E29" s="871"/>
      <c r="F29" s="867"/>
      <c r="G29" s="867"/>
      <c r="H29" s="867"/>
      <c r="I29" s="863"/>
      <c r="J29" s="860"/>
      <c r="K29" s="870"/>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c r="AC29" s="589"/>
    </row>
    <row r="30" spans="1:29" ht="15" customHeight="1">
      <c r="A30" s="1200"/>
      <c r="B30" s="1200"/>
      <c r="C30" s="871"/>
      <c r="D30" s="871"/>
      <c r="E30" s="871"/>
      <c r="F30" s="871"/>
      <c r="G30" s="876"/>
      <c r="H30" s="863"/>
      <c r="I30" s="874"/>
      <c r="J30" s="860"/>
      <c r="K30" s="875"/>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c r="AC30" s="589"/>
    </row>
    <row r="31" spans="1:29" ht="15" customHeight="1">
      <c r="A31" s="1200"/>
      <c r="B31" s="871"/>
      <c r="C31" s="871"/>
      <c r="D31" s="871"/>
      <c r="E31" s="871"/>
      <c r="F31" s="871"/>
      <c r="G31" s="876"/>
      <c r="H31" s="863"/>
      <c r="I31" s="863"/>
      <c r="J31" s="860"/>
      <c r="K31" s="870"/>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c r="AC31" s="589"/>
    </row>
    <row r="32" spans="1:29" s="522" customFormat="1" ht="15" customHeight="1">
      <c r="A32" s="859"/>
      <c r="B32" s="859"/>
      <c r="C32" s="859"/>
      <c r="D32" s="859"/>
      <c r="E32" s="859"/>
      <c r="F32" s="859"/>
      <c r="G32" s="859"/>
      <c r="H32" s="859"/>
      <c r="I32" s="859"/>
      <c r="J32" s="859"/>
      <c r="K32" s="859"/>
      <c r="L32" s="492"/>
      <c r="M32" s="565" t="s">
        <v>309</v>
      </c>
      <c r="N32" s="564"/>
      <c r="O32" s="564"/>
      <c r="P32" s="564"/>
      <c r="Q32" s="564"/>
      <c r="R32" s="564"/>
      <c r="S32" s="564"/>
      <c r="T32" s="564"/>
      <c r="U32" s="563"/>
      <c r="V32" s="564"/>
      <c r="W32" s="665"/>
      <c r="X32" s="587"/>
      <c r="Y32" s="587"/>
      <c r="Z32" s="587"/>
      <c r="AA32" s="587"/>
      <c r="AB32" s="587"/>
      <c r="AC32" s="587"/>
    </row>
    <row r="33" spans="1:29" ht="11.25">
      <c r="A33" s="523"/>
      <c r="B33" s="523"/>
      <c r="C33" s="523"/>
      <c r="D33" s="523"/>
      <c r="E33" s="523"/>
      <c r="F33" s="523"/>
      <c r="G33" s="523"/>
      <c r="H33" s="523"/>
      <c r="I33" s="523"/>
      <c r="J33" s="523"/>
      <c r="K33" s="523"/>
      <c r="X33" s="523"/>
      <c r="Y33" s="523"/>
      <c r="Z33" s="523"/>
      <c r="AA33" s="523"/>
      <c r="AB33" s="523"/>
      <c r="AC33" s="523"/>
    </row>
    <row r="34" spans="1:29" ht="90" customHeight="1">
      <c r="L34" s="1">
        <v>1</v>
      </c>
      <c r="M34" s="1193" t="s">
        <v>632</v>
      </c>
      <c r="N34" s="1193"/>
      <c r="O34" s="1193"/>
      <c r="P34" s="1193"/>
      <c r="Q34" s="1193"/>
      <c r="R34" s="1193"/>
      <c r="S34" s="1193"/>
      <c r="T34" s="1193"/>
      <c r="U34" s="1193"/>
      <c r="V34" s="1193"/>
      <c r="W34" s="1193"/>
    </row>
  </sheetData>
  <sheetProtection password="FA9C" sheet="1" objects="1" scenarios="1" formatColumns="0" formatRows="0"/>
  <dataConsolidate leftLabels="1"/>
  <mergeCells count="39">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 ref="L5:T5"/>
    <mergeCell ref="O9:T9"/>
    <mergeCell ref="O10:T10"/>
    <mergeCell ref="L11:M11"/>
    <mergeCell ref="O12:U12"/>
    <mergeCell ref="O7:T7"/>
    <mergeCell ref="O8:T8"/>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JL18:JL25 TH18:TH25 ADD18:ADD25 AMZ18:AMZ25 AWV18:AWV25 BGR18:BGR25 BQN18:BQN25 CAJ18:CAJ25 CKF18:CKF25 CUB18:CUB25 DDX18:DDX25 DNT18:DNT25 DXP18:DXP25 EHL18:EHL25 ERH18:ERH25 FBD18:FBD25 FKZ18:FKZ25 FUV18:FUV25 GER18:GER25 GON18:GON25 GYJ18:GYJ25 HIF18:HIF25 HSB18:HSB25 IBX18:IBX25 ILT18:ILT25 IVP18:IVP25 JFL18:JFL25 JPH18:JPH25 JZD18:JZD25 KIZ18:KIZ25 KSV18:KSV25 LCR18:LCR25 LMN18:LMN25 LWJ18:LWJ25 MGF18:MGF25 MQB18:MQB25 MZX18:MZX25 NJT18:NJT25 NTP18:NTP25 ODL18:ODL25 ONH18:ONH25 OXD18:OXD25 PGZ18:PGZ25 PQV18:PQV25 QAR18:QAR25 QKN18:QKN25 QUJ18:QUJ25 REF18:REF25 ROB18:ROB25 RXX18:RXX25 SHT18:SHT25 SRP18:SRP25 TBL18:TBL25 TLH18:TLH25 TVD18:TVD25 UEZ18:UEZ25 UOV18:UOV25 UYR18:UYR25 VIN18:VIN25 VSJ18:VSJ25 WCF18:WCF25 WMB18:WMB25 WVX18:WVX25">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JB2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G2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U2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3">
    <tabColor theme="0" tint="-0.249977111117893"/>
  </sheetPr>
  <dimension ref="A1:T19"/>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990" customWidth="1"/>
    <col min="7" max="7" width="37.7109375" style="990" customWidth="1"/>
    <col min="8" max="8" width="66.85546875" style="990" customWidth="1"/>
    <col min="9" max="9" width="115.7109375" style="990" customWidth="1"/>
    <col min="10" max="11" width="10.5703125" style="1007"/>
    <col min="12" max="12" width="11.140625" style="1007" customWidth="1"/>
    <col min="13" max="20" width="10.5703125" style="1007"/>
    <col min="21" max="16384" width="10.5703125" style="990"/>
  </cols>
  <sheetData>
    <row r="1" spans="1:20" ht="3" customHeight="1">
      <c r="A1" s="1013" t="s">
        <v>49</v>
      </c>
    </row>
    <row r="2" spans="1:20" ht="22.5">
      <c r="F2" s="1194" t="s">
        <v>491</v>
      </c>
      <c r="G2" s="1195"/>
      <c r="H2" s="1196"/>
      <c r="I2" s="806"/>
    </row>
    <row r="3" spans="1:20" ht="3" customHeight="1"/>
    <row r="4" spans="1:20" s="1006" customFormat="1" ht="11.25">
      <c r="A4" s="1012"/>
      <c r="B4" s="1012"/>
      <c r="C4" s="1012"/>
      <c r="D4" s="1012"/>
      <c r="F4" s="1155" t="s">
        <v>454</v>
      </c>
      <c r="G4" s="1155"/>
      <c r="H4" s="1155"/>
      <c r="I4" s="1197" t="s">
        <v>455</v>
      </c>
      <c r="J4" s="1012"/>
      <c r="K4" s="1012"/>
      <c r="L4" s="1012"/>
      <c r="M4" s="1012"/>
      <c r="N4" s="1012"/>
      <c r="O4" s="1012"/>
      <c r="P4" s="1012"/>
      <c r="Q4" s="1012"/>
      <c r="R4" s="1012"/>
      <c r="S4" s="1012"/>
      <c r="T4" s="1012"/>
    </row>
    <row r="5" spans="1:20" s="1006" customFormat="1" ht="11.25" customHeight="1">
      <c r="A5" s="1012"/>
      <c r="B5" s="1012"/>
      <c r="C5" s="1012"/>
      <c r="D5" s="1012"/>
      <c r="F5" s="1021" t="s">
        <v>92</v>
      </c>
      <c r="G5" s="810" t="s">
        <v>457</v>
      </c>
      <c r="H5" s="1030" t="s">
        <v>442</v>
      </c>
      <c r="I5" s="1197"/>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026" t="str">
        <f>IF(dateCh="","",dateCh)</f>
        <v>05.06.2019</v>
      </c>
      <c r="I7" s="816" t="s">
        <v>493</v>
      </c>
      <c r="J7" s="615"/>
      <c r="K7" s="1012"/>
      <c r="L7" s="1012"/>
      <c r="M7" s="1012"/>
      <c r="N7" s="1012"/>
      <c r="O7" s="1012"/>
      <c r="P7" s="1012"/>
      <c r="Q7" s="1012"/>
      <c r="R7" s="1012"/>
      <c r="S7" s="1012"/>
      <c r="T7" s="1012"/>
    </row>
    <row r="8" spans="1:20" s="1006" customFormat="1" ht="45">
      <c r="A8" s="1198">
        <v>1</v>
      </c>
      <c r="B8" s="1012"/>
      <c r="C8" s="1012"/>
      <c r="D8" s="1012"/>
      <c r="F8" s="1028" t="str">
        <f>"2." &amp;mergeValue(A8)</f>
        <v>2.1</v>
      </c>
      <c r="G8" s="815" t="s">
        <v>494</v>
      </c>
      <c r="H8" s="1026"/>
      <c r="I8" s="816" t="s">
        <v>590</v>
      </c>
      <c r="J8" s="615"/>
      <c r="K8" s="1012"/>
      <c r="L8" s="1012"/>
      <c r="M8" s="1012"/>
      <c r="N8" s="1012"/>
      <c r="O8" s="1012"/>
      <c r="P8" s="1012"/>
      <c r="Q8" s="1012"/>
      <c r="R8" s="1012"/>
      <c r="S8" s="1012"/>
      <c r="T8" s="1012"/>
    </row>
    <row r="9" spans="1:20" s="1006" customFormat="1" ht="22.5">
      <c r="A9" s="1198"/>
      <c r="B9" s="1012"/>
      <c r="C9" s="1012"/>
      <c r="D9" s="1012"/>
      <c r="F9" s="1028" t="str">
        <f>"3." &amp;mergeValue(A9)</f>
        <v>3.1</v>
      </c>
      <c r="G9" s="815" t="s">
        <v>495</v>
      </c>
      <c r="H9" s="1026"/>
      <c r="I9" s="816" t="s">
        <v>588</v>
      </c>
      <c r="J9" s="615"/>
      <c r="K9" s="1012"/>
      <c r="L9" s="1012"/>
      <c r="M9" s="1012"/>
      <c r="N9" s="1012"/>
      <c r="O9" s="1012"/>
      <c r="P9" s="1012"/>
      <c r="Q9" s="1012"/>
      <c r="R9" s="1012"/>
      <c r="S9" s="1012"/>
      <c r="T9" s="1012"/>
    </row>
    <row r="10" spans="1:20" s="1006" customFormat="1" ht="22.5">
      <c r="A10" s="1198"/>
      <c r="B10" s="1012"/>
      <c r="C10" s="1012"/>
      <c r="D10" s="1012"/>
      <c r="F10" s="1028" t="str">
        <f>"4."&amp;mergeValue(A10)</f>
        <v>4.1</v>
      </c>
      <c r="G10" s="815" t="s">
        <v>496</v>
      </c>
      <c r="H10" s="1030" t="s">
        <v>458</v>
      </c>
      <c r="I10" s="816"/>
      <c r="J10" s="615"/>
      <c r="K10" s="1012"/>
      <c r="L10" s="1012"/>
      <c r="M10" s="1012"/>
      <c r="N10" s="1012"/>
      <c r="O10" s="1012"/>
      <c r="P10" s="1012"/>
      <c r="Q10" s="1012"/>
      <c r="R10" s="1012"/>
      <c r="S10" s="1012"/>
      <c r="T10" s="1012"/>
    </row>
    <row r="11" spans="1:20" s="1006" customFormat="1" ht="18.75">
      <c r="A11" s="1198"/>
      <c r="B11" s="1198">
        <v>1</v>
      </c>
      <c r="C11" s="1022"/>
      <c r="D11" s="1022"/>
      <c r="F11" s="1028" t="str">
        <f>"4."&amp;mergeValue(A11) &amp;"."&amp;mergeValue(B11)</f>
        <v>4.1.1</v>
      </c>
      <c r="G11" s="830" t="s">
        <v>592</v>
      </c>
      <c r="H11" s="1026"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198"/>
      <c r="B12" s="1198"/>
      <c r="C12" s="1198">
        <v>1</v>
      </c>
      <c r="D12" s="1022"/>
      <c r="F12" s="1028" t="str">
        <f>"4."&amp;mergeValue(A12) &amp;"."&amp;mergeValue(B12)&amp;"."&amp;mergeValue(C12)</f>
        <v>4.1.1.1</v>
      </c>
      <c r="G12" s="817" t="s">
        <v>497</v>
      </c>
      <c r="H12" s="1026"/>
      <c r="I12" s="816" t="s">
        <v>500</v>
      </c>
      <c r="J12" s="615"/>
      <c r="K12" s="1012"/>
      <c r="L12" s="1012"/>
      <c r="M12" s="1012"/>
      <c r="N12" s="1012"/>
      <c r="O12" s="1012"/>
      <c r="P12" s="1012"/>
      <c r="Q12" s="1012"/>
      <c r="R12" s="1012"/>
      <c r="S12" s="1012"/>
      <c r="T12" s="1012"/>
    </row>
    <row r="13" spans="1:20" s="1006" customFormat="1" ht="39" customHeight="1">
      <c r="A13" s="1198"/>
      <c r="B13" s="1198"/>
      <c r="C13" s="1198"/>
      <c r="D13" s="1022">
        <v>1</v>
      </c>
      <c r="F13" s="1028" t="str">
        <f>"4."&amp;mergeValue(A13) &amp;"."&amp;mergeValue(B13)&amp;"."&amp;mergeValue(C13)&amp;"."&amp;mergeValue(D13)</f>
        <v>4.1.1.1.1</v>
      </c>
      <c r="G13" s="818" t="s">
        <v>498</v>
      </c>
      <c r="H13" s="1026"/>
      <c r="I13" s="1199" t="s">
        <v>591</v>
      </c>
      <c r="J13" s="615"/>
      <c r="K13" s="1012"/>
      <c r="L13" s="1012"/>
      <c r="M13" s="1012"/>
      <c r="N13" s="1012"/>
      <c r="O13" s="1012"/>
      <c r="P13" s="1012"/>
      <c r="Q13" s="1012"/>
      <c r="R13" s="1012"/>
      <c r="S13" s="1012"/>
      <c r="T13" s="1012"/>
    </row>
    <row r="14" spans="1:20" s="1006" customFormat="1" ht="18.75">
      <c r="A14" s="1198"/>
      <c r="B14" s="1198"/>
      <c r="C14" s="1198"/>
      <c r="D14" s="1022"/>
      <c r="F14" s="819"/>
      <c r="G14" s="1000" t="s">
        <v>4</v>
      </c>
      <c r="H14" s="624"/>
      <c r="I14" s="1199"/>
      <c r="J14" s="615"/>
      <c r="K14" s="1012"/>
      <c r="L14" s="1012"/>
      <c r="M14" s="1012"/>
      <c r="N14" s="1012"/>
      <c r="O14" s="1012"/>
      <c r="P14" s="1012"/>
      <c r="Q14" s="1012"/>
      <c r="R14" s="1012"/>
      <c r="S14" s="1012"/>
      <c r="T14" s="1012"/>
    </row>
    <row r="15" spans="1:20" s="1006" customFormat="1" ht="18.75">
      <c r="A15" s="1198"/>
      <c r="B15" s="1198"/>
      <c r="C15" s="1022"/>
      <c r="D15" s="1022"/>
      <c r="F15" s="634"/>
      <c r="G15" s="577" t="s">
        <v>403</v>
      </c>
      <c r="H15" s="635"/>
      <c r="I15" s="636"/>
      <c r="J15" s="615"/>
      <c r="K15" s="1012"/>
      <c r="L15" s="1012"/>
      <c r="M15" s="1012"/>
      <c r="N15" s="1012"/>
      <c r="O15" s="1012"/>
      <c r="P15" s="1012"/>
      <c r="Q15" s="1012"/>
      <c r="R15" s="1012"/>
      <c r="S15" s="1012"/>
      <c r="T15" s="1012"/>
    </row>
    <row r="16" spans="1:20" s="1006" customFormat="1" ht="18.75">
      <c r="A16" s="1198"/>
      <c r="B16" s="1012"/>
      <c r="C16" s="1012"/>
      <c r="D16" s="1012"/>
      <c r="F16" s="819"/>
      <c r="G16" s="733" t="s">
        <v>506</v>
      </c>
      <c r="H16" s="820"/>
      <c r="I16" s="821"/>
      <c r="J16" s="615"/>
      <c r="K16" s="1012"/>
      <c r="L16" s="1012"/>
      <c r="M16" s="1012"/>
      <c r="N16" s="1012"/>
      <c r="O16" s="1012"/>
      <c r="P16" s="1012"/>
      <c r="Q16" s="1012"/>
      <c r="R16" s="1012"/>
      <c r="S16" s="1012"/>
      <c r="T16" s="1012"/>
    </row>
    <row r="17" spans="1:20" s="1006" customFormat="1" ht="18.75">
      <c r="A17" s="1012"/>
      <c r="B17" s="1012"/>
      <c r="C17" s="1012"/>
      <c r="D17" s="1012"/>
      <c r="F17" s="819"/>
      <c r="G17" s="736" t="s">
        <v>505</v>
      </c>
      <c r="H17" s="820"/>
      <c r="I17" s="821"/>
      <c r="J17" s="615"/>
      <c r="K17" s="1012"/>
      <c r="L17" s="1012"/>
      <c r="M17" s="1012"/>
      <c r="N17" s="1012"/>
      <c r="O17" s="1012"/>
      <c r="P17" s="1012"/>
      <c r="Q17" s="1012"/>
      <c r="R17" s="1012"/>
      <c r="S17" s="1012"/>
      <c r="T17" s="1012"/>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3" t="s">
        <v>593</v>
      </c>
      <c r="H19" s="1193"/>
      <c r="I19" s="98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3">
    <tabColor rgb="FFEAEBEE"/>
    <pageSetUpPr fitToPage="1"/>
  </sheetPr>
  <dimension ref="A1:AJ34"/>
  <sheetViews>
    <sheetView showGridLines="0" topLeftCell="I4" zoomScaleNormal="100" workbookViewId="0"/>
  </sheetViews>
  <sheetFormatPr defaultColWidth="10.5703125" defaultRowHeight="14.25"/>
  <cols>
    <col min="1" max="6" width="10.5703125" style="1007" hidden="1" customWidth="1"/>
    <col min="7" max="8" width="9.140625" style="1013" hidden="1" customWidth="1"/>
    <col min="9" max="9" width="3.7109375" style="996" customWidth="1"/>
    <col min="10" max="11" width="3.7109375" style="809" customWidth="1"/>
    <col min="12" max="12" width="12.7109375" style="990" customWidth="1"/>
    <col min="13" max="13" width="44.7109375" style="990" customWidth="1"/>
    <col min="14" max="14" width="1.7109375" style="990" hidden="1" customWidth="1"/>
    <col min="15" max="15" width="29.7109375" style="990" hidden="1" customWidth="1"/>
    <col min="16" max="17" width="23.7109375" style="990" hidden="1" customWidth="1"/>
    <col min="18" max="18" width="11.7109375" style="990" customWidth="1"/>
    <col min="19" max="19" width="3.7109375" style="990" customWidth="1"/>
    <col min="20" max="20" width="11.7109375" style="990" customWidth="1"/>
    <col min="21" max="21" width="8.5703125" style="990" hidden="1" customWidth="1"/>
    <col min="22" max="22" width="4.7109375" style="990" customWidth="1"/>
    <col min="23" max="23" width="115.7109375" style="990" customWidth="1"/>
    <col min="24" max="25" width="10.5703125" style="1007"/>
    <col min="26" max="26" width="11.140625" style="1007" customWidth="1"/>
    <col min="27" max="34" width="10.5703125" style="1007"/>
    <col min="35" max="256" width="10.5703125" style="990"/>
    <col min="257" max="264" width="0" style="990" hidden="1" customWidth="1"/>
    <col min="265" max="265" width="3.7109375" style="990" customWidth="1"/>
    <col min="266" max="266" width="3.85546875" style="990" customWidth="1"/>
    <col min="267" max="267" width="3.7109375" style="990" customWidth="1"/>
    <col min="268" max="268" width="12.7109375" style="990" customWidth="1"/>
    <col min="269" max="269" width="52.7109375" style="990" customWidth="1"/>
    <col min="270" max="273" width="0" style="990" hidden="1" customWidth="1"/>
    <col min="274" max="274" width="12.28515625" style="990" customWidth="1"/>
    <col min="275" max="275" width="6.42578125" style="990" customWidth="1"/>
    <col min="276" max="276" width="12.28515625" style="990" customWidth="1"/>
    <col min="277" max="277" width="0" style="990" hidden="1" customWidth="1"/>
    <col min="278" max="278" width="3.7109375" style="990" customWidth="1"/>
    <col min="279" max="279" width="11.140625" style="990" bestFit="1" customWidth="1"/>
    <col min="280" max="281" width="10.5703125" style="990"/>
    <col min="282" max="282" width="11.140625" style="990" customWidth="1"/>
    <col min="283" max="512" width="10.5703125" style="990"/>
    <col min="513" max="520" width="0" style="990" hidden="1" customWidth="1"/>
    <col min="521" max="521" width="3.7109375" style="990" customWidth="1"/>
    <col min="522" max="522" width="3.85546875" style="990" customWidth="1"/>
    <col min="523" max="523" width="3.7109375" style="990" customWidth="1"/>
    <col min="524" max="524" width="12.7109375" style="990" customWidth="1"/>
    <col min="525" max="525" width="52.7109375" style="990" customWidth="1"/>
    <col min="526" max="529" width="0" style="990" hidden="1" customWidth="1"/>
    <col min="530" max="530" width="12.28515625" style="990" customWidth="1"/>
    <col min="531" max="531" width="6.42578125" style="990" customWidth="1"/>
    <col min="532" max="532" width="12.28515625" style="990" customWidth="1"/>
    <col min="533" max="533" width="0" style="990" hidden="1" customWidth="1"/>
    <col min="534" max="534" width="3.7109375" style="990" customWidth="1"/>
    <col min="535" max="535" width="11.140625" style="990" bestFit="1" customWidth="1"/>
    <col min="536" max="537" width="10.5703125" style="990"/>
    <col min="538" max="538" width="11.140625" style="990" customWidth="1"/>
    <col min="539" max="768" width="10.5703125" style="990"/>
    <col min="769" max="776" width="0" style="990" hidden="1" customWidth="1"/>
    <col min="777" max="777" width="3.7109375" style="990" customWidth="1"/>
    <col min="778" max="778" width="3.85546875" style="990" customWidth="1"/>
    <col min="779" max="779" width="3.7109375" style="990" customWidth="1"/>
    <col min="780" max="780" width="12.7109375" style="990" customWidth="1"/>
    <col min="781" max="781" width="52.7109375" style="990" customWidth="1"/>
    <col min="782" max="785" width="0" style="990" hidden="1" customWidth="1"/>
    <col min="786" max="786" width="12.28515625" style="990" customWidth="1"/>
    <col min="787" max="787" width="6.42578125" style="990" customWidth="1"/>
    <col min="788" max="788" width="12.28515625" style="990" customWidth="1"/>
    <col min="789" max="789" width="0" style="990" hidden="1" customWidth="1"/>
    <col min="790" max="790" width="3.7109375" style="990" customWidth="1"/>
    <col min="791" max="791" width="11.140625" style="990" bestFit="1" customWidth="1"/>
    <col min="792" max="793" width="10.5703125" style="990"/>
    <col min="794" max="794" width="11.140625" style="990" customWidth="1"/>
    <col min="795" max="1024" width="10.5703125" style="990"/>
    <col min="1025" max="1032" width="0" style="990" hidden="1" customWidth="1"/>
    <col min="1033" max="1033" width="3.7109375" style="990" customWidth="1"/>
    <col min="1034" max="1034" width="3.85546875" style="990" customWidth="1"/>
    <col min="1035" max="1035" width="3.7109375" style="990" customWidth="1"/>
    <col min="1036" max="1036" width="12.7109375" style="990" customWidth="1"/>
    <col min="1037" max="1037" width="52.7109375" style="990" customWidth="1"/>
    <col min="1038" max="1041" width="0" style="990" hidden="1" customWidth="1"/>
    <col min="1042" max="1042" width="12.28515625" style="990" customWidth="1"/>
    <col min="1043" max="1043" width="6.42578125" style="990" customWidth="1"/>
    <col min="1044" max="1044" width="12.28515625" style="990" customWidth="1"/>
    <col min="1045" max="1045" width="0" style="990" hidden="1" customWidth="1"/>
    <col min="1046" max="1046" width="3.7109375" style="990" customWidth="1"/>
    <col min="1047" max="1047" width="11.140625" style="990" bestFit="1" customWidth="1"/>
    <col min="1048" max="1049" width="10.5703125" style="990"/>
    <col min="1050" max="1050" width="11.140625" style="990" customWidth="1"/>
    <col min="1051" max="1280" width="10.5703125" style="990"/>
    <col min="1281" max="1288" width="0" style="990" hidden="1" customWidth="1"/>
    <col min="1289" max="1289" width="3.7109375" style="990" customWidth="1"/>
    <col min="1290" max="1290" width="3.85546875" style="990" customWidth="1"/>
    <col min="1291" max="1291" width="3.7109375" style="990" customWidth="1"/>
    <col min="1292" max="1292" width="12.7109375" style="990" customWidth="1"/>
    <col min="1293" max="1293" width="52.7109375" style="990" customWidth="1"/>
    <col min="1294" max="1297" width="0" style="990" hidden="1" customWidth="1"/>
    <col min="1298" max="1298" width="12.28515625" style="990" customWidth="1"/>
    <col min="1299" max="1299" width="6.42578125" style="990" customWidth="1"/>
    <col min="1300" max="1300" width="12.28515625" style="990" customWidth="1"/>
    <col min="1301" max="1301" width="0" style="990" hidden="1" customWidth="1"/>
    <col min="1302" max="1302" width="3.7109375" style="990" customWidth="1"/>
    <col min="1303" max="1303" width="11.140625" style="990" bestFit="1" customWidth="1"/>
    <col min="1304" max="1305" width="10.5703125" style="990"/>
    <col min="1306" max="1306" width="11.140625" style="990" customWidth="1"/>
    <col min="1307" max="1536" width="10.5703125" style="990"/>
    <col min="1537" max="1544" width="0" style="990" hidden="1" customWidth="1"/>
    <col min="1545" max="1545" width="3.7109375" style="990" customWidth="1"/>
    <col min="1546" max="1546" width="3.85546875" style="990" customWidth="1"/>
    <col min="1547" max="1547" width="3.7109375" style="990" customWidth="1"/>
    <col min="1548" max="1548" width="12.7109375" style="990" customWidth="1"/>
    <col min="1549" max="1549" width="52.7109375" style="990" customWidth="1"/>
    <col min="1550" max="1553" width="0" style="990" hidden="1" customWidth="1"/>
    <col min="1554" max="1554" width="12.28515625" style="990" customWidth="1"/>
    <col min="1555" max="1555" width="6.42578125" style="990" customWidth="1"/>
    <col min="1556" max="1556" width="12.28515625" style="990" customWidth="1"/>
    <col min="1557" max="1557" width="0" style="990" hidden="1" customWidth="1"/>
    <col min="1558" max="1558" width="3.7109375" style="990" customWidth="1"/>
    <col min="1559" max="1559" width="11.140625" style="990" bestFit="1" customWidth="1"/>
    <col min="1560" max="1561" width="10.5703125" style="990"/>
    <col min="1562" max="1562" width="11.140625" style="990" customWidth="1"/>
    <col min="1563" max="1792" width="10.5703125" style="990"/>
    <col min="1793" max="1800" width="0" style="990" hidden="1" customWidth="1"/>
    <col min="1801" max="1801" width="3.7109375" style="990" customWidth="1"/>
    <col min="1802" max="1802" width="3.85546875" style="990" customWidth="1"/>
    <col min="1803" max="1803" width="3.7109375" style="990" customWidth="1"/>
    <col min="1804" max="1804" width="12.7109375" style="990" customWidth="1"/>
    <col min="1805" max="1805" width="52.7109375" style="990" customWidth="1"/>
    <col min="1806" max="1809" width="0" style="990" hidden="1" customWidth="1"/>
    <col min="1810" max="1810" width="12.28515625" style="990" customWidth="1"/>
    <col min="1811" max="1811" width="6.42578125" style="990" customWidth="1"/>
    <col min="1812" max="1812" width="12.28515625" style="990" customWidth="1"/>
    <col min="1813" max="1813" width="0" style="990" hidden="1" customWidth="1"/>
    <col min="1814" max="1814" width="3.7109375" style="990" customWidth="1"/>
    <col min="1815" max="1815" width="11.140625" style="990" bestFit="1" customWidth="1"/>
    <col min="1816" max="1817" width="10.5703125" style="990"/>
    <col min="1818" max="1818" width="11.140625" style="990" customWidth="1"/>
    <col min="1819" max="2048" width="10.5703125" style="990"/>
    <col min="2049" max="2056" width="0" style="990" hidden="1" customWidth="1"/>
    <col min="2057" max="2057" width="3.7109375" style="990" customWidth="1"/>
    <col min="2058" max="2058" width="3.85546875" style="990" customWidth="1"/>
    <col min="2059" max="2059" width="3.7109375" style="990" customWidth="1"/>
    <col min="2060" max="2060" width="12.7109375" style="990" customWidth="1"/>
    <col min="2061" max="2061" width="52.7109375" style="990" customWidth="1"/>
    <col min="2062" max="2065" width="0" style="990" hidden="1" customWidth="1"/>
    <col min="2066" max="2066" width="12.28515625" style="990" customWidth="1"/>
    <col min="2067" max="2067" width="6.42578125" style="990" customWidth="1"/>
    <col min="2068" max="2068" width="12.28515625" style="990" customWidth="1"/>
    <col min="2069" max="2069" width="0" style="990" hidden="1" customWidth="1"/>
    <col min="2070" max="2070" width="3.7109375" style="990" customWidth="1"/>
    <col min="2071" max="2071" width="11.140625" style="990" bestFit="1" customWidth="1"/>
    <col min="2072" max="2073" width="10.5703125" style="990"/>
    <col min="2074" max="2074" width="11.140625" style="990" customWidth="1"/>
    <col min="2075" max="2304" width="10.5703125" style="990"/>
    <col min="2305" max="2312" width="0" style="990" hidden="1" customWidth="1"/>
    <col min="2313" max="2313" width="3.7109375" style="990" customWidth="1"/>
    <col min="2314" max="2314" width="3.85546875" style="990" customWidth="1"/>
    <col min="2315" max="2315" width="3.7109375" style="990" customWidth="1"/>
    <col min="2316" max="2316" width="12.7109375" style="990" customWidth="1"/>
    <col min="2317" max="2317" width="52.7109375" style="990" customWidth="1"/>
    <col min="2318" max="2321" width="0" style="990" hidden="1" customWidth="1"/>
    <col min="2322" max="2322" width="12.28515625" style="990" customWidth="1"/>
    <col min="2323" max="2323" width="6.42578125" style="990" customWidth="1"/>
    <col min="2324" max="2324" width="12.28515625" style="990" customWidth="1"/>
    <col min="2325" max="2325" width="0" style="990" hidden="1" customWidth="1"/>
    <col min="2326" max="2326" width="3.7109375" style="990" customWidth="1"/>
    <col min="2327" max="2327" width="11.140625" style="990" bestFit="1" customWidth="1"/>
    <col min="2328" max="2329" width="10.5703125" style="990"/>
    <col min="2330" max="2330" width="11.140625" style="990" customWidth="1"/>
    <col min="2331" max="2560" width="10.5703125" style="990"/>
    <col min="2561" max="2568" width="0" style="990" hidden="1" customWidth="1"/>
    <col min="2569" max="2569" width="3.7109375" style="990" customWidth="1"/>
    <col min="2570" max="2570" width="3.85546875" style="990" customWidth="1"/>
    <col min="2571" max="2571" width="3.7109375" style="990" customWidth="1"/>
    <col min="2572" max="2572" width="12.7109375" style="990" customWidth="1"/>
    <col min="2573" max="2573" width="52.7109375" style="990" customWidth="1"/>
    <col min="2574" max="2577" width="0" style="990" hidden="1" customWidth="1"/>
    <col min="2578" max="2578" width="12.28515625" style="990" customWidth="1"/>
    <col min="2579" max="2579" width="6.42578125" style="990" customWidth="1"/>
    <col min="2580" max="2580" width="12.28515625" style="990" customWidth="1"/>
    <col min="2581" max="2581" width="0" style="990" hidden="1" customWidth="1"/>
    <col min="2582" max="2582" width="3.7109375" style="990" customWidth="1"/>
    <col min="2583" max="2583" width="11.140625" style="990" bestFit="1" customWidth="1"/>
    <col min="2584" max="2585" width="10.5703125" style="990"/>
    <col min="2586" max="2586" width="11.140625" style="990" customWidth="1"/>
    <col min="2587" max="2816" width="10.5703125" style="990"/>
    <col min="2817" max="2824" width="0" style="990" hidden="1" customWidth="1"/>
    <col min="2825" max="2825" width="3.7109375" style="990" customWidth="1"/>
    <col min="2826" max="2826" width="3.85546875" style="990" customWidth="1"/>
    <col min="2827" max="2827" width="3.7109375" style="990" customWidth="1"/>
    <col min="2828" max="2828" width="12.7109375" style="990" customWidth="1"/>
    <col min="2829" max="2829" width="52.7109375" style="990" customWidth="1"/>
    <col min="2830" max="2833" width="0" style="990" hidden="1" customWidth="1"/>
    <col min="2834" max="2834" width="12.28515625" style="990" customWidth="1"/>
    <col min="2835" max="2835" width="6.42578125" style="990" customWidth="1"/>
    <col min="2836" max="2836" width="12.28515625" style="990" customWidth="1"/>
    <col min="2837" max="2837" width="0" style="990" hidden="1" customWidth="1"/>
    <col min="2838" max="2838" width="3.7109375" style="990" customWidth="1"/>
    <col min="2839" max="2839" width="11.140625" style="990" bestFit="1" customWidth="1"/>
    <col min="2840" max="2841" width="10.5703125" style="990"/>
    <col min="2842" max="2842" width="11.140625" style="990" customWidth="1"/>
    <col min="2843" max="3072" width="10.5703125" style="990"/>
    <col min="3073" max="3080" width="0" style="990" hidden="1" customWidth="1"/>
    <col min="3081" max="3081" width="3.7109375" style="990" customWidth="1"/>
    <col min="3082" max="3082" width="3.85546875" style="990" customWidth="1"/>
    <col min="3083" max="3083" width="3.7109375" style="990" customWidth="1"/>
    <col min="3084" max="3084" width="12.7109375" style="990" customWidth="1"/>
    <col min="3085" max="3085" width="52.7109375" style="990" customWidth="1"/>
    <col min="3086" max="3089" width="0" style="990" hidden="1" customWidth="1"/>
    <col min="3090" max="3090" width="12.28515625" style="990" customWidth="1"/>
    <col min="3091" max="3091" width="6.42578125" style="990" customWidth="1"/>
    <col min="3092" max="3092" width="12.28515625" style="990" customWidth="1"/>
    <col min="3093" max="3093" width="0" style="990" hidden="1" customWidth="1"/>
    <col min="3094" max="3094" width="3.7109375" style="990" customWidth="1"/>
    <col min="3095" max="3095" width="11.140625" style="990" bestFit="1" customWidth="1"/>
    <col min="3096" max="3097" width="10.5703125" style="990"/>
    <col min="3098" max="3098" width="11.140625" style="990" customWidth="1"/>
    <col min="3099" max="3328" width="10.5703125" style="990"/>
    <col min="3329" max="3336" width="0" style="990" hidden="1" customWidth="1"/>
    <col min="3337" max="3337" width="3.7109375" style="990" customWidth="1"/>
    <col min="3338" max="3338" width="3.85546875" style="990" customWidth="1"/>
    <col min="3339" max="3339" width="3.7109375" style="990" customWidth="1"/>
    <col min="3340" max="3340" width="12.7109375" style="990" customWidth="1"/>
    <col min="3341" max="3341" width="52.7109375" style="990" customWidth="1"/>
    <col min="3342" max="3345" width="0" style="990" hidden="1" customWidth="1"/>
    <col min="3346" max="3346" width="12.28515625" style="990" customWidth="1"/>
    <col min="3347" max="3347" width="6.42578125" style="990" customWidth="1"/>
    <col min="3348" max="3348" width="12.28515625" style="990" customWidth="1"/>
    <col min="3349" max="3349" width="0" style="990" hidden="1" customWidth="1"/>
    <col min="3350" max="3350" width="3.7109375" style="990" customWidth="1"/>
    <col min="3351" max="3351" width="11.140625" style="990" bestFit="1" customWidth="1"/>
    <col min="3352" max="3353" width="10.5703125" style="990"/>
    <col min="3354" max="3354" width="11.140625" style="990" customWidth="1"/>
    <col min="3355" max="3584" width="10.5703125" style="990"/>
    <col min="3585" max="3592" width="0" style="990" hidden="1" customWidth="1"/>
    <col min="3593" max="3593" width="3.7109375" style="990" customWidth="1"/>
    <col min="3594" max="3594" width="3.85546875" style="990" customWidth="1"/>
    <col min="3595" max="3595" width="3.7109375" style="990" customWidth="1"/>
    <col min="3596" max="3596" width="12.7109375" style="990" customWidth="1"/>
    <col min="3597" max="3597" width="52.7109375" style="990" customWidth="1"/>
    <col min="3598" max="3601" width="0" style="990" hidden="1" customWidth="1"/>
    <col min="3602" max="3602" width="12.28515625" style="990" customWidth="1"/>
    <col min="3603" max="3603" width="6.42578125" style="990" customWidth="1"/>
    <col min="3604" max="3604" width="12.28515625" style="990" customWidth="1"/>
    <col min="3605" max="3605" width="0" style="990" hidden="1" customWidth="1"/>
    <col min="3606" max="3606" width="3.7109375" style="990" customWidth="1"/>
    <col min="3607" max="3607" width="11.140625" style="990" bestFit="1" customWidth="1"/>
    <col min="3608" max="3609" width="10.5703125" style="990"/>
    <col min="3610" max="3610" width="11.140625" style="990" customWidth="1"/>
    <col min="3611" max="3840" width="10.5703125" style="990"/>
    <col min="3841" max="3848" width="0" style="990" hidden="1" customWidth="1"/>
    <col min="3849" max="3849" width="3.7109375" style="990" customWidth="1"/>
    <col min="3850" max="3850" width="3.85546875" style="990" customWidth="1"/>
    <col min="3851" max="3851" width="3.7109375" style="990" customWidth="1"/>
    <col min="3852" max="3852" width="12.7109375" style="990" customWidth="1"/>
    <col min="3853" max="3853" width="52.7109375" style="990" customWidth="1"/>
    <col min="3854" max="3857" width="0" style="990" hidden="1" customWidth="1"/>
    <col min="3858" max="3858" width="12.28515625" style="990" customWidth="1"/>
    <col min="3859" max="3859" width="6.42578125" style="990" customWidth="1"/>
    <col min="3860" max="3860" width="12.28515625" style="990" customWidth="1"/>
    <col min="3861" max="3861" width="0" style="990" hidden="1" customWidth="1"/>
    <col min="3862" max="3862" width="3.7109375" style="990" customWidth="1"/>
    <col min="3863" max="3863" width="11.140625" style="990" bestFit="1" customWidth="1"/>
    <col min="3864" max="3865" width="10.5703125" style="990"/>
    <col min="3866" max="3866" width="11.140625" style="990" customWidth="1"/>
    <col min="3867" max="4096" width="10.5703125" style="990"/>
    <col min="4097" max="4104" width="0" style="990" hidden="1" customWidth="1"/>
    <col min="4105" max="4105" width="3.7109375" style="990" customWidth="1"/>
    <col min="4106" max="4106" width="3.85546875" style="990" customWidth="1"/>
    <col min="4107" max="4107" width="3.7109375" style="990" customWidth="1"/>
    <col min="4108" max="4108" width="12.7109375" style="990" customWidth="1"/>
    <col min="4109" max="4109" width="52.7109375" style="990" customWidth="1"/>
    <col min="4110" max="4113" width="0" style="990" hidden="1" customWidth="1"/>
    <col min="4114" max="4114" width="12.28515625" style="990" customWidth="1"/>
    <col min="4115" max="4115" width="6.42578125" style="990" customWidth="1"/>
    <col min="4116" max="4116" width="12.28515625" style="990" customWidth="1"/>
    <col min="4117" max="4117" width="0" style="990" hidden="1" customWidth="1"/>
    <col min="4118" max="4118" width="3.7109375" style="990" customWidth="1"/>
    <col min="4119" max="4119" width="11.140625" style="990" bestFit="1" customWidth="1"/>
    <col min="4120" max="4121" width="10.5703125" style="990"/>
    <col min="4122" max="4122" width="11.140625" style="990" customWidth="1"/>
    <col min="4123" max="4352" width="10.5703125" style="990"/>
    <col min="4353" max="4360" width="0" style="990" hidden="1" customWidth="1"/>
    <col min="4361" max="4361" width="3.7109375" style="990" customWidth="1"/>
    <col min="4362" max="4362" width="3.85546875" style="990" customWidth="1"/>
    <col min="4363" max="4363" width="3.7109375" style="990" customWidth="1"/>
    <col min="4364" max="4364" width="12.7109375" style="990" customWidth="1"/>
    <col min="4365" max="4365" width="52.7109375" style="990" customWidth="1"/>
    <col min="4366" max="4369" width="0" style="990" hidden="1" customWidth="1"/>
    <col min="4370" max="4370" width="12.28515625" style="990" customWidth="1"/>
    <col min="4371" max="4371" width="6.42578125" style="990" customWidth="1"/>
    <col min="4372" max="4372" width="12.28515625" style="990" customWidth="1"/>
    <col min="4373" max="4373" width="0" style="990" hidden="1" customWidth="1"/>
    <col min="4374" max="4374" width="3.7109375" style="990" customWidth="1"/>
    <col min="4375" max="4375" width="11.140625" style="990" bestFit="1" customWidth="1"/>
    <col min="4376" max="4377" width="10.5703125" style="990"/>
    <col min="4378" max="4378" width="11.140625" style="990" customWidth="1"/>
    <col min="4379" max="4608" width="10.5703125" style="990"/>
    <col min="4609" max="4616" width="0" style="990" hidden="1" customWidth="1"/>
    <col min="4617" max="4617" width="3.7109375" style="990" customWidth="1"/>
    <col min="4618" max="4618" width="3.85546875" style="990" customWidth="1"/>
    <col min="4619" max="4619" width="3.7109375" style="990" customWidth="1"/>
    <col min="4620" max="4620" width="12.7109375" style="990" customWidth="1"/>
    <col min="4621" max="4621" width="52.7109375" style="990" customWidth="1"/>
    <col min="4622" max="4625" width="0" style="990" hidden="1" customWidth="1"/>
    <col min="4626" max="4626" width="12.28515625" style="990" customWidth="1"/>
    <col min="4627" max="4627" width="6.42578125" style="990" customWidth="1"/>
    <col min="4628" max="4628" width="12.28515625" style="990" customWidth="1"/>
    <col min="4629" max="4629" width="0" style="990" hidden="1" customWidth="1"/>
    <col min="4630" max="4630" width="3.7109375" style="990" customWidth="1"/>
    <col min="4631" max="4631" width="11.140625" style="990" bestFit="1" customWidth="1"/>
    <col min="4632" max="4633" width="10.5703125" style="990"/>
    <col min="4634" max="4634" width="11.140625" style="990" customWidth="1"/>
    <col min="4635" max="4864" width="10.5703125" style="990"/>
    <col min="4865" max="4872" width="0" style="990" hidden="1" customWidth="1"/>
    <col min="4873" max="4873" width="3.7109375" style="990" customWidth="1"/>
    <col min="4874" max="4874" width="3.85546875" style="990" customWidth="1"/>
    <col min="4875" max="4875" width="3.7109375" style="990" customWidth="1"/>
    <col min="4876" max="4876" width="12.7109375" style="990" customWidth="1"/>
    <col min="4877" max="4877" width="52.7109375" style="990" customWidth="1"/>
    <col min="4878" max="4881" width="0" style="990" hidden="1" customWidth="1"/>
    <col min="4882" max="4882" width="12.28515625" style="990" customWidth="1"/>
    <col min="4883" max="4883" width="6.42578125" style="990" customWidth="1"/>
    <col min="4884" max="4884" width="12.28515625" style="990" customWidth="1"/>
    <col min="4885" max="4885" width="0" style="990" hidden="1" customWidth="1"/>
    <col min="4886" max="4886" width="3.7109375" style="990" customWidth="1"/>
    <col min="4887" max="4887" width="11.140625" style="990" bestFit="1" customWidth="1"/>
    <col min="4888" max="4889" width="10.5703125" style="990"/>
    <col min="4890" max="4890" width="11.140625" style="990" customWidth="1"/>
    <col min="4891" max="5120" width="10.5703125" style="990"/>
    <col min="5121" max="5128" width="0" style="990" hidden="1" customWidth="1"/>
    <col min="5129" max="5129" width="3.7109375" style="990" customWidth="1"/>
    <col min="5130" max="5130" width="3.85546875" style="990" customWidth="1"/>
    <col min="5131" max="5131" width="3.7109375" style="990" customWidth="1"/>
    <col min="5132" max="5132" width="12.7109375" style="990" customWidth="1"/>
    <col min="5133" max="5133" width="52.7109375" style="990" customWidth="1"/>
    <col min="5134" max="5137" width="0" style="990" hidden="1" customWidth="1"/>
    <col min="5138" max="5138" width="12.28515625" style="990" customWidth="1"/>
    <col min="5139" max="5139" width="6.42578125" style="990" customWidth="1"/>
    <col min="5140" max="5140" width="12.28515625" style="990" customWidth="1"/>
    <col min="5141" max="5141" width="0" style="990" hidden="1" customWidth="1"/>
    <col min="5142" max="5142" width="3.7109375" style="990" customWidth="1"/>
    <col min="5143" max="5143" width="11.140625" style="990" bestFit="1" customWidth="1"/>
    <col min="5144" max="5145" width="10.5703125" style="990"/>
    <col min="5146" max="5146" width="11.140625" style="990" customWidth="1"/>
    <col min="5147" max="5376" width="10.5703125" style="990"/>
    <col min="5377" max="5384" width="0" style="990" hidden="1" customWidth="1"/>
    <col min="5385" max="5385" width="3.7109375" style="990" customWidth="1"/>
    <col min="5386" max="5386" width="3.85546875" style="990" customWidth="1"/>
    <col min="5387" max="5387" width="3.7109375" style="990" customWidth="1"/>
    <col min="5388" max="5388" width="12.7109375" style="990" customWidth="1"/>
    <col min="5389" max="5389" width="52.7109375" style="990" customWidth="1"/>
    <col min="5390" max="5393" width="0" style="990" hidden="1" customWidth="1"/>
    <col min="5394" max="5394" width="12.28515625" style="990" customWidth="1"/>
    <col min="5395" max="5395" width="6.42578125" style="990" customWidth="1"/>
    <col min="5396" max="5396" width="12.28515625" style="990" customWidth="1"/>
    <col min="5397" max="5397" width="0" style="990" hidden="1" customWidth="1"/>
    <col min="5398" max="5398" width="3.7109375" style="990" customWidth="1"/>
    <col min="5399" max="5399" width="11.140625" style="990" bestFit="1" customWidth="1"/>
    <col min="5400" max="5401" width="10.5703125" style="990"/>
    <col min="5402" max="5402" width="11.140625" style="990" customWidth="1"/>
    <col min="5403" max="5632" width="10.5703125" style="990"/>
    <col min="5633" max="5640" width="0" style="990" hidden="1" customWidth="1"/>
    <col min="5641" max="5641" width="3.7109375" style="990" customWidth="1"/>
    <col min="5642" max="5642" width="3.85546875" style="990" customWidth="1"/>
    <col min="5643" max="5643" width="3.7109375" style="990" customWidth="1"/>
    <col min="5644" max="5644" width="12.7109375" style="990" customWidth="1"/>
    <col min="5645" max="5645" width="52.7109375" style="990" customWidth="1"/>
    <col min="5646" max="5649" width="0" style="990" hidden="1" customWidth="1"/>
    <col min="5650" max="5650" width="12.28515625" style="990" customWidth="1"/>
    <col min="5651" max="5651" width="6.42578125" style="990" customWidth="1"/>
    <col min="5652" max="5652" width="12.28515625" style="990" customWidth="1"/>
    <col min="5653" max="5653" width="0" style="990" hidden="1" customWidth="1"/>
    <col min="5654" max="5654" width="3.7109375" style="990" customWidth="1"/>
    <col min="5655" max="5655" width="11.140625" style="990" bestFit="1" customWidth="1"/>
    <col min="5656" max="5657" width="10.5703125" style="990"/>
    <col min="5658" max="5658" width="11.140625" style="990" customWidth="1"/>
    <col min="5659" max="5888" width="10.5703125" style="990"/>
    <col min="5889" max="5896" width="0" style="990" hidden="1" customWidth="1"/>
    <col min="5897" max="5897" width="3.7109375" style="990" customWidth="1"/>
    <col min="5898" max="5898" width="3.85546875" style="990" customWidth="1"/>
    <col min="5899" max="5899" width="3.7109375" style="990" customWidth="1"/>
    <col min="5900" max="5900" width="12.7109375" style="990" customWidth="1"/>
    <col min="5901" max="5901" width="52.7109375" style="990" customWidth="1"/>
    <col min="5902" max="5905" width="0" style="990" hidden="1" customWidth="1"/>
    <col min="5906" max="5906" width="12.28515625" style="990" customWidth="1"/>
    <col min="5907" max="5907" width="6.42578125" style="990" customWidth="1"/>
    <col min="5908" max="5908" width="12.28515625" style="990" customWidth="1"/>
    <col min="5909" max="5909" width="0" style="990" hidden="1" customWidth="1"/>
    <col min="5910" max="5910" width="3.7109375" style="990" customWidth="1"/>
    <col min="5911" max="5911" width="11.140625" style="990" bestFit="1" customWidth="1"/>
    <col min="5912" max="5913" width="10.5703125" style="990"/>
    <col min="5914" max="5914" width="11.140625" style="990" customWidth="1"/>
    <col min="5915" max="6144" width="10.5703125" style="990"/>
    <col min="6145" max="6152" width="0" style="990" hidden="1" customWidth="1"/>
    <col min="6153" max="6153" width="3.7109375" style="990" customWidth="1"/>
    <col min="6154" max="6154" width="3.85546875" style="990" customWidth="1"/>
    <col min="6155" max="6155" width="3.7109375" style="990" customWidth="1"/>
    <col min="6156" max="6156" width="12.7109375" style="990" customWidth="1"/>
    <col min="6157" max="6157" width="52.7109375" style="990" customWidth="1"/>
    <col min="6158" max="6161" width="0" style="990" hidden="1" customWidth="1"/>
    <col min="6162" max="6162" width="12.28515625" style="990" customWidth="1"/>
    <col min="6163" max="6163" width="6.42578125" style="990" customWidth="1"/>
    <col min="6164" max="6164" width="12.28515625" style="990" customWidth="1"/>
    <col min="6165" max="6165" width="0" style="990" hidden="1" customWidth="1"/>
    <col min="6166" max="6166" width="3.7109375" style="990" customWidth="1"/>
    <col min="6167" max="6167" width="11.140625" style="990" bestFit="1" customWidth="1"/>
    <col min="6168" max="6169" width="10.5703125" style="990"/>
    <col min="6170" max="6170" width="11.140625" style="990" customWidth="1"/>
    <col min="6171" max="6400" width="10.5703125" style="990"/>
    <col min="6401" max="6408" width="0" style="990" hidden="1" customWidth="1"/>
    <col min="6409" max="6409" width="3.7109375" style="990" customWidth="1"/>
    <col min="6410" max="6410" width="3.85546875" style="990" customWidth="1"/>
    <col min="6411" max="6411" width="3.7109375" style="990" customWidth="1"/>
    <col min="6412" max="6412" width="12.7109375" style="990" customWidth="1"/>
    <col min="6413" max="6413" width="52.7109375" style="990" customWidth="1"/>
    <col min="6414" max="6417" width="0" style="990" hidden="1" customWidth="1"/>
    <col min="6418" max="6418" width="12.28515625" style="990" customWidth="1"/>
    <col min="6419" max="6419" width="6.42578125" style="990" customWidth="1"/>
    <col min="6420" max="6420" width="12.28515625" style="990" customWidth="1"/>
    <col min="6421" max="6421" width="0" style="990" hidden="1" customWidth="1"/>
    <col min="6422" max="6422" width="3.7109375" style="990" customWidth="1"/>
    <col min="6423" max="6423" width="11.140625" style="990" bestFit="1" customWidth="1"/>
    <col min="6424" max="6425" width="10.5703125" style="990"/>
    <col min="6426" max="6426" width="11.140625" style="990" customWidth="1"/>
    <col min="6427" max="6656" width="10.5703125" style="990"/>
    <col min="6657" max="6664" width="0" style="990" hidden="1" customWidth="1"/>
    <col min="6665" max="6665" width="3.7109375" style="990" customWidth="1"/>
    <col min="6666" max="6666" width="3.85546875" style="990" customWidth="1"/>
    <col min="6667" max="6667" width="3.7109375" style="990" customWidth="1"/>
    <col min="6668" max="6668" width="12.7109375" style="990" customWidth="1"/>
    <col min="6669" max="6669" width="52.7109375" style="990" customWidth="1"/>
    <col min="6670" max="6673" width="0" style="990" hidden="1" customWidth="1"/>
    <col min="6674" max="6674" width="12.28515625" style="990" customWidth="1"/>
    <col min="6675" max="6675" width="6.42578125" style="990" customWidth="1"/>
    <col min="6676" max="6676" width="12.28515625" style="990" customWidth="1"/>
    <col min="6677" max="6677" width="0" style="990" hidden="1" customWidth="1"/>
    <col min="6678" max="6678" width="3.7109375" style="990" customWidth="1"/>
    <col min="6679" max="6679" width="11.140625" style="990" bestFit="1" customWidth="1"/>
    <col min="6680" max="6681" width="10.5703125" style="990"/>
    <col min="6682" max="6682" width="11.140625" style="990" customWidth="1"/>
    <col min="6683" max="6912" width="10.5703125" style="990"/>
    <col min="6913" max="6920" width="0" style="990" hidden="1" customWidth="1"/>
    <col min="6921" max="6921" width="3.7109375" style="990" customWidth="1"/>
    <col min="6922" max="6922" width="3.85546875" style="990" customWidth="1"/>
    <col min="6923" max="6923" width="3.7109375" style="990" customWidth="1"/>
    <col min="6924" max="6924" width="12.7109375" style="990" customWidth="1"/>
    <col min="6925" max="6925" width="52.7109375" style="990" customWidth="1"/>
    <col min="6926" max="6929" width="0" style="990" hidden="1" customWidth="1"/>
    <col min="6930" max="6930" width="12.28515625" style="990" customWidth="1"/>
    <col min="6931" max="6931" width="6.42578125" style="990" customWidth="1"/>
    <col min="6932" max="6932" width="12.28515625" style="990" customWidth="1"/>
    <col min="6933" max="6933" width="0" style="990" hidden="1" customWidth="1"/>
    <col min="6934" max="6934" width="3.7109375" style="990" customWidth="1"/>
    <col min="6935" max="6935" width="11.140625" style="990" bestFit="1" customWidth="1"/>
    <col min="6936" max="6937" width="10.5703125" style="990"/>
    <col min="6938" max="6938" width="11.140625" style="990" customWidth="1"/>
    <col min="6939" max="7168" width="10.5703125" style="990"/>
    <col min="7169" max="7176" width="0" style="990" hidden="1" customWidth="1"/>
    <col min="7177" max="7177" width="3.7109375" style="990" customWidth="1"/>
    <col min="7178" max="7178" width="3.85546875" style="990" customWidth="1"/>
    <col min="7179" max="7179" width="3.7109375" style="990" customWidth="1"/>
    <col min="7180" max="7180" width="12.7109375" style="990" customWidth="1"/>
    <col min="7181" max="7181" width="52.7109375" style="990" customWidth="1"/>
    <col min="7182" max="7185" width="0" style="990" hidden="1" customWidth="1"/>
    <col min="7186" max="7186" width="12.28515625" style="990" customWidth="1"/>
    <col min="7187" max="7187" width="6.42578125" style="990" customWidth="1"/>
    <col min="7188" max="7188" width="12.28515625" style="990" customWidth="1"/>
    <col min="7189" max="7189" width="0" style="990" hidden="1" customWidth="1"/>
    <col min="7190" max="7190" width="3.7109375" style="990" customWidth="1"/>
    <col min="7191" max="7191" width="11.140625" style="990" bestFit="1" customWidth="1"/>
    <col min="7192" max="7193" width="10.5703125" style="990"/>
    <col min="7194" max="7194" width="11.140625" style="990" customWidth="1"/>
    <col min="7195" max="7424" width="10.5703125" style="990"/>
    <col min="7425" max="7432" width="0" style="990" hidden="1" customWidth="1"/>
    <col min="7433" max="7433" width="3.7109375" style="990" customWidth="1"/>
    <col min="7434" max="7434" width="3.85546875" style="990" customWidth="1"/>
    <col min="7435" max="7435" width="3.7109375" style="990" customWidth="1"/>
    <col min="7436" max="7436" width="12.7109375" style="990" customWidth="1"/>
    <col min="7437" max="7437" width="52.7109375" style="990" customWidth="1"/>
    <col min="7438" max="7441" width="0" style="990" hidden="1" customWidth="1"/>
    <col min="7442" max="7442" width="12.28515625" style="990" customWidth="1"/>
    <col min="7443" max="7443" width="6.42578125" style="990" customWidth="1"/>
    <col min="7444" max="7444" width="12.28515625" style="990" customWidth="1"/>
    <col min="7445" max="7445" width="0" style="990" hidden="1" customWidth="1"/>
    <col min="7446" max="7446" width="3.7109375" style="990" customWidth="1"/>
    <col min="7447" max="7447" width="11.140625" style="990" bestFit="1" customWidth="1"/>
    <col min="7448" max="7449" width="10.5703125" style="990"/>
    <col min="7450" max="7450" width="11.140625" style="990" customWidth="1"/>
    <col min="7451" max="7680" width="10.5703125" style="990"/>
    <col min="7681" max="7688" width="0" style="990" hidden="1" customWidth="1"/>
    <col min="7689" max="7689" width="3.7109375" style="990" customWidth="1"/>
    <col min="7690" max="7690" width="3.85546875" style="990" customWidth="1"/>
    <col min="7691" max="7691" width="3.7109375" style="990" customWidth="1"/>
    <col min="7692" max="7692" width="12.7109375" style="990" customWidth="1"/>
    <col min="7693" max="7693" width="52.7109375" style="990" customWidth="1"/>
    <col min="7694" max="7697" width="0" style="990" hidden="1" customWidth="1"/>
    <col min="7698" max="7698" width="12.28515625" style="990" customWidth="1"/>
    <col min="7699" max="7699" width="6.42578125" style="990" customWidth="1"/>
    <col min="7700" max="7700" width="12.28515625" style="990" customWidth="1"/>
    <col min="7701" max="7701" width="0" style="990" hidden="1" customWidth="1"/>
    <col min="7702" max="7702" width="3.7109375" style="990" customWidth="1"/>
    <col min="7703" max="7703" width="11.140625" style="990" bestFit="1" customWidth="1"/>
    <col min="7704" max="7705" width="10.5703125" style="990"/>
    <col min="7706" max="7706" width="11.140625" style="990" customWidth="1"/>
    <col min="7707" max="7936" width="10.5703125" style="990"/>
    <col min="7937" max="7944" width="0" style="990" hidden="1" customWidth="1"/>
    <col min="7945" max="7945" width="3.7109375" style="990" customWidth="1"/>
    <col min="7946" max="7946" width="3.85546875" style="990" customWidth="1"/>
    <col min="7947" max="7947" width="3.7109375" style="990" customWidth="1"/>
    <col min="7948" max="7948" width="12.7109375" style="990" customWidth="1"/>
    <col min="7949" max="7949" width="52.7109375" style="990" customWidth="1"/>
    <col min="7950" max="7953" width="0" style="990" hidden="1" customWidth="1"/>
    <col min="7954" max="7954" width="12.28515625" style="990" customWidth="1"/>
    <col min="7955" max="7955" width="6.42578125" style="990" customWidth="1"/>
    <col min="7956" max="7956" width="12.28515625" style="990" customWidth="1"/>
    <col min="7957" max="7957" width="0" style="990" hidden="1" customWidth="1"/>
    <col min="7958" max="7958" width="3.7109375" style="990" customWidth="1"/>
    <col min="7959" max="7959" width="11.140625" style="990" bestFit="1" customWidth="1"/>
    <col min="7960" max="7961" width="10.5703125" style="990"/>
    <col min="7962" max="7962" width="11.140625" style="990" customWidth="1"/>
    <col min="7963" max="8192" width="10.5703125" style="990"/>
    <col min="8193" max="8200" width="0" style="990" hidden="1" customWidth="1"/>
    <col min="8201" max="8201" width="3.7109375" style="990" customWidth="1"/>
    <col min="8202" max="8202" width="3.85546875" style="990" customWidth="1"/>
    <col min="8203" max="8203" width="3.7109375" style="990" customWidth="1"/>
    <col min="8204" max="8204" width="12.7109375" style="990" customWidth="1"/>
    <col min="8205" max="8205" width="52.7109375" style="990" customWidth="1"/>
    <col min="8206" max="8209" width="0" style="990" hidden="1" customWidth="1"/>
    <col min="8210" max="8210" width="12.28515625" style="990" customWidth="1"/>
    <col min="8211" max="8211" width="6.42578125" style="990" customWidth="1"/>
    <col min="8212" max="8212" width="12.28515625" style="990" customWidth="1"/>
    <col min="8213" max="8213" width="0" style="990" hidden="1" customWidth="1"/>
    <col min="8214" max="8214" width="3.7109375" style="990" customWidth="1"/>
    <col min="8215" max="8215" width="11.140625" style="990" bestFit="1" customWidth="1"/>
    <col min="8216" max="8217" width="10.5703125" style="990"/>
    <col min="8218" max="8218" width="11.140625" style="990" customWidth="1"/>
    <col min="8219" max="8448" width="10.5703125" style="990"/>
    <col min="8449" max="8456" width="0" style="990" hidden="1" customWidth="1"/>
    <col min="8457" max="8457" width="3.7109375" style="990" customWidth="1"/>
    <col min="8458" max="8458" width="3.85546875" style="990" customWidth="1"/>
    <col min="8459" max="8459" width="3.7109375" style="990" customWidth="1"/>
    <col min="8460" max="8460" width="12.7109375" style="990" customWidth="1"/>
    <col min="8461" max="8461" width="52.7109375" style="990" customWidth="1"/>
    <col min="8462" max="8465" width="0" style="990" hidden="1" customWidth="1"/>
    <col min="8466" max="8466" width="12.28515625" style="990" customWidth="1"/>
    <col min="8467" max="8467" width="6.42578125" style="990" customWidth="1"/>
    <col min="8468" max="8468" width="12.28515625" style="990" customWidth="1"/>
    <col min="8469" max="8469" width="0" style="990" hidden="1" customWidth="1"/>
    <col min="8470" max="8470" width="3.7109375" style="990" customWidth="1"/>
    <col min="8471" max="8471" width="11.140625" style="990" bestFit="1" customWidth="1"/>
    <col min="8472" max="8473" width="10.5703125" style="990"/>
    <col min="8474" max="8474" width="11.140625" style="990" customWidth="1"/>
    <col min="8475" max="8704" width="10.5703125" style="990"/>
    <col min="8705" max="8712" width="0" style="990" hidden="1" customWidth="1"/>
    <col min="8713" max="8713" width="3.7109375" style="990" customWidth="1"/>
    <col min="8714" max="8714" width="3.85546875" style="990" customWidth="1"/>
    <col min="8715" max="8715" width="3.7109375" style="990" customWidth="1"/>
    <col min="8716" max="8716" width="12.7109375" style="990" customWidth="1"/>
    <col min="8717" max="8717" width="52.7109375" style="990" customWidth="1"/>
    <col min="8718" max="8721" width="0" style="990" hidden="1" customWidth="1"/>
    <col min="8722" max="8722" width="12.28515625" style="990" customWidth="1"/>
    <col min="8723" max="8723" width="6.42578125" style="990" customWidth="1"/>
    <col min="8724" max="8724" width="12.28515625" style="990" customWidth="1"/>
    <col min="8725" max="8725" width="0" style="990" hidden="1" customWidth="1"/>
    <col min="8726" max="8726" width="3.7109375" style="990" customWidth="1"/>
    <col min="8727" max="8727" width="11.140625" style="990" bestFit="1" customWidth="1"/>
    <col min="8728" max="8729" width="10.5703125" style="990"/>
    <col min="8730" max="8730" width="11.140625" style="990" customWidth="1"/>
    <col min="8731" max="8960" width="10.5703125" style="990"/>
    <col min="8961" max="8968" width="0" style="990" hidden="1" customWidth="1"/>
    <col min="8969" max="8969" width="3.7109375" style="990" customWidth="1"/>
    <col min="8970" max="8970" width="3.85546875" style="990" customWidth="1"/>
    <col min="8971" max="8971" width="3.7109375" style="990" customWidth="1"/>
    <col min="8972" max="8972" width="12.7109375" style="990" customWidth="1"/>
    <col min="8973" max="8973" width="52.7109375" style="990" customWidth="1"/>
    <col min="8974" max="8977" width="0" style="990" hidden="1" customWidth="1"/>
    <col min="8978" max="8978" width="12.28515625" style="990" customWidth="1"/>
    <col min="8979" max="8979" width="6.42578125" style="990" customWidth="1"/>
    <col min="8980" max="8980" width="12.28515625" style="990" customWidth="1"/>
    <col min="8981" max="8981" width="0" style="990" hidden="1" customWidth="1"/>
    <col min="8982" max="8982" width="3.7109375" style="990" customWidth="1"/>
    <col min="8983" max="8983" width="11.140625" style="990" bestFit="1" customWidth="1"/>
    <col min="8984" max="8985" width="10.5703125" style="990"/>
    <col min="8986" max="8986" width="11.140625" style="990" customWidth="1"/>
    <col min="8987" max="9216" width="10.5703125" style="990"/>
    <col min="9217" max="9224" width="0" style="990" hidden="1" customWidth="1"/>
    <col min="9225" max="9225" width="3.7109375" style="990" customWidth="1"/>
    <col min="9226" max="9226" width="3.85546875" style="990" customWidth="1"/>
    <col min="9227" max="9227" width="3.7109375" style="990" customWidth="1"/>
    <col min="9228" max="9228" width="12.7109375" style="990" customWidth="1"/>
    <col min="9229" max="9229" width="52.7109375" style="990" customWidth="1"/>
    <col min="9230" max="9233" width="0" style="990" hidden="1" customWidth="1"/>
    <col min="9234" max="9234" width="12.28515625" style="990" customWidth="1"/>
    <col min="9235" max="9235" width="6.42578125" style="990" customWidth="1"/>
    <col min="9236" max="9236" width="12.28515625" style="990" customWidth="1"/>
    <col min="9237" max="9237" width="0" style="990" hidden="1" customWidth="1"/>
    <col min="9238" max="9238" width="3.7109375" style="990" customWidth="1"/>
    <col min="9239" max="9239" width="11.140625" style="990" bestFit="1" customWidth="1"/>
    <col min="9240" max="9241" width="10.5703125" style="990"/>
    <col min="9242" max="9242" width="11.140625" style="990" customWidth="1"/>
    <col min="9243" max="9472" width="10.5703125" style="990"/>
    <col min="9473" max="9480" width="0" style="990" hidden="1" customWidth="1"/>
    <col min="9481" max="9481" width="3.7109375" style="990" customWidth="1"/>
    <col min="9482" max="9482" width="3.85546875" style="990" customWidth="1"/>
    <col min="9483" max="9483" width="3.7109375" style="990" customWidth="1"/>
    <col min="9484" max="9484" width="12.7109375" style="990" customWidth="1"/>
    <col min="9485" max="9485" width="52.7109375" style="990" customWidth="1"/>
    <col min="9486" max="9489" width="0" style="990" hidden="1" customWidth="1"/>
    <col min="9490" max="9490" width="12.28515625" style="990" customWidth="1"/>
    <col min="9491" max="9491" width="6.42578125" style="990" customWidth="1"/>
    <col min="9492" max="9492" width="12.28515625" style="990" customWidth="1"/>
    <col min="9493" max="9493" width="0" style="990" hidden="1" customWidth="1"/>
    <col min="9494" max="9494" width="3.7109375" style="990" customWidth="1"/>
    <col min="9495" max="9495" width="11.140625" style="990" bestFit="1" customWidth="1"/>
    <col min="9496" max="9497" width="10.5703125" style="990"/>
    <col min="9498" max="9498" width="11.140625" style="990" customWidth="1"/>
    <col min="9499" max="9728" width="10.5703125" style="990"/>
    <col min="9729" max="9736" width="0" style="990" hidden="1" customWidth="1"/>
    <col min="9737" max="9737" width="3.7109375" style="990" customWidth="1"/>
    <col min="9738" max="9738" width="3.85546875" style="990" customWidth="1"/>
    <col min="9739" max="9739" width="3.7109375" style="990" customWidth="1"/>
    <col min="9740" max="9740" width="12.7109375" style="990" customWidth="1"/>
    <col min="9741" max="9741" width="52.7109375" style="990" customWidth="1"/>
    <col min="9742" max="9745" width="0" style="990" hidden="1" customWidth="1"/>
    <col min="9746" max="9746" width="12.28515625" style="990" customWidth="1"/>
    <col min="9747" max="9747" width="6.42578125" style="990" customWidth="1"/>
    <col min="9748" max="9748" width="12.28515625" style="990" customWidth="1"/>
    <col min="9749" max="9749" width="0" style="990" hidden="1" customWidth="1"/>
    <col min="9750" max="9750" width="3.7109375" style="990" customWidth="1"/>
    <col min="9751" max="9751" width="11.140625" style="990" bestFit="1" customWidth="1"/>
    <col min="9752" max="9753" width="10.5703125" style="990"/>
    <col min="9754" max="9754" width="11.140625" style="990" customWidth="1"/>
    <col min="9755" max="9984" width="10.5703125" style="990"/>
    <col min="9985" max="9992" width="0" style="990" hidden="1" customWidth="1"/>
    <col min="9993" max="9993" width="3.7109375" style="990" customWidth="1"/>
    <col min="9994" max="9994" width="3.85546875" style="990" customWidth="1"/>
    <col min="9995" max="9995" width="3.7109375" style="990" customWidth="1"/>
    <col min="9996" max="9996" width="12.7109375" style="990" customWidth="1"/>
    <col min="9997" max="9997" width="52.7109375" style="990" customWidth="1"/>
    <col min="9998" max="10001" width="0" style="990" hidden="1" customWidth="1"/>
    <col min="10002" max="10002" width="12.28515625" style="990" customWidth="1"/>
    <col min="10003" max="10003" width="6.42578125" style="990" customWidth="1"/>
    <col min="10004" max="10004" width="12.28515625" style="990" customWidth="1"/>
    <col min="10005" max="10005" width="0" style="990" hidden="1" customWidth="1"/>
    <col min="10006" max="10006" width="3.7109375" style="990" customWidth="1"/>
    <col min="10007" max="10007" width="11.140625" style="990" bestFit="1" customWidth="1"/>
    <col min="10008" max="10009" width="10.5703125" style="990"/>
    <col min="10010" max="10010" width="11.140625" style="990" customWidth="1"/>
    <col min="10011" max="10240" width="10.5703125" style="990"/>
    <col min="10241" max="10248" width="0" style="990" hidden="1" customWidth="1"/>
    <col min="10249" max="10249" width="3.7109375" style="990" customWidth="1"/>
    <col min="10250" max="10250" width="3.85546875" style="990" customWidth="1"/>
    <col min="10251" max="10251" width="3.7109375" style="990" customWidth="1"/>
    <col min="10252" max="10252" width="12.7109375" style="990" customWidth="1"/>
    <col min="10253" max="10253" width="52.7109375" style="990" customWidth="1"/>
    <col min="10254" max="10257" width="0" style="990" hidden="1" customWidth="1"/>
    <col min="10258" max="10258" width="12.28515625" style="990" customWidth="1"/>
    <col min="10259" max="10259" width="6.42578125" style="990" customWidth="1"/>
    <col min="10260" max="10260" width="12.28515625" style="990" customWidth="1"/>
    <col min="10261" max="10261" width="0" style="990" hidden="1" customWidth="1"/>
    <col min="10262" max="10262" width="3.7109375" style="990" customWidth="1"/>
    <col min="10263" max="10263" width="11.140625" style="990" bestFit="1" customWidth="1"/>
    <col min="10264" max="10265" width="10.5703125" style="990"/>
    <col min="10266" max="10266" width="11.140625" style="990" customWidth="1"/>
    <col min="10267" max="10496" width="10.5703125" style="990"/>
    <col min="10497" max="10504" width="0" style="990" hidden="1" customWidth="1"/>
    <col min="10505" max="10505" width="3.7109375" style="990" customWidth="1"/>
    <col min="10506" max="10506" width="3.85546875" style="990" customWidth="1"/>
    <col min="10507" max="10507" width="3.7109375" style="990" customWidth="1"/>
    <col min="10508" max="10508" width="12.7109375" style="990" customWidth="1"/>
    <col min="10509" max="10509" width="52.7109375" style="990" customWidth="1"/>
    <col min="10510" max="10513" width="0" style="990" hidden="1" customWidth="1"/>
    <col min="10514" max="10514" width="12.28515625" style="990" customWidth="1"/>
    <col min="10515" max="10515" width="6.42578125" style="990" customWidth="1"/>
    <col min="10516" max="10516" width="12.28515625" style="990" customWidth="1"/>
    <col min="10517" max="10517" width="0" style="990" hidden="1" customWidth="1"/>
    <col min="10518" max="10518" width="3.7109375" style="990" customWidth="1"/>
    <col min="10519" max="10519" width="11.140625" style="990" bestFit="1" customWidth="1"/>
    <col min="10520" max="10521" width="10.5703125" style="990"/>
    <col min="10522" max="10522" width="11.140625" style="990" customWidth="1"/>
    <col min="10523" max="10752" width="10.5703125" style="990"/>
    <col min="10753" max="10760" width="0" style="990" hidden="1" customWidth="1"/>
    <col min="10761" max="10761" width="3.7109375" style="990" customWidth="1"/>
    <col min="10762" max="10762" width="3.85546875" style="990" customWidth="1"/>
    <col min="10763" max="10763" width="3.7109375" style="990" customWidth="1"/>
    <col min="10764" max="10764" width="12.7109375" style="990" customWidth="1"/>
    <col min="10765" max="10765" width="52.7109375" style="990" customWidth="1"/>
    <col min="10766" max="10769" width="0" style="990" hidden="1" customWidth="1"/>
    <col min="10770" max="10770" width="12.28515625" style="990" customWidth="1"/>
    <col min="10771" max="10771" width="6.42578125" style="990" customWidth="1"/>
    <col min="10772" max="10772" width="12.28515625" style="990" customWidth="1"/>
    <col min="10773" max="10773" width="0" style="990" hidden="1" customWidth="1"/>
    <col min="10774" max="10774" width="3.7109375" style="990" customWidth="1"/>
    <col min="10775" max="10775" width="11.140625" style="990" bestFit="1" customWidth="1"/>
    <col min="10776" max="10777" width="10.5703125" style="990"/>
    <col min="10778" max="10778" width="11.140625" style="990" customWidth="1"/>
    <col min="10779" max="11008" width="10.5703125" style="990"/>
    <col min="11009" max="11016" width="0" style="990" hidden="1" customWidth="1"/>
    <col min="11017" max="11017" width="3.7109375" style="990" customWidth="1"/>
    <col min="11018" max="11018" width="3.85546875" style="990" customWidth="1"/>
    <col min="11019" max="11019" width="3.7109375" style="990" customWidth="1"/>
    <col min="11020" max="11020" width="12.7109375" style="990" customWidth="1"/>
    <col min="11021" max="11021" width="52.7109375" style="990" customWidth="1"/>
    <col min="11022" max="11025" width="0" style="990" hidden="1" customWidth="1"/>
    <col min="11026" max="11026" width="12.28515625" style="990" customWidth="1"/>
    <col min="11027" max="11027" width="6.42578125" style="990" customWidth="1"/>
    <col min="11028" max="11028" width="12.28515625" style="990" customWidth="1"/>
    <col min="11029" max="11029" width="0" style="990" hidden="1" customWidth="1"/>
    <col min="11030" max="11030" width="3.7109375" style="990" customWidth="1"/>
    <col min="11031" max="11031" width="11.140625" style="990" bestFit="1" customWidth="1"/>
    <col min="11032" max="11033" width="10.5703125" style="990"/>
    <col min="11034" max="11034" width="11.140625" style="990" customWidth="1"/>
    <col min="11035" max="11264" width="10.5703125" style="990"/>
    <col min="11265" max="11272" width="0" style="990" hidden="1" customWidth="1"/>
    <col min="11273" max="11273" width="3.7109375" style="990" customWidth="1"/>
    <col min="11274" max="11274" width="3.85546875" style="990" customWidth="1"/>
    <col min="11275" max="11275" width="3.7109375" style="990" customWidth="1"/>
    <col min="11276" max="11276" width="12.7109375" style="990" customWidth="1"/>
    <col min="11277" max="11277" width="52.7109375" style="990" customWidth="1"/>
    <col min="11278" max="11281" width="0" style="990" hidden="1" customWidth="1"/>
    <col min="11282" max="11282" width="12.28515625" style="990" customWidth="1"/>
    <col min="11283" max="11283" width="6.42578125" style="990" customWidth="1"/>
    <col min="11284" max="11284" width="12.28515625" style="990" customWidth="1"/>
    <col min="11285" max="11285" width="0" style="990" hidden="1" customWidth="1"/>
    <col min="11286" max="11286" width="3.7109375" style="990" customWidth="1"/>
    <col min="11287" max="11287" width="11.140625" style="990" bestFit="1" customWidth="1"/>
    <col min="11288" max="11289" width="10.5703125" style="990"/>
    <col min="11290" max="11290" width="11.140625" style="990" customWidth="1"/>
    <col min="11291" max="11520" width="10.5703125" style="990"/>
    <col min="11521" max="11528" width="0" style="990" hidden="1" customWidth="1"/>
    <col min="11529" max="11529" width="3.7109375" style="990" customWidth="1"/>
    <col min="11530" max="11530" width="3.85546875" style="990" customWidth="1"/>
    <col min="11531" max="11531" width="3.7109375" style="990" customWidth="1"/>
    <col min="11532" max="11532" width="12.7109375" style="990" customWidth="1"/>
    <col min="11533" max="11533" width="52.7109375" style="990" customWidth="1"/>
    <col min="11534" max="11537" width="0" style="990" hidden="1" customWidth="1"/>
    <col min="11538" max="11538" width="12.28515625" style="990" customWidth="1"/>
    <col min="11539" max="11539" width="6.42578125" style="990" customWidth="1"/>
    <col min="11540" max="11540" width="12.28515625" style="990" customWidth="1"/>
    <col min="11541" max="11541" width="0" style="990" hidden="1" customWidth="1"/>
    <col min="11542" max="11542" width="3.7109375" style="990" customWidth="1"/>
    <col min="11543" max="11543" width="11.140625" style="990" bestFit="1" customWidth="1"/>
    <col min="11544" max="11545" width="10.5703125" style="990"/>
    <col min="11546" max="11546" width="11.140625" style="990" customWidth="1"/>
    <col min="11547" max="11776" width="10.5703125" style="990"/>
    <col min="11777" max="11784" width="0" style="990" hidden="1" customWidth="1"/>
    <col min="11785" max="11785" width="3.7109375" style="990" customWidth="1"/>
    <col min="11786" max="11786" width="3.85546875" style="990" customWidth="1"/>
    <col min="11787" max="11787" width="3.7109375" style="990" customWidth="1"/>
    <col min="11788" max="11788" width="12.7109375" style="990" customWidth="1"/>
    <col min="11789" max="11789" width="52.7109375" style="990" customWidth="1"/>
    <col min="11790" max="11793" width="0" style="990" hidden="1" customWidth="1"/>
    <col min="11794" max="11794" width="12.28515625" style="990" customWidth="1"/>
    <col min="11795" max="11795" width="6.42578125" style="990" customWidth="1"/>
    <col min="11796" max="11796" width="12.28515625" style="990" customWidth="1"/>
    <col min="11797" max="11797" width="0" style="990" hidden="1" customWidth="1"/>
    <col min="11798" max="11798" width="3.7109375" style="990" customWidth="1"/>
    <col min="11799" max="11799" width="11.140625" style="990" bestFit="1" customWidth="1"/>
    <col min="11800" max="11801" width="10.5703125" style="990"/>
    <col min="11802" max="11802" width="11.140625" style="990" customWidth="1"/>
    <col min="11803" max="12032" width="10.5703125" style="990"/>
    <col min="12033" max="12040" width="0" style="990" hidden="1" customWidth="1"/>
    <col min="12041" max="12041" width="3.7109375" style="990" customWidth="1"/>
    <col min="12042" max="12042" width="3.85546875" style="990" customWidth="1"/>
    <col min="12043" max="12043" width="3.7109375" style="990" customWidth="1"/>
    <col min="12044" max="12044" width="12.7109375" style="990" customWidth="1"/>
    <col min="12045" max="12045" width="52.7109375" style="990" customWidth="1"/>
    <col min="12046" max="12049" width="0" style="990" hidden="1" customWidth="1"/>
    <col min="12050" max="12050" width="12.28515625" style="990" customWidth="1"/>
    <col min="12051" max="12051" width="6.42578125" style="990" customWidth="1"/>
    <col min="12052" max="12052" width="12.28515625" style="990" customWidth="1"/>
    <col min="12053" max="12053" width="0" style="990" hidden="1" customWidth="1"/>
    <col min="12054" max="12054" width="3.7109375" style="990" customWidth="1"/>
    <col min="12055" max="12055" width="11.140625" style="990" bestFit="1" customWidth="1"/>
    <col min="12056" max="12057" width="10.5703125" style="990"/>
    <col min="12058" max="12058" width="11.140625" style="990" customWidth="1"/>
    <col min="12059" max="12288" width="10.5703125" style="990"/>
    <col min="12289" max="12296" width="0" style="990" hidden="1" customWidth="1"/>
    <col min="12297" max="12297" width="3.7109375" style="990" customWidth="1"/>
    <col min="12298" max="12298" width="3.85546875" style="990" customWidth="1"/>
    <col min="12299" max="12299" width="3.7109375" style="990" customWidth="1"/>
    <col min="12300" max="12300" width="12.7109375" style="990" customWidth="1"/>
    <col min="12301" max="12301" width="52.7109375" style="990" customWidth="1"/>
    <col min="12302" max="12305" width="0" style="990" hidden="1" customWidth="1"/>
    <col min="12306" max="12306" width="12.28515625" style="990" customWidth="1"/>
    <col min="12307" max="12307" width="6.42578125" style="990" customWidth="1"/>
    <col min="12308" max="12308" width="12.28515625" style="990" customWidth="1"/>
    <col min="12309" max="12309" width="0" style="990" hidden="1" customWidth="1"/>
    <col min="12310" max="12310" width="3.7109375" style="990" customWidth="1"/>
    <col min="12311" max="12311" width="11.140625" style="990" bestFit="1" customWidth="1"/>
    <col min="12312" max="12313" width="10.5703125" style="990"/>
    <col min="12314" max="12314" width="11.140625" style="990" customWidth="1"/>
    <col min="12315" max="12544" width="10.5703125" style="990"/>
    <col min="12545" max="12552" width="0" style="990" hidden="1" customWidth="1"/>
    <col min="12553" max="12553" width="3.7109375" style="990" customWidth="1"/>
    <col min="12554" max="12554" width="3.85546875" style="990" customWidth="1"/>
    <col min="12555" max="12555" width="3.7109375" style="990" customWidth="1"/>
    <col min="12556" max="12556" width="12.7109375" style="990" customWidth="1"/>
    <col min="12557" max="12557" width="52.7109375" style="990" customWidth="1"/>
    <col min="12558" max="12561" width="0" style="990" hidden="1" customWidth="1"/>
    <col min="12562" max="12562" width="12.28515625" style="990" customWidth="1"/>
    <col min="12563" max="12563" width="6.42578125" style="990" customWidth="1"/>
    <col min="12564" max="12564" width="12.28515625" style="990" customWidth="1"/>
    <col min="12565" max="12565" width="0" style="990" hidden="1" customWidth="1"/>
    <col min="12566" max="12566" width="3.7109375" style="990" customWidth="1"/>
    <col min="12567" max="12567" width="11.140625" style="990" bestFit="1" customWidth="1"/>
    <col min="12568" max="12569" width="10.5703125" style="990"/>
    <col min="12570" max="12570" width="11.140625" style="990" customWidth="1"/>
    <col min="12571" max="12800" width="10.5703125" style="990"/>
    <col min="12801" max="12808" width="0" style="990" hidden="1" customWidth="1"/>
    <col min="12809" max="12809" width="3.7109375" style="990" customWidth="1"/>
    <col min="12810" max="12810" width="3.85546875" style="990" customWidth="1"/>
    <col min="12811" max="12811" width="3.7109375" style="990" customWidth="1"/>
    <col min="12812" max="12812" width="12.7109375" style="990" customWidth="1"/>
    <col min="12813" max="12813" width="52.7109375" style="990" customWidth="1"/>
    <col min="12814" max="12817" width="0" style="990" hidden="1" customWidth="1"/>
    <col min="12818" max="12818" width="12.28515625" style="990" customWidth="1"/>
    <col min="12819" max="12819" width="6.42578125" style="990" customWidth="1"/>
    <col min="12820" max="12820" width="12.28515625" style="990" customWidth="1"/>
    <col min="12821" max="12821" width="0" style="990" hidden="1" customWidth="1"/>
    <col min="12822" max="12822" width="3.7109375" style="990" customWidth="1"/>
    <col min="12823" max="12823" width="11.140625" style="990" bestFit="1" customWidth="1"/>
    <col min="12824" max="12825" width="10.5703125" style="990"/>
    <col min="12826" max="12826" width="11.140625" style="990" customWidth="1"/>
    <col min="12827" max="13056" width="10.5703125" style="990"/>
    <col min="13057" max="13064" width="0" style="990" hidden="1" customWidth="1"/>
    <col min="13065" max="13065" width="3.7109375" style="990" customWidth="1"/>
    <col min="13066" max="13066" width="3.85546875" style="990" customWidth="1"/>
    <col min="13067" max="13067" width="3.7109375" style="990" customWidth="1"/>
    <col min="13068" max="13068" width="12.7109375" style="990" customWidth="1"/>
    <col min="13069" max="13069" width="52.7109375" style="990" customWidth="1"/>
    <col min="13070" max="13073" width="0" style="990" hidden="1" customWidth="1"/>
    <col min="13074" max="13074" width="12.28515625" style="990" customWidth="1"/>
    <col min="13075" max="13075" width="6.42578125" style="990" customWidth="1"/>
    <col min="13076" max="13076" width="12.28515625" style="990" customWidth="1"/>
    <col min="13077" max="13077" width="0" style="990" hidden="1" customWidth="1"/>
    <col min="13078" max="13078" width="3.7109375" style="990" customWidth="1"/>
    <col min="13079" max="13079" width="11.140625" style="990" bestFit="1" customWidth="1"/>
    <col min="13080" max="13081" width="10.5703125" style="990"/>
    <col min="13082" max="13082" width="11.140625" style="990" customWidth="1"/>
    <col min="13083" max="13312" width="10.5703125" style="990"/>
    <col min="13313" max="13320" width="0" style="990" hidden="1" customWidth="1"/>
    <col min="13321" max="13321" width="3.7109375" style="990" customWidth="1"/>
    <col min="13322" max="13322" width="3.85546875" style="990" customWidth="1"/>
    <col min="13323" max="13323" width="3.7109375" style="990" customWidth="1"/>
    <col min="13324" max="13324" width="12.7109375" style="990" customWidth="1"/>
    <col min="13325" max="13325" width="52.7109375" style="990" customWidth="1"/>
    <col min="13326" max="13329" width="0" style="990" hidden="1" customWidth="1"/>
    <col min="13330" max="13330" width="12.28515625" style="990" customWidth="1"/>
    <col min="13331" max="13331" width="6.42578125" style="990" customWidth="1"/>
    <col min="13332" max="13332" width="12.28515625" style="990" customWidth="1"/>
    <col min="13333" max="13333" width="0" style="990" hidden="1" customWidth="1"/>
    <col min="13334" max="13334" width="3.7109375" style="990" customWidth="1"/>
    <col min="13335" max="13335" width="11.140625" style="990" bestFit="1" customWidth="1"/>
    <col min="13336" max="13337" width="10.5703125" style="990"/>
    <col min="13338" max="13338" width="11.140625" style="990" customWidth="1"/>
    <col min="13339" max="13568" width="10.5703125" style="990"/>
    <col min="13569" max="13576" width="0" style="990" hidden="1" customWidth="1"/>
    <col min="13577" max="13577" width="3.7109375" style="990" customWidth="1"/>
    <col min="13578" max="13578" width="3.85546875" style="990" customWidth="1"/>
    <col min="13579" max="13579" width="3.7109375" style="990" customWidth="1"/>
    <col min="13580" max="13580" width="12.7109375" style="990" customWidth="1"/>
    <col min="13581" max="13581" width="52.7109375" style="990" customWidth="1"/>
    <col min="13582" max="13585" width="0" style="990" hidden="1" customWidth="1"/>
    <col min="13586" max="13586" width="12.28515625" style="990" customWidth="1"/>
    <col min="13587" max="13587" width="6.42578125" style="990" customWidth="1"/>
    <col min="13588" max="13588" width="12.28515625" style="990" customWidth="1"/>
    <col min="13589" max="13589" width="0" style="990" hidden="1" customWidth="1"/>
    <col min="13590" max="13590" width="3.7109375" style="990" customWidth="1"/>
    <col min="13591" max="13591" width="11.140625" style="990" bestFit="1" customWidth="1"/>
    <col min="13592" max="13593" width="10.5703125" style="990"/>
    <col min="13594" max="13594" width="11.140625" style="990" customWidth="1"/>
    <col min="13595" max="13824" width="10.5703125" style="990"/>
    <col min="13825" max="13832" width="0" style="990" hidden="1" customWidth="1"/>
    <col min="13833" max="13833" width="3.7109375" style="990" customWidth="1"/>
    <col min="13834" max="13834" width="3.85546875" style="990" customWidth="1"/>
    <col min="13835" max="13835" width="3.7109375" style="990" customWidth="1"/>
    <col min="13836" max="13836" width="12.7109375" style="990" customWidth="1"/>
    <col min="13837" max="13837" width="52.7109375" style="990" customWidth="1"/>
    <col min="13838" max="13841" width="0" style="990" hidden="1" customWidth="1"/>
    <col min="13842" max="13842" width="12.28515625" style="990" customWidth="1"/>
    <col min="13843" max="13843" width="6.42578125" style="990" customWidth="1"/>
    <col min="13844" max="13844" width="12.28515625" style="990" customWidth="1"/>
    <col min="13845" max="13845" width="0" style="990" hidden="1" customWidth="1"/>
    <col min="13846" max="13846" width="3.7109375" style="990" customWidth="1"/>
    <col min="13847" max="13847" width="11.140625" style="990" bestFit="1" customWidth="1"/>
    <col min="13848" max="13849" width="10.5703125" style="990"/>
    <col min="13850" max="13850" width="11.140625" style="990" customWidth="1"/>
    <col min="13851" max="14080" width="10.5703125" style="990"/>
    <col min="14081" max="14088" width="0" style="990" hidden="1" customWidth="1"/>
    <col min="14089" max="14089" width="3.7109375" style="990" customWidth="1"/>
    <col min="14090" max="14090" width="3.85546875" style="990" customWidth="1"/>
    <col min="14091" max="14091" width="3.7109375" style="990" customWidth="1"/>
    <col min="14092" max="14092" width="12.7109375" style="990" customWidth="1"/>
    <col min="14093" max="14093" width="52.7109375" style="990" customWidth="1"/>
    <col min="14094" max="14097" width="0" style="990" hidden="1" customWidth="1"/>
    <col min="14098" max="14098" width="12.28515625" style="990" customWidth="1"/>
    <col min="14099" max="14099" width="6.42578125" style="990" customWidth="1"/>
    <col min="14100" max="14100" width="12.28515625" style="990" customWidth="1"/>
    <col min="14101" max="14101" width="0" style="990" hidden="1" customWidth="1"/>
    <col min="14102" max="14102" width="3.7109375" style="990" customWidth="1"/>
    <col min="14103" max="14103" width="11.140625" style="990" bestFit="1" customWidth="1"/>
    <col min="14104" max="14105" width="10.5703125" style="990"/>
    <col min="14106" max="14106" width="11.140625" style="990" customWidth="1"/>
    <col min="14107" max="14336" width="10.5703125" style="990"/>
    <col min="14337" max="14344" width="0" style="990" hidden="1" customWidth="1"/>
    <col min="14345" max="14345" width="3.7109375" style="990" customWidth="1"/>
    <col min="14346" max="14346" width="3.85546875" style="990" customWidth="1"/>
    <col min="14347" max="14347" width="3.7109375" style="990" customWidth="1"/>
    <col min="14348" max="14348" width="12.7109375" style="990" customWidth="1"/>
    <col min="14349" max="14349" width="52.7109375" style="990" customWidth="1"/>
    <col min="14350" max="14353" width="0" style="990" hidden="1" customWidth="1"/>
    <col min="14354" max="14354" width="12.28515625" style="990" customWidth="1"/>
    <col min="14355" max="14355" width="6.42578125" style="990" customWidth="1"/>
    <col min="14356" max="14356" width="12.28515625" style="990" customWidth="1"/>
    <col min="14357" max="14357" width="0" style="990" hidden="1" customWidth="1"/>
    <col min="14358" max="14358" width="3.7109375" style="990" customWidth="1"/>
    <col min="14359" max="14359" width="11.140625" style="990" bestFit="1" customWidth="1"/>
    <col min="14360" max="14361" width="10.5703125" style="990"/>
    <col min="14362" max="14362" width="11.140625" style="990" customWidth="1"/>
    <col min="14363" max="14592" width="10.5703125" style="990"/>
    <col min="14593" max="14600" width="0" style="990" hidden="1" customWidth="1"/>
    <col min="14601" max="14601" width="3.7109375" style="990" customWidth="1"/>
    <col min="14602" max="14602" width="3.85546875" style="990" customWidth="1"/>
    <col min="14603" max="14603" width="3.7109375" style="990" customWidth="1"/>
    <col min="14604" max="14604" width="12.7109375" style="990" customWidth="1"/>
    <col min="14605" max="14605" width="52.7109375" style="990" customWidth="1"/>
    <col min="14606" max="14609" width="0" style="990" hidden="1" customWidth="1"/>
    <col min="14610" max="14610" width="12.28515625" style="990" customWidth="1"/>
    <col min="14611" max="14611" width="6.42578125" style="990" customWidth="1"/>
    <col min="14612" max="14612" width="12.28515625" style="990" customWidth="1"/>
    <col min="14613" max="14613" width="0" style="990" hidden="1" customWidth="1"/>
    <col min="14614" max="14614" width="3.7109375" style="990" customWidth="1"/>
    <col min="14615" max="14615" width="11.140625" style="990" bestFit="1" customWidth="1"/>
    <col min="14616" max="14617" width="10.5703125" style="990"/>
    <col min="14618" max="14618" width="11.140625" style="990" customWidth="1"/>
    <col min="14619" max="14848" width="10.5703125" style="990"/>
    <col min="14849" max="14856" width="0" style="990" hidden="1" customWidth="1"/>
    <col min="14857" max="14857" width="3.7109375" style="990" customWidth="1"/>
    <col min="14858" max="14858" width="3.85546875" style="990" customWidth="1"/>
    <col min="14859" max="14859" width="3.7109375" style="990" customWidth="1"/>
    <col min="14860" max="14860" width="12.7109375" style="990" customWidth="1"/>
    <col min="14861" max="14861" width="52.7109375" style="990" customWidth="1"/>
    <col min="14862" max="14865" width="0" style="990" hidden="1" customWidth="1"/>
    <col min="14866" max="14866" width="12.28515625" style="990" customWidth="1"/>
    <col min="14867" max="14867" width="6.42578125" style="990" customWidth="1"/>
    <col min="14868" max="14868" width="12.28515625" style="990" customWidth="1"/>
    <col min="14869" max="14869" width="0" style="990" hidden="1" customWidth="1"/>
    <col min="14870" max="14870" width="3.7109375" style="990" customWidth="1"/>
    <col min="14871" max="14871" width="11.140625" style="990" bestFit="1" customWidth="1"/>
    <col min="14872" max="14873" width="10.5703125" style="990"/>
    <col min="14874" max="14874" width="11.140625" style="990" customWidth="1"/>
    <col min="14875" max="15104" width="10.5703125" style="990"/>
    <col min="15105" max="15112" width="0" style="990" hidden="1" customWidth="1"/>
    <col min="15113" max="15113" width="3.7109375" style="990" customWidth="1"/>
    <col min="15114" max="15114" width="3.85546875" style="990" customWidth="1"/>
    <col min="15115" max="15115" width="3.7109375" style="990" customWidth="1"/>
    <col min="15116" max="15116" width="12.7109375" style="990" customWidth="1"/>
    <col min="15117" max="15117" width="52.7109375" style="990" customWidth="1"/>
    <col min="15118" max="15121" width="0" style="990" hidden="1" customWidth="1"/>
    <col min="15122" max="15122" width="12.28515625" style="990" customWidth="1"/>
    <col min="15123" max="15123" width="6.42578125" style="990" customWidth="1"/>
    <col min="15124" max="15124" width="12.28515625" style="990" customWidth="1"/>
    <col min="15125" max="15125" width="0" style="990" hidden="1" customWidth="1"/>
    <col min="15126" max="15126" width="3.7109375" style="990" customWidth="1"/>
    <col min="15127" max="15127" width="11.140625" style="990" bestFit="1" customWidth="1"/>
    <col min="15128" max="15129" width="10.5703125" style="990"/>
    <col min="15130" max="15130" width="11.140625" style="990" customWidth="1"/>
    <col min="15131" max="15360" width="10.5703125" style="990"/>
    <col min="15361" max="15368" width="0" style="990" hidden="1" customWidth="1"/>
    <col min="15369" max="15369" width="3.7109375" style="990" customWidth="1"/>
    <col min="15370" max="15370" width="3.85546875" style="990" customWidth="1"/>
    <col min="15371" max="15371" width="3.7109375" style="990" customWidth="1"/>
    <col min="15372" max="15372" width="12.7109375" style="990" customWidth="1"/>
    <col min="15373" max="15373" width="52.7109375" style="990" customWidth="1"/>
    <col min="15374" max="15377" width="0" style="990" hidden="1" customWidth="1"/>
    <col min="15378" max="15378" width="12.28515625" style="990" customWidth="1"/>
    <col min="15379" max="15379" width="6.42578125" style="990" customWidth="1"/>
    <col min="15380" max="15380" width="12.28515625" style="990" customWidth="1"/>
    <col min="15381" max="15381" width="0" style="990" hidden="1" customWidth="1"/>
    <col min="15382" max="15382" width="3.7109375" style="990" customWidth="1"/>
    <col min="15383" max="15383" width="11.140625" style="990" bestFit="1" customWidth="1"/>
    <col min="15384" max="15385" width="10.5703125" style="990"/>
    <col min="15386" max="15386" width="11.140625" style="990" customWidth="1"/>
    <col min="15387" max="15616" width="10.5703125" style="990"/>
    <col min="15617" max="15624" width="0" style="990" hidden="1" customWidth="1"/>
    <col min="15625" max="15625" width="3.7109375" style="990" customWidth="1"/>
    <col min="15626" max="15626" width="3.85546875" style="990" customWidth="1"/>
    <col min="15627" max="15627" width="3.7109375" style="990" customWidth="1"/>
    <col min="15628" max="15628" width="12.7109375" style="990" customWidth="1"/>
    <col min="15629" max="15629" width="52.7109375" style="990" customWidth="1"/>
    <col min="15630" max="15633" width="0" style="990" hidden="1" customWidth="1"/>
    <col min="15634" max="15634" width="12.28515625" style="990" customWidth="1"/>
    <col min="15635" max="15635" width="6.42578125" style="990" customWidth="1"/>
    <col min="15636" max="15636" width="12.28515625" style="990" customWidth="1"/>
    <col min="15637" max="15637" width="0" style="990" hidden="1" customWidth="1"/>
    <col min="15638" max="15638" width="3.7109375" style="990" customWidth="1"/>
    <col min="15639" max="15639" width="11.140625" style="990" bestFit="1" customWidth="1"/>
    <col min="15640" max="15641" width="10.5703125" style="990"/>
    <col min="15642" max="15642" width="11.140625" style="990" customWidth="1"/>
    <col min="15643" max="15872" width="10.5703125" style="990"/>
    <col min="15873" max="15880" width="0" style="990" hidden="1" customWidth="1"/>
    <col min="15881" max="15881" width="3.7109375" style="990" customWidth="1"/>
    <col min="15882" max="15882" width="3.85546875" style="990" customWidth="1"/>
    <col min="15883" max="15883" width="3.7109375" style="990" customWidth="1"/>
    <col min="15884" max="15884" width="12.7109375" style="990" customWidth="1"/>
    <col min="15885" max="15885" width="52.7109375" style="990" customWidth="1"/>
    <col min="15886" max="15889" width="0" style="990" hidden="1" customWidth="1"/>
    <col min="15890" max="15890" width="12.28515625" style="990" customWidth="1"/>
    <col min="15891" max="15891" width="6.42578125" style="990" customWidth="1"/>
    <col min="15892" max="15892" width="12.28515625" style="990" customWidth="1"/>
    <col min="15893" max="15893" width="0" style="990" hidden="1" customWidth="1"/>
    <col min="15894" max="15894" width="3.7109375" style="990" customWidth="1"/>
    <col min="15895" max="15895" width="11.140625" style="990" bestFit="1" customWidth="1"/>
    <col min="15896" max="15897" width="10.5703125" style="990"/>
    <col min="15898" max="15898" width="11.140625" style="990" customWidth="1"/>
    <col min="15899" max="16128" width="10.5703125" style="990"/>
    <col min="16129" max="16136" width="0" style="990" hidden="1" customWidth="1"/>
    <col min="16137" max="16137" width="3.7109375" style="990" customWidth="1"/>
    <col min="16138" max="16138" width="3.85546875" style="990" customWidth="1"/>
    <col min="16139" max="16139" width="3.7109375" style="990" customWidth="1"/>
    <col min="16140" max="16140" width="12.7109375" style="990" customWidth="1"/>
    <col min="16141" max="16141" width="52.7109375" style="990" customWidth="1"/>
    <col min="16142" max="16145" width="0" style="990" hidden="1" customWidth="1"/>
    <col min="16146" max="16146" width="12.28515625" style="990" customWidth="1"/>
    <col min="16147" max="16147" width="6.42578125" style="990" customWidth="1"/>
    <col min="16148" max="16148" width="12.28515625" style="990" customWidth="1"/>
    <col min="16149" max="16149" width="0" style="990" hidden="1" customWidth="1"/>
    <col min="16150" max="16150" width="3.7109375" style="990" customWidth="1"/>
    <col min="16151" max="16151" width="11.140625" style="990" bestFit="1" customWidth="1"/>
    <col min="16152" max="16153" width="10.5703125" style="990"/>
    <col min="16154" max="16154" width="11.140625" style="990" customWidth="1"/>
    <col min="16155" max="16384" width="10.5703125" style="990"/>
  </cols>
  <sheetData>
    <row r="1" spans="1:34" hidden="1">
      <c r="Q1" s="768"/>
      <c r="R1" s="768"/>
    </row>
    <row r="2" spans="1:34" hidden="1">
      <c r="U2" s="768"/>
    </row>
    <row r="3" spans="1:34" hidden="1"/>
    <row r="4" spans="1:34" ht="3" customHeight="1">
      <c r="J4" s="995"/>
      <c r="K4" s="995"/>
      <c r="L4" s="991"/>
      <c r="M4" s="991"/>
      <c r="N4" s="991"/>
      <c r="O4" s="998"/>
      <c r="P4" s="998"/>
      <c r="Q4" s="998"/>
      <c r="R4" s="998"/>
      <c r="S4" s="998"/>
      <c r="T4" s="998"/>
      <c r="U4" s="998"/>
    </row>
    <row r="5" spans="1:34" ht="22.5" customHeight="1">
      <c r="J5" s="995"/>
      <c r="K5" s="995"/>
      <c r="L5" s="1214" t="s">
        <v>631</v>
      </c>
      <c r="M5" s="1214"/>
      <c r="N5" s="1214"/>
      <c r="O5" s="1214"/>
      <c r="P5" s="1214"/>
      <c r="Q5" s="1214"/>
      <c r="R5" s="1214"/>
      <c r="S5" s="1214"/>
      <c r="T5" s="1214"/>
      <c r="U5" s="664"/>
    </row>
    <row r="6" spans="1:34" ht="3" customHeight="1">
      <c r="J6" s="995"/>
      <c r="K6" s="995"/>
      <c r="L6" s="991"/>
      <c r="M6" s="991"/>
      <c r="N6" s="991"/>
      <c r="O6" s="755"/>
      <c r="P6" s="755"/>
      <c r="Q6" s="755"/>
      <c r="R6" s="755"/>
      <c r="S6" s="755"/>
      <c r="T6" s="755"/>
      <c r="U6" s="755"/>
      <c r="V6" s="998"/>
    </row>
    <row r="7" spans="1:34" s="1006" customFormat="1" ht="22.5">
      <c r="A7" s="1012"/>
      <c r="B7" s="1012"/>
      <c r="C7" s="1012"/>
      <c r="D7" s="1012"/>
      <c r="E7" s="1012"/>
      <c r="F7" s="1012"/>
      <c r="G7" s="1012"/>
      <c r="H7" s="1012"/>
      <c r="L7" s="499"/>
      <c r="M7" s="617" t="s">
        <v>502</v>
      </c>
      <c r="N7" s="666"/>
      <c r="O7" s="1220" t="str">
        <f>IF(NameOrPr_ch="",IF(NameOrPr="","",NameOrPr),NameOrPr_ch)</f>
        <v>Министерство тарифного регулирования и энергетики Челябинской области</v>
      </c>
      <c r="P7" s="1220"/>
      <c r="Q7" s="1220"/>
      <c r="R7" s="1220"/>
      <c r="S7" s="1220"/>
      <c r="T7" s="1220"/>
      <c r="U7" s="767"/>
      <c r="V7" s="767"/>
      <c r="W7" s="519"/>
      <c r="X7" s="1012"/>
      <c r="Y7" s="1012"/>
      <c r="Z7" s="1012"/>
      <c r="AA7" s="1012"/>
      <c r="AB7" s="1012"/>
      <c r="AC7" s="1012"/>
      <c r="AD7" s="1012"/>
      <c r="AE7" s="1012"/>
      <c r="AF7" s="1012"/>
      <c r="AG7" s="1012"/>
      <c r="AH7" s="1012"/>
    </row>
    <row r="8" spans="1:34" s="1006" customFormat="1" ht="18.75">
      <c r="A8" s="1012"/>
      <c r="B8" s="1012"/>
      <c r="C8" s="1012"/>
      <c r="D8" s="1012"/>
      <c r="E8" s="1012"/>
      <c r="F8" s="1012"/>
      <c r="G8" s="1012"/>
      <c r="H8" s="1012"/>
      <c r="L8" s="499"/>
      <c r="M8" s="617" t="s">
        <v>596</v>
      </c>
      <c r="N8" s="666"/>
      <c r="O8" s="1220" t="str">
        <f>IF(datePr_ch="",IF(datePr="","",datePr),datePr_ch)</f>
        <v>30.04.2019</v>
      </c>
      <c r="P8" s="1220"/>
      <c r="Q8" s="1220"/>
      <c r="R8" s="1220"/>
      <c r="S8" s="1220"/>
      <c r="T8" s="1220"/>
      <c r="U8" s="767"/>
      <c r="V8" s="767"/>
      <c r="W8" s="519"/>
      <c r="X8" s="1012"/>
      <c r="Y8" s="1012"/>
      <c r="Z8" s="1012"/>
      <c r="AA8" s="1012"/>
      <c r="AB8" s="1012"/>
      <c r="AC8" s="1012"/>
      <c r="AD8" s="1012"/>
      <c r="AE8" s="1012"/>
      <c r="AF8" s="1012"/>
      <c r="AG8" s="1012"/>
      <c r="AH8" s="1012"/>
    </row>
    <row r="9" spans="1:34" s="1006" customFormat="1" ht="18.75">
      <c r="A9" s="1012"/>
      <c r="B9" s="1012"/>
      <c r="C9" s="1012"/>
      <c r="D9" s="1012"/>
      <c r="E9" s="1012"/>
      <c r="F9" s="1012"/>
      <c r="G9" s="1012"/>
      <c r="H9" s="1012"/>
      <c r="L9" s="761"/>
      <c r="M9" s="617" t="s">
        <v>595</v>
      </c>
      <c r="N9" s="666"/>
      <c r="O9" s="1220" t="str">
        <f>IF(numberPr_ch="",IF(numberPr="","",numberPr),numberPr_ch)</f>
        <v>35/5</v>
      </c>
      <c r="P9" s="1220"/>
      <c r="Q9" s="1220"/>
      <c r="R9" s="1220"/>
      <c r="S9" s="1220"/>
      <c r="T9" s="1220"/>
      <c r="U9" s="767"/>
      <c r="V9" s="767"/>
      <c r="W9" s="519"/>
      <c r="X9" s="1012"/>
      <c r="Y9" s="1012"/>
      <c r="Z9" s="1012"/>
      <c r="AA9" s="1012"/>
      <c r="AB9" s="1012"/>
      <c r="AC9" s="1012"/>
      <c r="AD9" s="1012"/>
      <c r="AE9" s="1012"/>
      <c r="AF9" s="1012"/>
      <c r="AG9" s="1012"/>
      <c r="AH9" s="1012"/>
    </row>
    <row r="10" spans="1:34" s="1006" customFormat="1" ht="18.75">
      <c r="A10" s="1012"/>
      <c r="B10" s="1012"/>
      <c r="C10" s="1012"/>
      <c r="D10" s="1012"/>
      <c r="E10" s="1012"/>
      <c r="F10" s="1012"/>
      <c r="G10" s="1012"/>
      <c r="H10" s="1012"/>
      <c r="L10" s="761"/>
      <c r="M10" s="617" t="s">
        <v>501</v>
      </c>
      <c r="N10" s="666"/>
      <c r="O10" s="1220" t="str">
        <f>IF(IstPub_ch="",IF(IstPub="","",IstPub),IstPub_ch)</f>
        <v>Официальный сайт Министерства тарифного регулирования и энергетики Челябинской области</v>
      </c>
      <c r="P10" s="1220"/>
      <c r="Q10" s="1220"/>
      <c r="R10" s="1220"/>
      <c r="S10" s="1220"/>
      <c r="T10" s="1220"/>
      <c r="U10" s="767"/>
      <c r="V10" s="767"/>
      <c r="W10" s="519"/>
      <c r="X10" s="1012"/>
      <c r="Y10" s="1012"/>
      <c r="Z10" s="1012"/>
      <c r="AA10" s="1012"/>
      <c r="AB10" s="1012"/>
      <c r="AC10" s="1012"/>
      <c r="AD10" s="1012"/>
      <c r="AE10" s="1012"/>
      <c r="AF10" s="1012"/>
      <c r="AG10" s="1012"/>
      <c r="AH10" s="1012"/>
    </row>
    <row r="11" spans="1:34" s="1006" customFormat="1" ht="11.25" hidden="1">
      <c r="A11" s="1012"/>
      <c r="B11" s="1012"/>
      <c r="C11" s="1012"/>
      <c r="D11" s="1012"/>
      <c r="E11" s="1012"/>
      <c r="F11" s="1012"/>
      <c r="G11" s="1012"/>
      <c r="H11" s="1012"/>
      <c r="L11" s="1215"/>
      <c r="M11" s="1215"/>
      <c r="N11" s="1023"/>
      <c r="O11" s="767"/>
      <c r="P11" s="767"/>
      <c r="Q11" s="767"/>
      <c r="R11" s="767"/>
      <c r="S11" s="767"/>
      <c r="T11" s="767"/>
      <c r="U11" s="1010" t="s">
        <v>373</v>
      </c>
      <c r="X11" s="1012"/>
      <c r="Y11" s="1012"/>
      <c r="Z11" s="1012"/>
      <c r="AA11" s="1012"/>
      <c r="AB11" s="1012"/>
      <c r="AC11" s="1012"/>
      <c r="AD11" s="1012"/>
      <c r="AE11" s="1012"/>
      <c r="AF11" s="1012"/>
      <c r="AG11" s="1012"/>
      <c r="AH11" s="1012"/>
    </row>
    <row r="12" spans="1:34">
      <c r="J12" s="995"/>
      <c r="K12" s="995"/>
      <c r="L12" s="991"/>
      <c r="M12" s="991"/>
      <c r="N12" s="502"/>
      <c r="O12" s="1221"/>
      <c r="P12" s="1221"/>
      <c r="Q12" s="1221"/>
      <c r="R12" s="1221"/>
      <c r="S12" s="1221"/>
      <c r="T12" s="1221"/>
      <c r="U12" s="1221"/>
    </row>
    <row r="13" spans="1:34">
      <c r="J13" s="995"/>
      <c r="K13" s="995"/>
      <c r="L13" s="1155" t="s">
        <v>454</v>
      </c>
      <c r="M13" s="1155"/>
      <c r="N13" s="1155"/>
      <c r="O13" s="1155"/>
      <c r="P13" s="1155"/>
      <c r="Q13" s="1155"/>
      <c r="R13" s="1155"/>
      <c r="S13" s="1155"/>
      <c r="T13" s="1155"/>
      <c r="U13" s="1155"/>
      <c r="V13" s="1155"/>
      <c r="W13" s="1155" t="s">
        <v>455</v>
      </c>
    </row>
    <row r="14" spans="1:34" ht="14.25" customHeight="1">
      <c r="J14" s="995"/>
      <c r="K14" s="995"/>
      <c r="L14" s="1227" t="s">
        <v>92</v>
      </c>
      <c r="M14" s="1227" t="s">
        <v>639</v>
      </c>
      <c r="N14" s="661"/>
      <c r="O14" s="1228" t="s">
        <v>641</v>
      </c>
      <c r="P14" s="1229"/>
      <c r="Q14" s="1229"/>
      <c r="R14" s="1229"/>
      <c r="S14" s="1229"/>
      <c r="T14" s="1230"/>
      <c r="U14" s="1211" t="s">
        <v>341</v>
      </c>
      <c r="V14" s="1224" t="s">
        <v>275</v>
      </c>
      <c r="W14" s="1155"/>
    </row>
    <row r="15" spans="1:34" ht="14.25" customHeight="1">
      <c r="J15" s="995"/>
      <c r="K15" s="995"/>
      <c r="L15" s="1227"/>
      <c r="M15" s="1227"/>
      <c r="N15" s="662"/>
      <c r="O15" s="1233" t="s">
        <v>605</v>
      </c>
      <c r="P15" s="1231" t="s">
        <v>271</v>
      </c>
      <c r="Q15" s="1232"/>
      <c r="R15" s="1208" t="s">
        <v>654</v>
      </c>
      <c r="S15" s="1209"/>
      <c r="T15" s="1210"/>
      <c r="U15" s="1212"/>
      <c r="V15" s="1225"/>
      <c r="W15" s="1155"/>
    </row>
    <row r="16" spans="1:34" ht="33.75" customHeight="1">
      <c r="J16" s="995"/>
      <c r="K16" s="995"/>
      <c r="L16" s="1227"/>
      <c r="M16" s="1227"/>
      <c r="N16" s="663"/>
      <c r="O16" s="1234"/>
      <c r="P16" s="756" t="s">
        <v>606</v>
      </c>
      <c r="Q16" s="756" t="s">
        <v>6</v>
      </c>
      <c r="R16" s="1027" t="s">
        <v>274</v>
      </c>
      <c r="S16" s="1222" t="s">
        <v>273</v>
      </c>
      <c r="T16" s="1223"/>
      <c r="U16" s="1213"/>
      <c r="V16" s="1226"/>
      <c r="W16" s="1155"/>
    </row>
    <row r="17" spans="1:36">
      <c r="J17" s="995"/>
      <c r="K17" s="569">
        <v>1</v>
      </c>
      <c r="L17" s="647" t="s">
        <v>93</v>
      </c>
      <c r="M17" s="647" t="s">
        <v>49</v>
      </c>
      <c r="N17" s="649" t="str">
        <f ca="1">OFFSET(N17,0,-1)</f>
        <v>2</v>
      </c>
      <c r="O17" s="1024">
        <f ca="1">OFFSET(O17,0,-1)+1</f>
        <v>3</v>
      </c>
      <c r="P17" s="1024">
        <f ca="1">OFFSET(P17,0,-1)+1</f>
        <v>4</v>
      </c>
      <c r="Q17" s="1024">
        <f ca="1">OFFSET(Q17,0,-1)+1</f>
        <v>5</v>
      </c>
      <c r="R17" s="1024">
        <f ca="1">OFFSET(R17,0,-1)+1</f>
        <v>6</v>
      </c>
      <c r="S17" s="1216">
        <f ca="1">OFFSET(S17,0,-1)+1</f>
        <v>7</v>
      </c>
      <c r="T17" s="1216"/>
      <c r="U17" s="1024">
        <f ca="1">OFFSET(U17,0,-2)+1</f>
        <v>8</v>
      </c>
      <c r="V17" s="649">
        <f ca="1">OFFSET(V17,0,-1)</f>
        <v>8</v>
      </c>
      <c r="W17" s="1024">
        <f ca="1">OFFSET(W17,0,-1)+1</f>
        <v>9</v>
      </c>
    </row>
    <row r="18" spans="1:36" ht="22.5">
      <c r="A18" s="1200">
        <v>1</v>
      </c>
      <c r="B18" s="1014"/>
      <c r="C18" s="1014"/>
      <c r="D18" s="1014"/>
      <c r="E18" s="981"/>
      <c r="F18" s="1025"/>
      <c r="G18" s="1025"/>
      <c r="H18" s="1025"/>
      <c r="I18" s="983"/>
      <c r="J18" s="979"/>
      <c r="K18" s="963"/>
      <c r="L18" s="1029">
        <f>mergeValue(A18)</f>
        <v>1</v>
      </c>
      <c r="M18" s="641" t="s">
        <v>20</v>
      </c>
      <c r="N18" s="646"/>
      <c r="O18" s="1201"/>
      <c r="P18" s="1201"/>
      <c r="Q18" s="1201"/>
      <c r="R18" s="1201"/>
      <c r="S18" s="1201"/>
      <c r="T18" s="1201"/>
      <c r="U18" s="1201"/>
      <c r="V18" s="1201"/>
      <c r="W18" s="630" t="s">
        <v>476</v>
      </c>
      <c r="Y18" s="829"/>
      <c r="Z18" s="829" t="str">
        <f t="shared" ref="Z18:Z31" si="0">IF(M18="","",M18 )</f>
        <v>Наименование тарифа</v>
      </c>
      <c r="AA18" s="829"/>
      <c r="AB18" s="829"/>
      <c r="AC18" s="829"/>
      <c r="AI18" s="1007"/>
      <c r="AJ18" s="1007"/>
    </row>
    <row r="19" spans="1:36" ht="22.5">
      <c r="A19" s="1200"/>
      <c r="B19" s="1200">
        <v>1</v>
      </c>
      <c r="C19" s="1014"/>
      <c r="D19" s="1014"/>
      <c r="E19" s="1025"/>
      <c r="F19" s="1025"/>
      <c r="G19" s="1025"/>
      <c r="H19" s="1025"/>
      <c r="I19" s="1020"/>
      <c r="J19" s="954"/>
      <c r="K19" s="957"/>
      <c r="L19" s="1029" t="str">
        <f>mergeValue(A19) &amp;"."&amp; mergeValue(B19)</f>
        <v>1.1</v>
      </c>
      <c r="M19" s="692" t="s">
        <v>16</v>
      </c>
      <c r="N19" s="646"/>
      <c r="O19" s="1201"/>
      <c r="P19" s="1201"/>
      <c r="Q19" s="1201"/>
      <c r="R19" s="1201"/>
      <c r="S19" s="1201"/>
      <c r="T19" s="1201"/>
      <c r="U19" s="1201"/>
      <c r="V19" s="1201"/>
      <c r="W19" s="630" t="s">
        <v>477</v>
      </c>
      <c r="Y19" s="829"/>
      <c r="Z19" s="829" t="str">
        <f t="shared" si="0"/>
        <v>Территория действия тарифа</v>
      </c>
      <c r="AA19" s="829"/>
      <c r="AB19" s="829"/>
      <c r="AC19" s="829"/>
      <c r="AI19" s="1007"/>
      <c r="AJ19" s="1007"/>
    </row>
    <row r="20" spans="1:36" ht="22.5">
      <c r="A20" s="1200"/>
      <c r="B20" s="1200"/>
      <c r="C20" s="1200">
        <v>1</v>
      </c>
      <c r="D20" s="1014"/>
      <c r="E20" s="1025"/>
      <c r="F20" s="1025"/>
      <c r="G20" s="1025"/>
      <c r="H20" s="1025"/>
      <c r="I20" s="962"/>
      <c r="J20" s="954"/>
      <c r="K20" s="957"/>
      <c r="L20" s="1029" t="str">
        <f>mergeValue(A20) &amp;"."&amp; mergeValue(B20)&amp;"."&amp; mergeValue(C20)</f>
        <v>1.1.1</v>
      </c>
      <c r="M20" s="693" t="s">
        <v>7</v>
      </c>
      <c r="N20" s="646"/>
      <c r="O20" s="1201"/>
      <c r="P20" s="1201"/>
      <c r="Q20" s="1201"/>
      <c r="R20" s="1201"/>
      <c r="S20" s="1201"/>
      <c r="T20" s="1201"/>
      <c r="U20" s="1201"/>
      <c r="V20" s="1201"/>
      <c r="W20" s="630" t="s">
        <v>633</v>
      </c>
      <c r="Y20" s="829"/>
      <c r="Z20" s="829" t="str">
        <f t="shared" si="0"/>
        <v xml:space="preserve">Наименование системы теплоснабжения </v>
      </c>
      <c r="AA20" s="829"/>
      <c r="AB20" s="829"/>
      <c r="AC20" s="829"/>
      <c r="AI20" s="1007"/>
      <c r="AJ20" s="1007"/>
    </row>
    <row r="21" spans="1:36" ht="22.5">
      <c r="A21" s="1200"/>
      <c r="B21" s="1200"/>
      <c r="C21" s="1200"/>
      <c r="D21" s="1200">
        <v>1</v>
      </c>
      <c r="E21" s="1025"/>
      <c r="F21" s="1025"/>
      <c r="G21" s="1025"/>
      <c r="H21" s="1025"/>
      <c r="I21" s="962"/>
      <c r="J21" s="954"/>
      <c r="K21" s="957"/>
      <c r="L21" s="1029" t="str">
        <f>mergeValue(A21) &amp;"."&amp; mergeValue(B21)&amp;"."&amp; mergeValue(C21)&amp;"."&amp; mergeValue(D21)</f>
        <v>1.1.1.1</v>
      </c>
      <c r="M21" s="694" t="s">
        <v>22</v>
      </c>
      <c r="N21" s="646"/>
      <c r="O21" s="1201"/>
      <c r="P21" s="1201"/>
      <c r="Q21" s="1201"/>
      <c r="R21" s="1201"/>
      <c r="S21" s="1201"/>
      <c r="T21" s="1201"/>
      <c r="U21" s="1201"/>
      <c r="V21" s="1201"/>
      <c r="W21" s="630" t="s">
        <v>634</v>
      </c>
      <c r="Y21" s="829"/>
      <c r="Z21" s="829" t="str">
        <f t="shared" si="0"/>
        <v xml:space="preserve">Источник тепловой энергии  </v>
      </c>
      <c r="AA21" s="829"/>
      <c r="AB21" s="829"/>
      <c r="AC21" s="829"/>
      <c r="AI21" s="1007"/>
      <c r="AJ21" s="1007"/>
    </row>
    <row r="22" spans="1:36" ht="101.25">
      <c r="A22" s="1200"/>
      <c r="B22" s="1200"/>
      <c r="C22" s="1200"/>
      <c r="D22" s="1200"/>
      <c r="E22" s="1200">
        <v>1</v>
      </c>
      <c r="F22" s="1025"/>
      <c r="G22" s="1025"/>
      <c r="H22" s="1014">
        <v>1</v>
      </c>
      <c r="I22" s="1200">
        <v>1</v>
      </c>
      <c r="J22" s="1025"/>
      <c r="K22" s="965"/>
      <c r="L22" s="1029" t="str">
        <f>mergeValue(A22) &amp;"."&amp; mergeValue(B22)&amp;"."&amp; mergeValue(C22)&amp;"."&amp; mergeValue(D22)&amp;"."&amp; mergeValue(E22)</f>
        <v>1.1.1.1.1</v>
      </c>
      <c r="M22" s="554" t="s">
        <v>9</v>
      </c>
      <c r="N22" s="646"/>
      <c r="O22" s="1202"/>
      <c r="P22" s="1202"/>
      <c r="Q22" s="1202"/>
      <c r="R22" s="1202"/>
      <c r="S22" s="1202"/>
      <c r="T22" s="1202"/>
      <c r="U22" s="1202"/>
      <c r="V22" s="1202"/>
      <c r="W22" s="630" t="s">
        <v>638</v>
      </c>
      <c r="Y22" s="829"/>
      <c r="Z22" s="829" t="str">
        <f t="shared" si="0"/>
        <v>Схема подключения теплопотребляющей установки к коллектору источника тепловой энергии</v>
      </c>
      <c r="AA22" s="829"/>
      <c r="AB22" s="829"/>
      <c r="AC22" s="829"/>
      <c r="AI22" s="1007"/>
      <c r="AJ22" s="1007"/>
    </row>
    <row r="23" spans="1:36" ht="90">
      <c r="A23" s="1200"/>
      <c r="B23" s="1200"/>
      <c r="C23" s="1200"/>
      <c r="D23" s="1200"/>
      <c r="E23" s="1200"/>
      <c r="F23" s="1200">
        <v>1</v>
      </c>
      <c r="G23" s="1014"/>
      <c r="H23" s="1014"/>
      <c r="I23" s="1200"/>
      <c r="J23" s="1200">
        <v>1</v>
      </c>
      <c r="K23" s="966"/>
      <c r="L23" s="1029" t="str">
        <f>mergeValue(A23) &amp;"."&amp; mergeValue(B23)&amp;"."&amp; mergeValue(C23)&amp;"."&amp; mergeValue(D23)&amp;"."&amp; mergeValue(E23)&amp;"."&amp; mergeValue(F23)</f>
        <v>1.1.1.1.1.1</v>
      </c>
      <c r="M23" s="555" t="s">
        <v>10</v>
      </c>
      <c r="N23" s="646"/>
      <c r="O23" s="1203"/>
      <c r="P23" s="1204"/>
      <c r="Q23" s="1204"/>
      <c r="R23" s="1204"/>
      <c r="S23" s="1204"/>
      <c r="T23" s="1204"/>
      <c r="U23" s="1204"/>
      <c r="V23" s="1205"/>
      <c r="W23" s="630" t="s">
        <v>636</v>
      </c>
      <c r="Y23" s="829"/>
      <c r="Z23" s="829" t="str">
        <f t="shared" si="0"/>
        <v>Группа потребителей</v>
      </c>
      <c r="AA23" s="829"/>
      <c r="AB23" s="829"/>
      <c r="AC23" s="829"/>
      <c r="AI23" s="1007"/>
      <c r="AJ23" s="1007"/>
    </row>
    <row r="24" spans="1:36" ht="189" customHeight="1">
      <c r="A24" s="1200"/>
      <c r="B24" s="1200"/>
      <c r="C24" s="1200"/>
      <c r="D24" s="1200"/>
      <c r="E24" s="1200"/>
      <c r="F24" s="1200"/>
      <c r="G24" s="1014">
        <v>1</v>
      </c>
      <c r="H24" s="1014"/>
      <c r="I24" s="1200"/>
      <c r="J24" s="1200"/>
      <c r="K24" s="966">
        <v>1</v>
      </c>
      <c r="L24" s="1029" t="str">
        <f>mergeValue(A24) &amp;"."&amp; mergeValue(B24)&amp;"."&amp; mergeValue(C24)&amp;"."&amp; mergeValue(D24)&amp;"."&amp; mergeValue(E24)&amp;"."&amp; mergeValue(F24)&amp;"."&amp; mergeValue(G24)</f>
        <v>1.1.1.1.1.1.1</v>
      </c>
      <c r="M24" s="1068"/>
      <c r="N24" s="646"/>
      <c r="O24" s="763"/>
      <c r="P24" s="763"/>
      <c r="Q24" s="1093"/>
      <c r="R24" s="1206"/>
      <c r="S24" s="1207" t="s">
        <v>84</v>
      </c>
      <c r="T24" s="1206"/>
      <c r="U24" s="1207" t="s">
        <v>85</v>
      </c>
      <c r="V24" s="763"/>
      <c r="W24" s="1217" t="s">
        <v>655</v>
      </c>
      <c r="X24" s="1007" t="str">
        <f>strCheckDate(O25:V25)</f>
        <v/>
      </c>
      <c r="Y24" s="829"/>
      <c r="Z24" s="829" t="str">
        <f t="shared" si="0"/>
        <v/>
      </c>
      <c r="AA24" s="829"/>
      <c r="AB24" s="829"/>
      <c r="AC24" s="829"/>
      <c r="AI24" s="1007"/>
      <c r="AJ24" s="1007"/>
    </row>
    <row r="25" spans="1:36" ht="11.25" hidden="1">
      <c r="A25" s="1200"/>
      <c r="B25" s="1200"/>
      <c r="C25" s="1200"/>
      <c r="D25" s="1200"/>
      <c r="E25" s="1200"/>
      <c r="F25" s="1200"/>
      <c r="G25" s="1014"/>
      <c r="H25" s="1014"/>
      <c r="I25" s="1200"/>
      <c r="J25" s="1200"/>
      <c r="K25" s="966"/>
      <c r="L25" s="800"/>
      <c r="M25" s="646"/>
      <c r="N25" s="646"/>
      <c r="O25" s="763"/>
      <c r="P25" s="763"/>
      <c r="Q25" s="769" t="str">
        <f>R24 &amp; "-" &amp; T24</f>
        <v>-</v>
      </c>
      <c r="R25" s="1206"/>
      <c r="S25" s="1207"/>
      <c r="T25" s="1206"/>
      <c r="U25" s="1207"/>
      <c r="V25" s="763"/>
      <c r="W25" s="1218"/>
      <c r="Y25" s="829"/>
      <c r="Z25" s="829" t="str">
        <f t="shared" si="0"/>
        <v/>
      </c>
      <c r="AA25" s="829"/>
      <c r="AB25" s="829"/>
      <c r="AC25" s="829"/>
      <c r="AI25" s="1007"/>
      <c r="AJ25" s="1007"/>
    </row>
    <row r="26" spans="1:36" ht="15" customHeight="1">
      <c r="A26" s="1200"/>
      <c r="B26" s="1200"/>
      <c r="C26" s="1200"/>
      <c r="D26" s="1200"/>
      <c r="E26" s="1200"/>
      <c r="F26" s="1200"/>
      <c r="G26" s="1025"/>
      <c r="H26" s="1014"/>
      <c r="I26" s="1200"/>
      <c r="J26" s="1200"/>
      <c r="K26" s="965"/>
      <c r="L26" s="688"/>
      <c r="M26" s="557" t="s">
        <v>25</v>
      </c>
      <c r="N26" s="1005"/>
      <c r="O26" s="1005"/>
      <c r="P26" s="1005"/>
      <c r="Q26" s="1005"/>
      <c r="R26" s="1005"/>
      <c r="S26" s="1005"/>
      <c r="T26" s="1005"/>
      <c r="U26" s="1005"/>
      <c r="V26" s="762"/>
      <c r="W26" s="1219"/>
      <c r="Y26" s="829"/>
      <c r="Z26" s="829" t="str">
        <f t="shared" si="0"/>
        <v>Добавить вид теплоносителя (параметры теплоносителя)</v>
      </c>
      <c r="AA26" s="829"/>
      <c r="AB26" s="829"/>
      <c r="AC26" s="829"/>
      <c r="AI26" s="1007"/>
      <c r="AJ26" s="1007"/>
    </row>
    <row r="27" spans="1:36" ht="15" customHeight="1">
      <c r="A27" s="1200"/>
      <c r="B27" s="1200"/>
      <c r="C27" s="1200"/>
      <c r="D27" s="1200"/>
      <c r="E27" s="1200"/>
      <c r="F27" s="1025"/>
      <c r="G27" s="1025"/>
      <c r="H27" s="1014"/>
      <c r="I27" s="1200"/>
      <c r="J27" s="1025"/>
      <c r="K27" s="965"/>
      <c r="L27" s="688"/>
      <c r="M27" s="556" t="s">
        <v>11</v>
      </c>
      <c r="N27" s="1005"/>
      <c r="O27" s="1005"/>
      <c r="P27" s="1005"/>
      <c r="Q27" s="1005"/>
      <c r="R27" s="1005"/>
      <c r="S27" s="1005"/>
      <c r="T27" s="1005"/>
      <c r="U27" s="1004"/>
      <c r="V27" s="1005"/>
      <c r="W27" s="665"/>
      <c r="Y27" s="829"/>
      <c r="Z27" s="829" t="str">
        <f t="shared" si="0"/>
        <v>Добавить группу потребителей</v>
      </c>
      <c r="AA27" s="829"/>
      <c r="AB27" s="829"/>
      <c r="AC27" s="829"/>
      <c r="AI27" s="1007"/>
      <c r="AJ27" s="1007"/>
    </row>
    <row r="28" spans="1:36" ht="15" customHeight="1">
      <c r="A28" s="1200"/>
      <c r="B28" s="1200"/>
      <c r="C28" s="1200"/>
      <c r="D28" s="1200"/>
      <c r="E28" s="964"/>
      <c r="F28" s="1025"/>
      <c r="G28" s="1025"/>
      <c r="H28" s="1025"/>
      <c r="I28" s="979"/>
      <c r="J28" s="994"/>
      <c r="K28" s="963"/>
      <c r="L28" s="688"/>
      <c r="M28" s="1001" t="s">
        <v>12</v>
      </c>
      <c r="N28" s="1005"/>
      <c r="O28" s="1005"/>
      <c r="P28" s="1005"/>
      <c r="Q28" s="1005"/>
      <c r="R28" s="1005"/>
      <c r="S28" s="1005"/>
      <c r="T28" s="1005"/>
      <c r="U28" s="1004"/>
      <c r="V28" s="1005"/>
      <c r="W28" s="665"/>
      <c r="Y28" s="829"/>
      <c r="Z28" s="829" t="str">
        <f t="shared" si="0"/>
        <v>Добавить схему подключения</v>
      </c>
      <c r="AA28" s="829"/>
      <c r="AB28" s="829"/>
      <c r="AC28" s="829"/>
      <c r="AI28" s="1007"/>
      <c r="AJ28" s="1007"/>
    </row>
    <row r="29" spans="1:36" ht="15" customHeight="1">
      <c r="A29" s="1200"/>
      <c r="B29" s="1200"/>
      <c r="C29" s="1200"/>
      <c r="D29" s="964"/>
      <c r="E29" s="964"/>
      <c r="F29" s="1025"/>
      <c r="G29" s="1025"/>
      <c r="H29" s="1025"/>
      <c r="I29" s="979"/>
      <c r="J29" s="994"/>
      <c r="K29" s="963"/>
      <c r="L29" s="688"/>
      <c r="M29" s="1000" t="s">
        <v>17</v>
      </c>
      <c r="N29" s="1005"/>
      <c r="O29" s="1005"/>
      <c r="P29" s="1005"/>
      <c r="Q29" s="1005"/>
      <c r="R29" s="1005"/>
      <c r="S29" s="1005"/>
      <c r="T29" s="1005"/>
      <c r="U29" s="1004"/>
      <c r="V29" s="1005"/>
      <c r="W29" s="665"/>
      <c r="Y29" s="829"/>
      <c r="Z29" s="829" t="str">
        <f t="shared" si="0"/>
        <v>Добавить источник тепловой энергии</v>
      </c>
      <c r="AA29" s="829"/>
      <c r="AB29" s="829"/>
      <c r="AC29" s="829"/>
      <c r="AI29" s="1007"/>
      <c r="AJ29" s="1007"/>
    </row>
    <row r="30" spans="1:36" ht="15" customHeight="1">
      <c r="A30" s="1200"/>
      <c r="B30" s="1200"/>
      <c r="C30" s="964"/>
      <c r="D30" s="964"/>
      <c r="E30" s="964"/>
      <c r="F30" s="964"/>
      <c r="G30" s="969"/>
      <c r="H30" s="979"/>
      <c r="I30" s="967"/>
      <c r="J30" s="994"/>
      <c r="K30" s="968"/>
      <c r="L30" s="688"/>
      <c r="M30" s="999" t="s">
        <v>18</v>
      </c>
      <c r="N30" s="1005"/>
      <c r="O30" s="1005"/>
      <c r="P30" s="1005"/>
      <c r="Q30" s="1005"/>
      <c r="R30" s="1005"/>
      <c r="S30" s="1005"/>
      <c r="T30" s="1005"/>
      <c r="U30" s="1004"/>
      <c r="V30" s="1005"/>
      <c r="W30" s="665"/>
      <c r="Y30" s="829"/>
      <c r="Z30" s="829" t="str">
        <f t="shared" si="0"/>
        <v>Добавить наименование системы теплоснабжения</v>
      </c>
      <c r="AA30" s="829"/>
      <c r="AB30" s="829"/>
      <c r="AC30" s="829"/>
      <c r="AI30" s="1007"/>
      <c r="AJ30" s="1007"/>
    </row>
    <row r="31" spans="1:36" ht="15" customHeight="1">
      <c r="A31" s="1200"/>
      <c r="B31" s="964"/>
      <c r="C31" s="964"/>
      <c r="D31" s="964"/>
      <c r="E31" s="964"/>
      <c r="F31" s="964"/>
      <c r="G31" s="969"/>
      <c r="H31" s="979"/>
      <c r="I31" s="979"/>
      <c r="J31" s="994"/>
      <c r="K31" s="963"/>
      <c r="L31" s="688"/>
      <c r="M31" s="733" t="s">
        <v>19</v>
      </c>
      <c r="N31" s="1005"/>
      <c r="O31" s="1005"/>
      <c r="P31" s="1005"/>
      <c r="Q31" s="1005"/>
      <c r="R31" s="1005"/>
      <c r="S31" s="1005"/>
      <c r="T31" s="1005"/>
      <c r="U31" s="1004"/>
      <c r="V31" s="1005"/>
      <c r="W31" s="665"/>
      <c r="Y31" s="829"/>
      <c r="Z31" s="829" t="str">
        <f t="shared" si="0"/>
        <v>Добавить территорию действия тарифа</v>
      </c>
      <c r="AA31" s="829"/>
      <c r="AB31" s="829"/>
      <c r="AC31" s="829"/>
      <c r="AI31" s="1007"/>
      <c r="AJ31" s="1007"/>
    </row>
    <row r="32" spans="1:36" s="989" customFormat="1" ht="15" customHeight="1">
      <c r="L32" s="492"/>
      <c r="M32" s="736" t="s">
        <v>309</v>
      </c>
      <c r="N32" s="1005"/>
      <c r="O32" s="1005"/>
      <c r="P32" s="1005"/>
      <c r="Q32" s="1005"/>
      <c r="R32" s="1005"/>
      <c r="S32" s="1005"/>
      <c r="T32" s="1005"/>
      <c r="U32" s="1004"/>
      <c r="V32" s="1005"/>
      <c r="W32" s="665"/>
      <c r="X32" s="1009"/>
      <c r="Y32" s="1009"/>
      <c r="Z32" s="1009"/>
      <c r="AA32" s="1009"/>
      <c r="AB32" s="1009"/>
      <c r="AC32" s="1009"/>
      <c r="AD32" s="1009"/>
      <c r="AE32" s="1009"/>
      <c r="AF32" s="1009"/>
      <c r="AG32" s="1009"/>
      <c r="AH32" s="1009"/>
    </row>
    <row r="33" spans="1:34" ht="11.25">
      <c r="A33" s="990"/>
      <c r="B33" s="990"/>
      <c r="C33" s="990"/>
      <c r="D33" s="990"/>
      <c r="E33" s="990"/>
      <c r="F33" s="990"/>
      <c r="G33" s="990"/>
      <c r="H33" s="990"/>
      <c r="I33" s="990"/>
      <c r="J33" s="990"/>
      <c r="K33" s="990"/>
      <c r="X33" s="990"/>
      <c r="Y33" s="990"/>
      <c r="Z33" s="990"/>
      <c r="AA33" s="990"/>
      <c r="AB33" s="990"/>
      <c r="AC33" s="990"/>
      <c r="AD33" s="990"/>
      <c r="AE33" s="990"/>
      <c r="AF33" s="990"/>
      <c r="AG33" s="990"/>
      <c r="AH33" s="990"/>
    </row>
    <row r="34" spans="1:34" ht="90" customHeight="1">
      <c r="L34" s="1">
        <v>1</v>
      </c>
      <c r="M34" s="1193" t="s">
        <v>632</v>
      </c>
      <c r="N34" s="1193"/>
      <c r="O34" s="1193"/>
      <c r="P34" s="1193"/>
      <c r="Q34" s="1193"/>
      <c r="R34" s="1193"/>
      <c r="S34" s="1193"/>
      <c r="T34" s="1193"/>
      <c r="U34" s="1193"/>
      <c r="V34" s="1193"/>
      <c r="W34" s="1193"/>
    </row>
  </sheetData>
  <sheetProtection password="FA9C" sheet="1" objects="1" scenarios="1" formatColumns="0" formatRows="0"/>
  <dataConsolidate leftLabels="1"/>
  <mergeCells count="39">
    <mergeCell ref="W24:W26"/>
    <mergeCell ref="M34:W34"/>
    <mergeCell ref="O21:V21"/>
    <mergeCell ref="E22:E27"/>
    <mergeCell ref="I22:I27"/>
    <mergeCell ref="O22:V22"/>
    <mergeCell ref="F23:F26"/>
    <mergeCell ref="J23:J26"/>
    <mergeCell ref="O23:V23"/>
    <mergeCell ref="R24:R25"/>
    <mergeCell ref="S24:S25"/>
    <mergeCell ref="T24:T25"/>
    <mergeCell ref="S17:T17"/>
    <mergeCell ref="A18:A31"/>
    <mergeCell ref="O18:V18"/>
    <mergeCell ref="B19:B30"/>
    <mergeCell ref="O19:V19"/>
    <mergeCell ref="C20:C29"/>
    <mergeCell ref="O20:V20"/>
    <mergeCell ref="D21:D28"/>
    <mergeCell ref="U24:U25"/>
    <mergeCell ref="O12:U12"/>
    <mergeCell ref="L13:V13"/>
    <mergeCell ref="W13:W16"/>
    <mergeCell ref="L14:L16"/>
    <mergeCell ref="M14:M16"/>
    <mergeCell ref="O14:T14"/>
    <mergeCell ref="U14:U16"/>
    <mergeCell ref="V14:V16"/>
    <mergeCell ref="O15:O16"/>
    <mergeCell ref="P15:Q15"/>
    <mergeCell ref="R15:T15"/>
    <mergeCell ref="S16:T16"/>
    <mergeCell ref="L11:M11"/>
    <mergeCell ref="L5:T5"/>
    <mergeCell ref="O7:T7"/>
    <mergeCell ref="O8:T8"/>
    <mergeCell ref="O9:T9"/>
    <mergeCell ref="O10:T10"/>
  </mergeCells>
  <dataValidations count="10">
    <dataValidation allowBlank="1" sqref="WVT983066:WWE98307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7:W32 L131098:W131104 L196634:W196640 L262170:W262176 L327706:W327712 L393242:W393248 L458778:W458784 L524314:W524320 L589850:W589856 L655386:W655392 L720922:W720928 L786458:W786464 L851994:W852000 L917530:W917536 L983066:W983072 L65562:W65568 L26:V26 ACZ26:ADK32 TD26:TO32 JH26:JS32 WVT26:WWE32 WLX26:WMI32 WCB26:WCM32 VSF26:VSQ32 VIJ26:VIU32 UYN26:UYY32 UOR26:UPC32 UEV26:UFG32 TUZ26:TVK32 TLD26:TLO32 TBH26:TBS32 SRL26:SRW32 SHP26:SIA32 RXT26:RYE32 RNX26:ROI32 REB26:REM32 QUF26:QUQ32 QKJ26:QKU32 QAN26:QAY32 PQR26:PRC32 PGV26:PHG32 OWZ26:OXK32 OND26:ONO32 ODH26:ODS32 NTL26:NTW32 NJP26:NKA32 MZT26:NAE32 MPX26:MQI32 MGB26:MGM32 LWF26:LWQ32 LMJ26:LMU32 LCN26:LCY32 KSR26:KTC32 KIV26:KJG32 JYZ26:JZK32 JPD26:JPO32 JFH26:JFS32 IVL26:IVW32 ILP26:IMA32 IBT26:ICE32 HRX26:HSI32 HIB26:HIM32 GYF26:GYQ32 GOJ26:GOU32 GEN26:GEY32 FUR26:FVC32 FKV26:FLG32 FAZ26:FBK32 ERD26:ERO32 EHH26:EHS32 DXL26:DXW32 DNP26:DOA32 DDT26:DEE32 CTX26:CUI32 CKB26:CKM32 CAF26:CAQ32 BQJ26:BQU32 BGN26:BGY32 AWR26:AXC32 AMV26:ANG32"/>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S65560 JO65560 TK65560 ADG65560 ANC65560 AWY65560 BGU65560 BQQ65560 CAM65560 CKI65560 CUE65560 DEA65560 DNW65560 DXS65560 EHO65560 ERK65560 FBG65560 FLC65560 FUY65560 GEU65560 GOQ65560 GYM65560 HII65560 HSE65560 ICA65560 ILW65560 IVS65560 JFO65560 JPK65560 JZG65560 KJC65560 KSY65560 LCU65560 LMQ65560 LWM65560 MGI65560 MQE65560 NAA65560 NJW65560 NTS65560 ODO65560 ONK65560 OXG65560 PHC65560 PQY65560 QAU65560 QKQ65560 QUM65560 REI65560 ROE65560 RYA65560 SHW65560 SRS65560 TBO65560 TLK65560 TVG65560 UFC65560 UOY65560 UYU65560 VIQ65560 VSM65560 WCI65560 WME65560 WWA65560 S131096 JO131096 TK131096 ADG131096 ANC131096 AWY131096 BGU131096 BQQ131096 CAM131096 CKI131096 CUE131096 DEA131096 DNW131096 DXS131096 EHO131096 ERK131096 FBG131096 FLC131096 FUY131096 GEU131096 GOQ131096 GYM131096 HII131096 HSE131096 ICA131096 ILW131096 IVS131096 JFO131096 JPK131096 JZG131096 KJC131096 KSY131096 LCU131096 LMQ131096 LWM131096 MGI131096 MQE131096 NAA131096 NJW131096 NTS131096 ODO131096 ONK131096 OXG131096 PHC131096 PQY131096 QAU131096 QKQ131096 QUM131096 REI131096 ROE131096 RYA131096 SHW131096 SRS131096 TBO131096 TLK131096 TVG131096 UFC131096 UOY131096 UYU131096 VIQ131096 VSM131096 WCI131096 WME131096 WWA131096 S196632 JO196632 TK196632 ADG196632 ANC196632 AWY196632 BGU196632 BQQ196632 CAM196632 CKI196632 CUE196632 DEA196632 DNW196632 DXS196632 EHO196632 ERK196632 FBG196632 FLC196632 FUY196632 GEU196632 GOQ196632 GYM196632 HII196632 HSE196632 ICA196632 ILW196632 IVS196632 JFO196632 JPK196632 JZG196632 KJC196632 KSY196632 LCU196632 LMQ196632 LWM196632 MGI196632 MQE196632 NAA196632 NJW196632 NTS196632 ODO196632 ONK196632 OXG196632 PHC196632 PQY196632 QAU196632 QKQ196632 QUM196632 REI196632 ROE196632 RYA196632 SHW196632 SRS196632 TBO196632 TLK196632 TVG196632 UFC196632 UOY196632 UYU196632 VIQ196632 VSM196632 WCI196632 WME196632 WWA196632 S262168 JO262168 TK262168 ADG262168 ANC262168 AWY262168 BGU262168 BQQ262168 CAM262168 CKI262168 CUE262168 DEA262168 DNW262168 DXS262168 EHO262168 ERK262168 FBG262168 FLC262168 FUY262168 GEU262168 GOQ262168 GYM262168 HII262168 HSE262168 ICA262168 ILW262168 IVS262168 JFO262168 JPK262168 JZG262168 KJC262168 KSY262168 LCU262168 LMQ262168 LWM262168 MGI262168 MQE262168 NAA262168 NJW262168 NTS262168 ODO262168 ONK262168 OXG262168 PHC262168 PQY262168 QAU262168 QKQ262168 QUM262168 REI262168 ROE262168 RYA262168 SHW262168 SRS262168 TBO262168 TLK262168 TVG262168 UFC262168 UOY262168 UYU262168 VIQ262168 VSM262168 WCI262168 WME262168 WWA262168 S327704 JO327704 TK327704 ADG327704 ANC327704 AWY327704 BGU327704 BQQ327704 CAM327704 CKI327704 CUE327704 DEA327704 DNW327704 DXS327704 EHO327704 ERK327704 FBG327704 FLC327704 FUY327704 GEU327704 GOQ327704 GYM327704 HII327704 HSE327704 ICA327704 ILW327704 IVS327704 JFO327704 JPK327704 JZG327704 KJC327704 KSY327704 LCU327704 LMQ327704 LWM327704 MGI327704 MQE327704 NAA327704 NJW327704 NTS327704 ODO327704 ONK327704 OXG327704 PHC327704 PQY327704 QAU327704 QKQ327704 QUM327704 REI327704 ROE327704 RYA327704 SHW327704 SRS327704 TBO327704 TLK327704 TVG327704 UFC327704 UOY327704 UYU327704 VIQ327704 VSM327704 WCI327704 WME327704 WWA327704 S393240 JO393240 TK393240 ADG393240 ANC393240 AWY393240 BGU393240 BQQ393240 CAM393240 CKI393240 CUE393240 DEA393240 DNW393240 DXS393240 EHO393240 ERK393240 FBG393240 FLC393240 FUY393240 GEU393240 GOQ393240 GYM393240 HII393240 HSE393240 ICA393240 ILW393240 IVS393240 JFO393240 JPK393240 JZG393240 KJC393240 KSY393240 LCU393240 LMQ393240 LWM393240 MGI393240 MQE393240 NAA393240 NJW393240 NTS393240 ODO393240 ONK393240 OXG393240 PHC393240 PQY393240 QAU393240 QKQ393240 QUM393240 REI393240 ROE393240 RYA393240 SHW393240 SRS393240 TBO393240 TLK393240 TVG393240 UFC393240 UOY393240 UYU393240 VIQ393240 VSM393240 WCI393240 WME393240 WWA393240 S458776 JO458776 TK458776 ADG458776 ANC458776 AWY458776 BGU458776 BQQ458776 CAM458776 CKI458776 CUE458776 DEA458776 DNW458776 DXS458776 EHO458776 ERK458776 FBG458776 FLC458776 FUY458776 GEU458776 GOQ458776 GYM458776 HII458776 HSE458776 ICA458776 ILW458776 IVS458776 JFO458776 JPK458776 JZG458776 KJC458776 KSY458776 LCU458776 LMQ458776 LWM458776 MGI458776 MQE458776 NAA458776 NJW458776 NTS458776 ODO458776 ONK458776 OXG458776 PHC458776 PQY458776 QAU458776 QKQ458776 QUM458776 REI458776 ROE458776 RYA458776 SHW458776 SRS458776 TBO458776 TLK458776 TVG458776 UFC458776 UOY458776 UYU458776 VIQ458776 VSM458776 WCI458776 WME458776 WWA458776 S524312 JO524312 TK524312 ADG524312 ANC524312 AWY524312 BGU524312 BQQ524312 CAM524312 CKI524312 CUE524312 DEA524312 DNW524312 DXS524312 EHO524312 ERK524312 FBG524312 FLC524312 FUY524312 GEU524312 GOQ524312 GYM524312 HII524312 HSE524312 ICA524312 ILW524312 IVS524312 JFO524312 JPK524312 JZG524312 KJC524312 KSY524312 LCU524312 LMQ524312 LWM524312 MGI524312 MQE524312 NAA524312 NJW524312 NTS524312 ODO524312 ONK524312 OXG524312 PHC524312 PQY524312 QAU524312 QKQ524312 QUM524312 REI524312 ROE524312 RYA524312 SHW524312 SRS524312 TBO524312 TLK524312 TVG524312 UFC524312 UOY524312 UYU524312 VIQ524312 VSM524312 WCI524312 WME524312 WWA524312 S589848 JO589848 TK589848 ADG589848 ANC589848 AWY589848 BGU589848 BQQ589848 CAM589848 CKI589848 CUE589848 DEA589848 DNW589848 DXS589848 EHO589848 ERK589848 FBG589848 FLC589848 FUY589848 GEU589848 GOQ589848 GYM589848 HII589848 HSE589848 ICA589848 ILW589848 IVS589848 JFO589848 JPK589848 JZG589848 KJC589848 KSY589848 LCU589848 LMQ589848 LWM589848 MGI589848 MQE589848 NAA589848 NJW589848 NTS589848 ODO589848 ONK589848 OXG589848 PHC589848 PQY589848 QAU589848 QKQ589848 QUM589848 REI589848 ROE589848 RYA589848 SHW589848 SRS589848 TBO589848 TLK589848 TVG589848 UFC589848 UOY589848 UYU589848 VIQ589848 VSM589848 WCI589848 WME589848 WWA589848 S655384 JO655384 TK655384 ADG655384 ANC655384 AWY655384 BGU655384 BQQ655384 CAM655384 CKI655384 CUE655384 DEA655384 DNW655384 DXS655384 EHO655384 ERK655384 FBG655384 FLC655384 FUY655384 GEU655384 GOQ655384 GYM655384 HII655384 HSE655384 ICA655384 ILW655384 IVS655384 JFO655384 JPK655384 JZG655384 KJC655384 KSY655384 LCU655384 LMQ655384 LWM655384 MGI655384 MQE655384 NAA655384 NJW655384 NTS655384 ODO655384 ONK655384 OXG655384 PHC655384 PQY655384 QAU655384 QKQ655384 QUM655384 REI655384 ROE655384 RYA655384 SHW655384 SRS655384 TBO655384 TLK655384 TVG655384 UFC655384 UOY655384 UYU655384 VIQ655384 VSM655384 WCI655384 WME655384 WWA655384 S720920 JO720920 TK720920 ADG720920 ANC720920 AWY720920 BGU720920 BQQ720920 CAM720920 CKI720920 CUE720920 DEA720920 DNW720920 DXS720920 EHO720920 ERK720920 FBG720920 FLC720920 FUY720920 GEU720920 GOQ720920 GYM720920 HII720920 HSE720920 ICA720920 ILW720920 IVS720920 JFO720920 JPK720920 JZG720920 KJC720920 KSY720920 LCU720920 LMQ720920 LWM720920 MGI720920 MQE720920 NAA720920 NJW720920 NTS720920 ODO720920 ONK720920 OXG720920 PHC720920 PQY720920 QAU720920 QKQ720920 QUM720920 REI720920 ROE720920 RYA720920 SHW720920 SRS720920 TBO720920 TLK720920 TVG720920 UFC720920 UOY720920 UYU720920 VIQ720920 VSM720920 WCI720920 WME720920 WWA720920 S786456 JO786456 TK786456 ADG786456 ANC786456 AWY786456 BGU786456 BQQ786456 CAM786456 CKI786456 CUE786456 DEA786456 DNW786456 DXS786456 EHO786456 ERK786456 FBG786456 FLC786456 FUY786456 GEU786456 GOQ786456 GYM786456 HII786456 HSE786456 ICA786456 ILW786456 IVS786456 JFO786456 JPK786456 JZG786456 KJC786456 KSY786456 LCU786456 LMQ786456 LWM786456 MGI786456 MQE786456 NAA786456 NJW786456 NTS786456 ODO786456 ONK786456 OXG786456 PHC786456 PQY786456 QAU786456 QKQ786456 QUM786456 REI786456 ROE786456 RYA786456 SHW786456 SRS786456 TBO786456 TLK786456 TVG786456 UFC786456 UOY786456 UYU786456 VIQ786456 VSM786456 WCI786456 WME786456 WWA786456 S851992 JO851992 TK851992 ADG851992 ANC851992 AWY851992 BGU851992 BQQ851992 CAM851992 CKI851992 CUE851992 DEA851992 DNW851992 DXS851992 EHO851992 ERK851992 FBG851992 FLC851992 FUY851992 GEU851992 GOQ851992 GYM851992 HII851992 HSE851992 ICA851992 ILW851992 IVS851992 JFO851992 JPK851992 JZG851992 KJC851992 KSY851992 LCU851992 LMQ851992 LWM851992 MGI851992 MQE851992 NAA851992 NJW851992 NTS851992 ODO851992 ONK851992 OXG851992 PHC851992 PQY851992 QAU851992 QKQ851992 QUM851992 REI851992 ROE851992 RYA851992 SHW851992 SRS851992 TBO851992 TLK851992 TVG851992 UFC851992 UOY851992 UYU851992 VIQ851992 VSM851992 WCI851992 WME851992 WWA851992 S917528 JO917528 TK917528 ADG917528 ANC917528 AWY917528 BGU917528 BQQ917528 CAM917528 CKI917528 CUE917528 DEA917528 DNW917528 DXS917528 EHO917528 ERK917528 FBG917528 FLC917528 FUY917528 GEU917528 GOQ917528 GYM917528 HII917528 HSE917528 ICA917528 ILW917528 IVS917528 JFO917528 JPK917528 JZG917528 KJC917528 KSY917528 LCU917528 LMQ917528 LWM917528 MGI917528 MQE917528 NAA917528 NJW917528 NTS917528 ODO917528 ONK917528 OXG917528 PHC917528 PQY917528 QAU917528 QKQ917528 QUM917528 REI917528 ROE917528 RYA917528 SHW917528 SRS917528 TBO917528 TLK917528 TVG917528 UFC917528 UOY917528 UYU917528 VIQ917528 VSM917528 WCI917528 WME917528 WWA917528 S983064 JO983064 TK983064 ADG983064 ANC983064 AWY983064 BGU983064 BQQ983064 CAM983064 CKI983064 CUE983064 DEA983064 DNW983064 DXS983064 EHO983064 ERK983064 FBG983064 FLC983064 FUY983064 GEU983064 GOQ983064 GYM983064 HII983064 HSE983064 ICA983064 ILW983064 IVS983064 JFO983064 JPK983064 JZG983064 KJC983064 KSY983064 LCU983064 LMQ983064 LWM983064 MGI983064 MQE983064 NAA983064 NJW983064 NTS983064 ODO983064 ONK983064 OXG983064 PHC983064 PQY983064 QAU983064 QKQ983064 QUM983064 REI983064 ROE983064 RYA983064 SHW983064 SRS983064 TBO983064 TLK983064 TVG983064 UFC983064 UOY983064 UYU983064 VIQ983064 VSM983064 WCI983064 WME983064 WWA983064 U458776 U524312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589848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655384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720920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786456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851992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917528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983064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65560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131096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196632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WWC24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262168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WMG24 WCK24 VSO24 VIS24 UYW24 UPA24 UFE24 TVI24 TLM24 TBQ24 SRU24 SHY24 RYC24 ROG24 REK24 QUO24 QKS24 QAW24 PRA24 PHE24 OXI24 ONM24 ODQ24 NTU24 NJY24 NAC24 MQG24 MGK24 LWO24 LMS24 LCW24 KTA24 KJE24 JZI24 JPM24 JFQ24 IVU24 ILY24 ICC24 HSG24 HIK24 GYO24 GOS24 GEW24 FVA24 FLE24 FBI24 ERM24 EHQ24 DXU24 DNY24 DEC24 CUG24 CKK24 CAO24 BQS24 BGW24 AXA24 ANE24 ADI24 TM24 TK24 JQ24 WWA24 WME24 WCI24 VSM24 VIQ24 UYU24 UOY24 UFC24 TVG24 TLK24 TBO24 SRS24 SHW24 RYA24 ROE24 REI24 QUM24 QKQ24 QAU24 PQY24 PHC24 OXG24 ONK24 ODO24 NTS24 NJW24 NAA24 MQE24 MGI24 LWM24 LMQ24 LCU24 KSY24 KJC24 JZG24 JPK24 JFO24 IVS24 ILW24 ICA24 HSE24 HII24 GYM24 GOQ24 GEU24 FUY24 FLC24 FBG24 ERK24 EHO24 DXS24 DNW24 DEA24 CUE24 CKI24 CAM24 BQQ24 BGU24 AWY24 ANC24 ADG24 JO24 U24 U327704 U393240 S2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N65560 TJ65560 ADF65560 ANB65560 AWX65560 BGT65560 BQP65560 CAL65560 CKH65560 CUD65560 DDZ65560 DNV65560 DXR65560 EHN65560 ERJ65560 FBF65560 FLB65560 FUX65560 GET65560 GOP65560 GYL65560 HIH65560 HSD65560 IBZ65560 ILV65560 IVR65560 JFN65560 JPJ65560 JZF65560 KJB65560 KSX65560 LCT65560 LMP65560 LWL65560 MGH65560 MQD65560 MZZ65560 NJV65560 NTR65560 ODN65560 ONJ65560 OXF65560 PHB65560 PQX65560 QAT65560 QKP65560 QUL65560 REH65560 ROD65560 RXZ65560 SHV65560 SRR65560 TBN65560 TLJ65560 TVF65560 UFB65560 UOX65560 UYT65560 VIP65560 VSL65560 WCH65560 WMD65560 WVZ65560 R131096 JN131096 TJ131096 ADF131096 ANB131096 AWX131096 BGT131096 BQP131096 CAL131096 CKH131096 CUD131096 DDZ131096 DNV131096 DXR131096 EHN131096 ERJ131096 FBF131096 FLB131096 FUX131096 GET131096 GOP131096 GYL131096 HIH131096 HSD131096 IBZ131096 ILV131096 IVR131096 JFN131096 JPJ131096 JZF131096 KJB131096 KSX131096 LCT131096 LMP131096 LWL131096 MGH131096 MQD131096 MZZ131096 NJV131096 NTR131096 ODN131096 ONJ131096 OXF131096 PHB131096 PQX131096 QAT131096 QKP131096 QUL131096 REH131096 ROD131096 RXZ131096 SHV131096 SRR131096 TBN131096 TLJ131096 TVF131096 UFB131096 UOX131096 UYT131096 VIP131096 VSL131096 WCH131096 WMD131096 WVZ131096 R196632 JN196632 TJ196632 ADF196632 ANB196632 AWX196632 BGT196632 BQP196632 CAL196632 CKH196632 CUD196632 DDZ196632 DNV196632 DXR196632 EHN196632 ERJ196632 FBF196632 FLB196632 FUX196632 GET196632 GOP196632 GYL196632 HIH196632 HSD196632 IBZ196632 ILV196632 IVR196632 JFN196632 JPJ196632 JZF196632 KJB196632 KSX196632 LCT196632 LMP196632 LWL196632 MGH196632 MQD196632 MZZ196632 NJV196632 NTR196632 ODN196632 ONJ196632 OXF196632 PHB196632 PQX196632 QAT196632 QKP196632 QUL196632 REH196632 ROD196632 RXZ196632 SHV196632 SRR196632 TBN196632 TLJ196632 TVF196632 UFB196632 UOX196632 UYT196632 VIP196632 VSL196632 WCH196632 WMD196632 WVZ196632 R262168 JN262168 TJ262168 ADF262168 ANB262168 AWX262168 BGT262168 BQP262168 CAL262168 CKH262168 CUD262168 DDZ262168 DNV262168 DXR262168 EHN262168 ERJ262168 FBF262168 FLB262168 FUX262168 GET262168 GOP262168 GYL262168 HIH262168 HSD262168 IBZ262168 ILV262168 IVR262168 JFN262168 JPJ262168 JZF262168 KJB262168 KSX262168 LCT262168 LMP262168 LWL262168 MGH262168 MQD262168 MZZ262168 NJV262168 NTR262168 ODN262168 ONJ262168 OXF262168 PHB262168 PQX262168 QAT262168 QKP262168 QUL262168 REH262168 ROD262168 RXZ262168 SHV262168 SRR262168 TBN262168 TLJ262168 TVF262168 UFB262168 UOX262168 UYT262168 VIP262168 VSL262168 WCH262168 WMD262168 WVZ262168 R327704 JN327704 TJ327704 ADF327704 ANB327704 AWX327704 BGT327704 BQP327704 CAL327704 CKH327704 CUD327704 DDZ327704 DNV327704 DXR327704 EHN327704 ERJ327704 FBF327704 FLB327704 FUX327704 GET327704 GOP327704 GYL327704 HIH327704 HSD327704 IBZ327704 ILV327704 IVR327704 JFN327704 JPJ327704 JZF327704 KJB327704 KSX327704 LCT327704 LMP327704 LWL327704 MGH327704 MQD327704 MZZ327704 NJV327704 NTR327704 ODN327704 ONJ327704 OXF327704 PHB327704 PQX327704 QAT327704 QKP327704 QUL327704 REH327704 ROD327704 RXZ327704 SHV327704 SRR327704 TBN327704 TLJ327704 TVF327704 UFB327704 UOX327704 UYT327704 VIP327704 VSL327704 WCH327704 WMD327704 WVZ327704 R393240 JN393240 TJ393240 ADF393240 ANB393240 AWX393240 BGT393240 BQP393240 CAL393240 CKH393240 CUD393240 DDZ393240 DNV393240 DXR393240 EHN393240 ERJ393240 FBF393240 FLB393240 FUX393240 GET393240 GOP393240 GYL393240 HIH393240 HSD393240 IBZ393240 ILV393240 IVR393240 JFN393240 JPJ393240 JZF393240 KJB393240 KSX393240 LCT393240 LMP393240 LWL393240 MGH393240 MQD393240 MZZ393240 NJV393240 NTR393240 ODN393240 ONJ393240 OXF393240 PHB393240 PQX393240 QAT393240 QKP393240 QUL393240 REH393240 ROD393240 RXZ393240 SHV393240 SRR393240 TBN393240 TLJ393240 TVF393240 UFB393240 UOX393240 UYT393240 VIP393240 VSL393240 WCH393240 WMD393240 WVZ393240 R458776 JN458776 TJ458776 ADF458776 ANB458776 AWX458776 BGT458776 BQP458776 CAL458776 CKH458776 CUD458776 DDZ458776 DNV458776 DXR458776 EHN458776 ERJ458776 FBF458776 FLB458776 FUX458776 GET458776 GOP458776 GYL458776 HIH458776 HSD458776 IBZ458776 ILV458776 IVR458776 JFN458776 JPJ458776 JZF458776 KJB458776 KSX458776 LCT458776 LMP458776 LWL458776 MGH458776 MQD458776 MZZ458776 NJV458776 NTR458776 ODN458776 ONJ458776 OXF458776 PHB458776 PQX458776 QAT458776 QKP458776 QUL458776 REH458776 ROD458776 RXZ458776 SHV458776 SRR458776 TBN458776 TLJ458776 TVF458776 UFB458776 UOX458776 UYT458776 VIP458776 VSL458776 WCH458776 WMD458776 WVZ458776 R524312 JN524312 TJ524312 ADF524312 ANB524312 AWX524312 BGT524312 BQP524312 CAL524312 CKH524312 CUD524312 DDZ524312 DNV524312 DXR524312 EHN524312 ERJ524312 FBF524312 FLB524312 FUX524312 GET524312 GOP524312 GYL524312 HIH524312 HSD524312 IBZ524312 ILV524312 IVR524312 JFN524312 JPJ524312 JZF524312 KJB524312 KSX524312 LCT524312 LMP524312 LWL524312 MGH524312 MQD524312 MZZ524312 NJV524312 NTR524312 ODN524312 ONJ524312 OXF524312 PHB524312 PQX524312 QAT524312 QKP524312 QUL524312 REH524312 ROD524312 RXZ524312 SHV524312 SRR524312 TBN524312 TLJ524312 TVF524312 UFB524312 UOX524312 UYT524312 VIP524312 VSL524312 WCH524312 WMD524312 WVZ524312 R589848 JN589848 TJ589848 ADF589848 ANB589848 AWX589848 BGT589848 BQP589848 CAL589848 CKH589848 CUD589848 DDZ589848 DNV589848 DXR589848 EHN589848 ERJ589848 FBF589848 FLB589848 FUX589848 GET589848 GOP589848 GYL589848 HIH589848 HSD589848 IBZ589848 ILV589848 IVR589848 JFN589848 JPJ589848 JZF589848 KJB589848 KSX589848 LCT589848 LMP589848 LWL589848 MGH589848 MQD589848 MZZ589848 NJV589848 NTR589848 ODN589848 ONJ589848 OXF589848 PHB589848 PQX589848 QAT589848 QKP589848 QUL589848 REH589848 ROD589848 RXZ589848 SHV589848 SRR589848 TBN589848 TLJ589848 TVF589848 UFB589848 UOX589848 UYT589848 VIP589848 VSL589848 WCH589848 WMD589848 WVZ589848 R655384 JN655384 TJ655384 ADF655384 ANB655384 AWX655384 BGT655384 BQP655384 CAL655384 CKH655384 CUD655384 DDZ655384 DNV655384 DXR655384 EHN655384 ERJ655384 FBF655384 FLB655384 FUX655384 GET655384 GOP655384 GYL655384 HIH655384 HSD655384 IBZ655384 ILV655384 IVR655384 JFN655384 JPJ655384 JZF655384 KJB655384 KSX655384 LCT655384 LMP655384 LWL655384 MGH655384 MQD655384 MZZ655384 NJV655384 NTR655384 ODN655384 ONJ655384 OXF655384 PHB655384 PQX655384 QAT655384 QKP655384 QUL655384 REH655384 ROD655384 RXZ655384 SHV655384 SRR655384 TBN655384 TLJ655384 TVF655384 UFB655384 UOX655384 UYT655384 VIP655384 VSL655384 WCH655384 WMD655384 WVZ655384 R720920 JN720920 TJ720920 ADF720920 ANB720920 AWX720920 BGT720920 BQP720920 CAL720920 CKH720920 CUD720920 DDZ720920 DNV720920 DXR720920 EHN720920 ERJ720920 FBF720920 FLB720920 FUX720920 GET720920 GOP720920 GYL720920 HIH720920 HSD720920 IBZ720920 ILV720920 IVR720920 JFN720920 JPJ720920 JZF720920 KJB720920 KSX720920 LCT720920 LMP720920 LWL720920 MGH720920 MQD720920 MZZ720920 NJV720920 NTR720920 ODN720920 ONJ720920 OXF720920 PHB720920 PQX720920 QAT720920 QKP720920 QUL720920 REH720920 ROD720920 RXZ720920 SHV720920 SRR720920 TBN720920 TLJ720920 TVF720920 UFB720920 UOX720920 UYT720920 VIP720920 VSL720920 WCH720920 WMD720920 WVZ720920 R786456 JN786456 TJ786456 ADF786456 ANB786456 AWX786456 BGT786456 BQP786456 CAL786456 CKH786456 CUD786456 DDZ786456 DNV786456 DXR786456 EHN786456 ERJ786456 FBF786456 FLB786456 FUX786456 GET786456 GOP786456 GYL786456 HIH786456 HSD786456 IBZ786456 ILV786456 IVR786456 JFN786456 JPJ786456 JZF786456 KJB786456 KSX786456 LCT786456 LMP786456 LWL786456 MGH786456 MQD786456 MZZ786456 NJV786456 NTR786456 ODN786456 ONJ786456 OXF786456 PHB786456 PQX786456 QAT786456 QKP786456 QUL786456 REH786456 ROD786456 RXZ786456 SHV786456 SRR786456 TBN786456 TLJ786456 TVF786456 UFB786456 UOX786456 UYT786456 VIP786456 VSL786456 WCH786456 WMD786456 WVZ786456 R851992 JN851992 TJ851992 ADF851992 ANB851992 AWX851992 BGT851992 BQP851992 CAL851992 CKH851992 CUD851992 DDZ851992 DNV851992 DXR851992 EHN851992 ERJ851992 FBF851992 FLB851992 FUX851992 GET851992 GOP851992 GYL851992 HIH851992 HSD851992 IBZ851992 ILV851992 IVR851992 JFN851992 JPJ851992 JZF851992 KJB851992 KSX851992 LCT851992 LMP851992 LWL851992 MGH851992 MQD851992 MZZ851992 NJV851992 NTR851992 ODN851992 ONJ851992 OXF851992 PHB851992 PQX851992 QAT851992 QKP851992 QUL851992 REH851992 ROD851992 RXZ851992 SHV851992 SRR851992 TBN851992 TLJ851992 TVF851992 UFB851992 UOX851992 UYT851992 VIP851992 VSL851992 WCH851992 WMD851992 WVZ851992 R917528 JN917528 TJ917528 ADF917528 ANB917528 AWX917528 BGT917528 BQP917528 CAL917528 CKH917528 CUD917528 DDZ917528 DNV917528 DXR917528 EHN917528 ERJ917528 FBF917528 FLB917528 FUX917528 GET917528 GOP917528 GYL917528 HIH917528 HSD917528 IBZ917528 ILV917528 IVR917528 JFN917528 JPJ917528 JZF917528 KJB917528 KSX917528 LCT917528 LMP917528 LWL917528 MGH917528 MQD917528 MZZ917528 NJV917528 NTR917528 ODN917528 ONJ917528 OXF917528 PHB917528 PQX917528 QAT917528 QKP917528 QUL917528 REH917528 ROD917528 RXZ917528 SHV917528 SRR917528 TBN917528 TLJ917528 TVF917528 UFB917528 UOX917528 UYT917528 VIP917528 VSL917528 WCH917528 WMD917528 WVZ917528 R983064 JN983064 TJ983064 ADF983064 ANB983064 AWX983064 BGT983064 BQP983064 CAL983064 CKH983064 CUD983064 DDZ983064 DNV983064 DXR983064 EHN983064 ERJ983064 FBF983064 FLB983064 FUX983064 GET983064 GOP983064 GYL983064 HIH983064 HSD983064 IBZ983064 ILV983064 IVR983064 JFN983064 JPJ983064 JZF983064 KJB983064 KSX983064 LCT983064 LMP983064 LWL983064 MGH983064 MQD983064 MZZ983064 NJV983064 NTR983064 ODN983064 ONJ983064 OXF983064 PHB983064 PQX983064 QAT983064 QKP983064 QUL983064 REH983064 ROD983064 RXZ983064 SHV983064 SRR983064 TBN983064 TLJ983064 TVF983064 UFB983064 UOX983064 UYT983064 VIP983064 VSL983064 WCH983064 WMD983064 WVZ983064 WWB983064 T65560 JP65560 TL65560 ADH65560 AND65560 AWZ65560 BGV65560 BQR65560 CAN65560 CKJ65560 CUF65560 DEB65560 DNX65560 DXT65560 EHP65560 ERL65560 FBH65560 FLD65560 FUZ65560 GEV65560 GOR65560 GYN65560 HIJ65560 HSF65560 ICB65560 ILX65560 IVT65560 JFP65560 JPL65560 JZH65560 KJD65560 KSZ65560 LCV65560 LMR65560 LWN65560 MGJ65560 MQF65560 NAB65560 NJX65560 NTT65560 ODP65560 ONL65560 OXH65560 PHD65560 PQZ65560 QAV65560 QKR65560 QUN65560 REJ65560 ROF65560 RYB65560 SHX65560 SRT65560 TBP65560 TLL65560 TVH65560 UFD65560 UOZ65560 UYV65560 VIR65560 VSN65560 WCJ65560 WMF65560 WWB65560 T131096 JP131096 TL131096 ADH131096 AND131096 AWZ131096 BGV131096 BQR131096 CAN131096 CKJ131096 CUF131096 DEB131096 DNX131096 DXT131096 EHP131096 ERL131096 FBH131096 FLD131096 FUZ131096 GEV131096 GOR131096 GYN131096 HIJ131096 HSF131096 ICB131096 ILX131096 IVT131096 JFP131096 JPL131096 JZH131096 KJD131096 KSZ131096 LCV131096 LMR131096 LWN131096 MGJ131096 MQF131096 NAB131096 NJX131096 NTT131096 ODP131096 ONL131096 OXH131096 PHD131096 PQZ131096 QAV131096 QKR131096 QUN131096 REJ131096 ROF131096 RYB131096 SHX131096 SRT131096 TBP131096 TLL131096 TVH131096 UFD131096 UOZ131096 UYV131096 VIR131096 VSN131096 WCJ131096 WMF131096 WWB131096 T196632 JP196632 TL196632 ADH196632 AND196632 AWZ196632 BGV196632 BQR196632 CAN196632 CKJ196632 CUF196632 DEB196632 DNX196632 DXT196632 EHP196632 ERL196632 FBH196632 FLD196632 FUZ196632 GEV196632 GOR196632 GYN196632 HIJ196632 HSF196632 ICB196632 ILX196632 IVT196632 JFP196632 JPL196632 JZH196632 KJD196632 KSZ196632 LCV196632 LMR196632 LWN196632 MGJ196632 MQF196632 NAB196632 NJX196632 NTT196632 ODP196632 ONL196632 OXH196632 PHD196632 PQZ196632 QAV196632 QKR196632 QUN196632 REJ196632 ROF196632 RYB196632 SHX196632 SRT196632 TBP196632 TLL196632 TVH196632 UFD196632 UOZ196632 UYV196632 VIR196632 VSN196632 WCJ196632 WMF196632 WWB196632 T262168 JP262168 TL262168 ADH262168 AND262168 AWZ262168 BGV262168 BQR262168 CAN262168 CKJ262168 CUF262168 DEB262168 DNX262168 DXT262168 EHP262168 ERL262168 FBH262168 FLD262168 FUZ262168 GEV262168 GOR262168 GYN262168 HIJ262168 HSF262168 ICB262168 ILX262168 IVT262168 JFP262168 JPL262168 JZH262168 KJD262168 KSZ262168 LCV262168 LMR262168 LWN262168 MGJ262168 MQF262168 NAB262168 NJX262168 NTT262168 ODP262168 ONL262168 OXH262168 PHD262168 PQZ262168 QAV262168 QKR262168 QUN262168 REJ262168 ROF262168 RYB262168 SHX262168 SRT262168 TBP262168 TLL262168 TVH262168 UFD262168 UOZ262168 UYV262168 VIR262168 VSN262168 WCJ262168 WMF262168 WWB262168 T327704 JP327704 TL327704 ADH327704 AND327704 AWZ327704 BGV327704 BQR327704 CAN327704 CKJ327704 CUF327704 DEB327704 DNX327704 DXT327704 EHP327704 ERL327704 FBH327704 FLD327704 FUZ327704 GEV327704 GOR327704 GYN327704 HIJ327704 HSF327704 ICB327704 ILX327704 IVT327704 JFP327704 JPL327704 JZH327704 KJD327704 KSZ327704 LCV327704 LMR327704 LWN327704 MGJ327704 MQF327704 NAB327704 NJX327704 NTT327704 ODP327704 ONL327704 OXH327704 PHD327704 PQZ327704 QAV327704 QKR327704 QUN327704 REJ327704 ROF327704 RYB327704 SHX327704 SRT327704 TBP327704 TLL327704 TVH327704 UFD327704 UOZ327704 UYV327704 VIR327704 VSN327704 WCJ327704 WMF327704 WWB327704 T393240 JP393240 TL393240 ADH393240 AND393240 AWZ393240 BGV393240 BQR393240 CAN393240 CKJ393240 CUF393240 DEB393240 DNX393240 DXT393240 EHP393240 ERL393240 FBH393240 FLD393240 FUZ393240 GEV393240 GOR393240 GYN393240 HIJ393240 HSF393240 ICB393240 ILX393240 IVT393240 JFP393240 JPL393240 JZH393240 KJD393240 KSZ393240 LCV393240 LMR393240 LWN393240 MGJ393240 MQF393240 NAB393240 NJX393240 NTT393240 ODP393240 ONL393240 OXH393240 PHD393240 PQZ393240 QAV393240 QKR393240 QUN393240 REJ393240 ROF393240 RYB393240 SHX393240 SRT393240 TBP393240 TLL393240 TVH393240 UFD393240 UOZ393240 UYV393240 VIR393240 VSN393240 WCJ393240 WMF393240 WWB393240 T458776 JP458776 TL458776 ADH458776 AND458776 AWZ458776 BGV458776 BQR458776 CAN458776 CKJ458776 CUF458776 DEB458776 DNX458776 DXT458776 EHP458776 ERL458776 FBH458776 FLD458776 FUZ458776 GEV458776 GOR458776 GYN458776 HIJ458776 HSF458776 ICB458776 ILX458776 IVT458776 JFP458776 JPL458776 JZH458776 KJD458776 KSZ458776 LCV458776 LMR458776 LWN458776 MGJ458776 MQF458776 NAB458776 NJX458776 NTT458776 ODP458776 ONL458776 OXH458776 PHD458776 PQZ458776 QAV458776 QKR458776 QUN458776 REJ458776 ROF458776 RYB458776 SHX458776 SRT458776 TBP458776 TLL458776 TVH458776 UFD458776 UOZ458776 UYV458776 VIR458776 VSN458776 WCJ458776 WMF458776 WWB458776 T524312 JP524312 TL524312 ADH524312 AND524312 AWZ524312 BGV524312 BQR524312 CAN524312 CKJ524312 CUF524312 DEB524312 DNX524312 DXT524312 EHP524312 ERL524312 FBH524312 FLD524312 FUZ524312 GEV524312 GOR524312 GYN524312 HIJ524312 HSF524312 ICB524312 ILX524312 IVT524312 JFP524312 JPL524312 JZH524312 KJD524312 KSZ524312 LCV524312 LMR524312 LWN524312 MGJ524312 MQF524312 NAB524312 NJX524312 NTT524312 ODP524312 ONL524312 OXH524312 PHD524312 PQZ524312 QAV524312 QKR524312 QUN524312 REJ524312 ROF524312 RYB524312 SHX524312 SRT524312 TBP524312 TLL524312 TVH524312 UFD524312 UOZ524312 UYV524312 VIR524312 VSN524312 WCJ524312 WMF524312 WWB524312 T589848 JP589848 TL589848 ADH589848 AND589848 AWZ589848 BGV589848 BQR589848 CAN589848 CKJ589848 CUF589848 DEB589848 DNX589848 DXT589848 EHP589848 ERL589848 FBH589848 FLD589848 FUZ589848 GEV589848 GOR589848 GYN589848 HIJ589848 HSF589848 ICB589848 ILX589848 IVT589848 JFP589848 JPL589848 JZH589848 KJD589848 KSZ589848 LCV589848 LMR589848 LWN589848 MGJ589848 MQF589848 NAB589848 NJX589848 NTT589848 ODP589848 ONL589848 OXH589848 PHD589848 PQZ589848 QAV589848 QKR589848 QUN589848 REJ589848 ROF589848 RYB589848 SHX589848 SRT589848 TBP589848 TLL589848 TVH589848 UFD589848 UOZ589848 UYV589848 VIR589848 VSN589848 WCJ589848 WMF589848 WWB589848 T655384 JP655384 TL655384 ADH655384 AND655384 AWZ655384 BGV655384 BQR655384 CAN655384 CKJ655384 CUF655384 DEB655384 DNX655384 DXT655384 EHP655384 ERL655384 FBH655384 FLD655384 FUZ655384 GEV655384 GOR655384 GYN655384 HIJ655384 HSF655384 ICB655384 ILX655384 IVT655384 JFP655384 JPL655384 JZH655384 KJD655384 KSZ655384 LCV655384 LMR655384 LWN655384 MGJ655384 MQF655384 NAB655384 NJX655384 NTT655384 ODP655384 ONL655384 OXH655384 PHD655384 PQZ655384 QAV655384 QKR655384 QUN655384 REJ655384 ROF655384 RYB655384 SHX655384 SRT655384 TBP655384 TLL655384 TVH655384 UFD655384 UOZ655384 UYV655384 VIR655384 VSN655384 WCJ655384 WMF655384 WWB655384 T720920 JP720920 TL720920 ADH720920 AND720920 AWZ720920 BGV720920 BQR720920 CAN720920 CKJ720920 CUF720920 DEB720920 DNX720920 DXT720920 EHP720920 ERL720920 FBH720920 FLD720920 FUZ720920 GEV720920 GOR720920 GYN720920 HIJ720920 HSF720920 ICB720920 ILX720920 IVT720920 JFP720920 JPL720920 JZH720920 KJD720920 KSZ720920 LCV720920 LMR720920 LWN720920 MGJ720920 MQF720920 NAB720920 NJX720920 NTT720920 ODP720920 ONL720920 OXH720920 PHD720920 PQZ720920 QAV720920 QKR720920 QUN720920 REJ720920 ROF720920 RYB720920 SHX720920 SRT720920 TBP720920 TLL720920 TVH720920 UFD720920 UOZ720920 UYV720920 VIR720920 VSN720920 WCJ720920 WMF720920 WWB720920 T786456 JP786456 TL786456 ADH786456 AND786456 AWZ786456 BGV786456 BQR786456 CAN786456 CKJ786456 CUF786456 DEB786456 DNX786456 DXT786456 EHP786456 ERL786456 FBH786456 FLD786456 FUZ786456 GEV786456 GOR786456 GYN786456 HIJ786456 HSF786456 ICB786456 ILX786456 IVT786456 JFP786456 JPL786456 JZH786456 KJD786456 KSZ786456 LCV786456 LMR786456 LWN786456 MGJ786456 MQF786456 NAB786456 NJX786456 NTT786456 ODP786456 ONL786456 OXH786456 PHD786456 PQZ786456 QAV786456 QKR786456 QUN786456 REJ786456 ROF786456 RYB786456 SHX786456 SRT786456 TBP786456 TLL786456 TVH786456 UFD786456 UOZ786456 UYV786456 VIR786456 VSN786456 WCJ786456 WMF786456 WWB786456 T851992 JP851992 TL851992 ADH851992 AND851992 AWZ851992 BGV851992 BQR851992 CAN851992 CKJ851992 CUF851992 DEB851992 DNX851992 DXT851992 EHP851992 ERL851992 FBH851992 FLD851992 FUZ851992 GEV851992 GOR851992 GYN851992 HIJ851992 HSF851992 ICB851992 ILX851992 IVT851992 JFP851992 JPL851992 JZH851992 KJD851992 KSZ851992 LCV851992 LMR851992 LWN851992 MGJ851992 MQF851992 NAB851992 NJX851992 NTT851992 ODP851992 ONL851992 OXH851992 PHD851992 PQZ851992 QAV851992 QKR851992 QUN851992 REJ851992 ROF851992 RYB851992 SHX851992 SRT851992 TBP851992 TLL851992 TVH851992 UFD851992 UOZ851992 UYV851992 VIR851992 VSN851992 WCJ851992 WMF851992 WWB851992 T917528 JP917528 TL917528 ADH917528 AND917528 AWZ917528 BGV917528 BQR917528 CAN917528 CKJ917528 CUF917528 DEB917528 DNX917528 DXT917528 EHP917528 ERL917528 FBH917528 FLD917528 FUZ917528 GEV917528 GOR917528 GYN917528 HIJ917528 HSF917528 ICB917528 ILX917528 IVT917528 JFP917528 JPL917528 JZH917528 KJD917528 KSZ917528 LCV917528 LMR917528 LWN917528 MGJ917528 MQF917528 NAB917528 NJX917528 NTT917528 ODP917528 ONL917528 OXH917528 PHD917528 PQZ917528 QAV917528 QKR917528 QUN917528 REJ917528 ROF917528 RYB917528 SHX917528 SRT917528 TBP917528 TLL917528 TVH917528 UFD917528 UOZ917528 UYV917528 VIR917528 VSN917528 WCJ917528 WMF917528 WWB917528 T983064 JP983064 TL983064 ADH983064 AND983064 AWZ983064 BGV983064 BQR983064 CAN983064 CKJ983064 CUF983064 DEB983064 DNX983064 DXT983064 EHP983064 ERL983064 FBH983064 FLD983064 FUZ983064 GEV983064 GOR983064 GYN983064 HIJ983064 HSF983064 ICB983064 ILX983064 IVT983064 JFP983064 JPL983064 JZH983064 KJD983064 KSZ983064 LCV983064 LMR983064 LWN983064 MGJ983064 MQF983064 NAB983064 NJX983064 NTT983064 ODP983064 ONL983064 OXH983064 PHD983064 PQZ983064 QAV983064 QKR983064 QUN983064 REJ983064 ROF983064 RYB983064 SHX983064 SRT983064 TBP983064 TLL983064 TVH983064 UFD983064 UOZ983064 UYV983064 VIR983064 VSN983064 WCJ983064 WMF983064 WCJ24 VSN24 VIR24 UYV24 UOZ24 UFD24 TVH24 TLL24 TBP24 SRT24 SHX24 RYB24 ROF24 REJ24 QUN24 QKR24 QAV24 PQZ24 PHD24 OXH24 ONL24 ODP24 NTT24 NJX24 NAB24 MQF24 MGJ24 LWN24 LMR24 LCV24 KSZ24 KJD24 JZH24 JPL24 JFP24 IVT24 ILX24 ICB24 HSF24 HIJ24 GYN24 GOR24 GEV24 FUZ24 FLD24 FBH24 ERL24 EHP24 DXT24 DNX24 DEB24 CUF24 CKJ24 CAN24 BQR24 BGV24 AWZ24 AND24 ADH24 TL24 JP24 WWB24 WVZ24 WMD24 WCH24 VSL24 VIP24 UYT24 UOX24 UFB24 TVF24 TLJ24 TBN24 SRR24 SHV24 RXZ24 ROD24 REH24 QUL24 QKP24 QAT24 PQX24 PHB24 OXF24 ONJ24 ODN24 NTR24 NJV24 MZZ24 MQD24 MGH24 LWL24 LMP24 LCT24 KSX24 KJB24 JZF24 JPJ24 JFN24 IVR24 ILV24 IBZ24 HSD24 HIH24 GYL24 GOP24 GET24 FUX24 FLB24 FBF24 ERJ24 EHN24 DXR24 DNV24 DDZ24 CUD24 CKH24 CAL24 BQP24 BGT24 AWX24 ANB24 ADF24 TJ24 JN24 R24 WMF24"/>
    <dataValidation type="list" allowBlank="1" showInputMessage="1" showErrorMessage="1" errorTitle="Ошибка" error="Выберите значение из списка" sqref="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M24 WVU24 WLY24">
      <formula1>kind_of_heat_transfer</formula1>
    </dataValidation>
    <dataValidation type="list" allowBlank="1" showInputMessage="1" errorTitle="Ошибка" error="Выберите значение из списка" prompt="Выберите значение из списка" sqref="JK23:JR23 TG23:TN23 ADC23:ADJ23 AMY23:ANF23 AWU23:AXB23 BGQ23:BGX23 BQM23:BQT23 CAI23:CAP23 CKE23:CKL23 CUA23:CUH23 DDW23:DED23 DNS23:DNZ23 DXO23:DXV23 EHK23:EHR23 ERG23:ERN23 FBC23:FBJ23 FKY23:FLF23 FUU23:FVB23 GEQ23:GEX23 GOM23:GOT23 GYI23:GYP23 HIE23:HIL23 HSA23:HSH23 IBW23:ICD23 ILS23:ILZ23 IVO23:IVV23 JFK23:JFR23 JPG23:JPN23 JZC23:JZJ23 KIY23:KJF23 KSU23:KTB23 LCQ23:LCX23 LMM23:LMT23 LWI23:LWP23 MGE23:MGL23 MQA23:MQH23 MZW23:NAD23 NJS23:NJZ23 NTO23:NTV23 ODK23:ODR23 ONG23:ONN23 OXC23:OXJ23 PGY23:PHF23 PQU23:PRB23 QAQ23:QAX23 QKM23:QKT23 QUI23:QUP23 REE23:REL23 ROA23:ROH23 RXW23:RYD23 SHS23:SHZ23 SRO23:SRV23 TBK23:TBR23 TLG23:TLN23 TVC23:TVJ23 UEY23:UFF23 UOU23:UPB23 UYQ23:UYX23 VIM23:VIT23 VSI23:VSP23 WCE23:WCL23 WMA23:WMH23 WVW23:WWD23 JK65559:JR65559 TG65559:TN65559 ADC65559:ADJ65559 AMY65559:ANF65559 AWU65559:AXB65559 BGQ65559:BGX65559 BQM65559:BQT65559 CAI65559:CAP65559 CKE65559:CKL65559 CUA65559:CUH65559 DDW65559:DED65559 DNS65559:DNZ65559 DXO65559:DXV65559 EHK65559:EHR65559 ERG65559:ERN65559 FBC65559:FBJ65559 FKY65559:FLF65559 FUU65559:FVB65559 GEQ65559:GEX65559 GOM65559:GOT65559 GYI65559:GYP65559 HIE65559:HIL65559 HSA65559:HSH65559 IBW65559:ICD65559 ILS65559:ILZ65559 IVO65559:IVV65559 JFK65559:JFR65559 JPG65559:JPN65559 JZC65559:JZJ65559 KIY65559:KJF65559 KSU65559:KTB65559 LCQ65559:LCX65559 LMM65559:LMT65559 LWI65559:LWP65559 MGE65559:MGL65559 MQA65559:MQH65559 MZW65559:NAD65559 NJS65559:NJZ65559 NTO65559:NTV65559 ODK65559:ODR65559 ONG65559:ONN65559 OXC65559:OXJ65559 PGY65559:PHF65559 PQU65559:PRB65559 QAQ65559:QAX65559 QKM65559:QKT65559 QUI65559:QUP65559 REE65559:REL65559 ROA65559:ROH65559 RXW65559:RYD65559 SHS65559:SHZ65559 SRO65559:SRV65559 TBK65559:TBR65559 TLG65559:TLN65559 TVC65559:TVJ65559 UEY65559:UFF65559 UOU65559:UPB65559 UYQ65559:UYX65559 VIM65559:VIT65559 VSI65559:VSP65559 WCE65559:WCL65559 WMA65559:WMH65559 WVW65559:WWD65559 JK131095:JR131095 TG131095:TN131095 ADC131095:ADJ131095 AMY131095:ANF131095 AWU131095:AXB131095 BGQ131095:BGX131095 BQM131095:BQT131095 CAI131095:CAP131095 CKE131095:CKL131095 CUA131095:CUH131095 DDW131095:DED131095 DNS131095:DNZ131095 DXO131095:DXV131095 EHK131095:EHR131095 ERG131095:ERN131095 FBC131095:FBJ131095 FKY131095:FLF131095 FUU131095:FVB131095 GEQ131095:GEX131095 GOM131095:GOT131095 GYI131095:GYP131095 HIE131095:HIL131095 HSA131095:HSH131095 IBW131095:ICD131095 ILS131095:ILZ131095 IVO131095:IVV131095 JFK131095:JFR131095 JPG131095:JPN131095 JZC131095:JZJ131095 KIY131095:KJF131095 KSU131095:KTB131095 LCQ131095:LCX131095 LMM131095:LMT131095 LWI131095:LWP131095 MGE131095:MGL131095 MQA131095:MQH131095 MZW131095:NAD131095 NJS131095:NJZ131095 NTO131095:NTV131095 ODK131095:ODR131095 ONG131095:ONN131095 OXC131095:OXJ131095 PGY131095:PHF131095 PQU131095:PRB131095 QAQ131095:QAX131095 QKM131095:QKT131095 QUI131095:QUP131095 REE131095:REL131095 ROA131095:ROH131095 RXW131095:RYD131095 SHS131095:SHZ131095 SRO131095:SRV131095 TBK131095:TBR131095 TLG131095:TLN131095 TVC131095:TVJ131095 UEY131095:UFF131095 UOU131095:UPB131095 UYQ131095:UYX131095 VIM131095:VIT131095 VSI131095:VSP131095 WCE131095:WCL131095 WMA131095:WMH131095 WVW131095:WWD131095 JK196631:JR196631 TG196631:TN196631 ADC196631:ADJ196631 AMY196631:ANF196631 AWU196631:AXB196631 BGQ196631:BGX196631 BQM196631:BQT196631 CAI196631:CAP196631 CKE196631:CKL196631 CUA196631:CUH196631 DDW196631:DED196631 DNS196631:DNZ196631 DXO196631:DXV196631 EHK196631:EHR196631 ERG196631:ERN196631 FBC196631:FBJ196631 FKY196631:FLF196631 FUU196631:FVB196631 GEQ196631:GEX196631 GOM196631:GOT196631 GYI196631:GYP196631 HIE196631:HIL196631 HSA196631:HSH196631 IBW196631:ICD196631 ILS196631:ILZ196631 IVO196631:IVV196631 JFK196631:JFR196631 JPG196631:JPN196631 JZC196631:JZJ196631 KIY196631:KJF196631 KSU196631:KTB196631 LCQ196631:LCX196631 LMM196631:LMT196631 LWI196631:LWP196631 MGE196631:MGL196631 MQA196631:MQH196631 MZW196631:NAD196631 NJS196631:NJZ196631 NTO196631:NTV196631 ODK196631:ODR196631 ONG196631:ONN196631 OXC196631:OXJ196631 PGY196631:PHF196631 PQU196631:PRB196631 QAQ196631:QAX196631 QKM196631:QKT196631 QUI196631:QUP196631 REE196631:REL196631 ROA196631:ROH196631 RXW196631:RYD196631 SHS196631:SHZ196631 SRO196631:SRV196631 TBK196631:TBR196631 TLG196631:TLN196631 TVC196631:TVJ196631 UEY196631:UFF196631 UOU196631:UPB196631 UYQ196631:UYX196631 VIM196631:VIT196631 VSI196631:VSP196631 WCE196631:WCL196631 WMA196631:WMH196631 WVW196631:WWD196631 JK262167:JR262167 TG262167:TN262167 ADC262167:ADJ262167 AMY262167:ANF262167 AWU262167:AXB262167 BGQ262167:BGX262167 BQM262167:BQT262167 CAI262167:CAP262167 CKE262167:CKL262167 CUA262167:CUH262167 DDW262167:DED262167 DNS262167:DNZ262167 DXO262167:DXV262167 EHK262167:EHR262167 ERG262167:ERN262167 FBC262167:FBJ262167 FKY262167:FLF262167 FUU262167:FVB262167 GEQ262167:GEX262167 GOM262167:GOT262167 GYI262167:GYP262167 HIE262167:HIL262167 HSA262167:HSH262167 IBW262167:ICD262167 ILS262167:ILZ262167 IVO262167:IVV262167 JFK262167:JFR262167 JPG262167:JPN262167 JZC262167:JZJ262167 KIY262167:KJF262167 KSU262167:KTB262167 LCQ262167:LCX262167 LMM262167:LMT262167 LWI262167:LWP262167 MGE262167:MGL262167 MQA262167:MQH262167 MZW262167:NAD262167 NJS262167:NJZ262167 NTO262167:NTV262167 ODK262167:ODR262167 ONG262167:ONN262167 OXC262167:OXJ262167 PGY262167:PHF262167 PQU262167:PRB262167 QAQ262167:QAX262167 QKM262167:QKT262167 QUI262167:QUP262167 REE262167:REL262167 ROA262167:ROH262167 RXW262167:RYD262167 SHS262167:SHZ262167 SRO262167:SRV262167 TBK262167:TBR262167 TLG262167:TLN262167 TVC262167:TVJ262167 UEY262167:UFF262167 UOU262167:UPB262167 UYQ262167:UYX262167 VIM262167:VIT262167 VSI262167:VSP262167 WCE262167:WCL262167 WMA262167:WMH262167 WVW262167:WWD262167 JK327703:JR327703 TG327703:TN327703 ADC327703:ADJ327703 AMY327703:ANF327703 AWU327703:AXB327703 BGQ327703:BGX327703 BQM327703:BQT327703 CAI327703:CAP327703 CKE327703:CKL327703 CUA327703:CUH327703 DDW327703:DED327703 DNS327703:DNZ327703 DXO327703:DXV327703 EHK327703:EHR327703 ERG327703:ERN327703 FBC327703:FBJ327703 FKY327703:FLF327703 FUU327703:FVB327703 GEQ327703:GEX327703 GOM327703:GOT327703 GYI327703:GYP327703 HIE327703:HIL327703 HSA327703:HSH327703 IBW327703:ICD327703 ILS327703:ILZ327703 IVO327703:IVV327703 JFK327703:JFR327703 JPG327703:JPN327703 JZC327703:JZJ327703 KIY327703:KJF327703 KSU327703:KTB327703 LCQ327703:LCX327703 LMM327703:LMT327703 LWI327703:LWP327703 MGE327703:MGL327703 MQA327703:MQH327703 MZW327703:NAD327703 NJS327703:NJZ327703 NTO327703:NTV327703 ODK327703:ODR327703 ONG327703:ONN327703 OXC327703:OXJ327703 PGY327703:PHF327703 PQU327703:PRB327703 QAQ327703:QAX327703 QKM327703:QKT327703 QUI327703:QUP327703 REE327703:REL327703 ROA327703:ROH327703 RXW327703:RYD327703 SHS327703:SHZ327703 SRO327703:SRV327703 TBK327703:TBR327703 TLG327703:TLN327703 TVC327703:TVJ327703 UEY327703:UFF327703 UOU327703:UPB327703 UYQ327703:UYX327703 VIM327703:VIT327703 VSI327703:VSP327703 WCE327703:WCL327703 WMA327703:WMH327703 WVW327703:WWD327703 JK393239:JR393239 TG393239:TN393239 ADC393239:ADJ393239 AMY393239:ANF393239 AWU393239:AXB393239 BGQ393239:BGX393239 BQM393239:BQT393239 CAI393239:CAP393239 CKE393239:CKL393239 CUA393239:CUH393239 DDW393239:DED393239 DNS393239:DNZ393239 DXO393239:DXV393239 EHK393239:EHR393239 ERG393239:ERN393239 FBC393239:FBJ393239 FKY393239:FLF393239 FUU393239:FVB393239 GEQ393239:GEX393239 GOM393239:GOT393239 GYI393239:GYP393239 HIE393239:HIL393239 HSA393239:HSH393239 IBW393239:ICD393239 ILS393239:ILZ393239 IVO393239:IVV393239 JFK393239:JFR393239 JPG393239:JPN393239 JZC393239:JZJ393239 KIY393239:KJF393239 KSU393239:KTB393239 LCQ393239:LCX393239 LMM393239:LMT393239 LWI393239:LWP393239 MGE393239:MGL393239 MQA393239:MQH393239 MZW393239:NAD393239 NJS393239:NJZ393239 NTO393239:NTV393239 ODK393239:ODR393239 ONG393239:ONN393239 OXC393239:OXJ393239 PGY393239:PHF393239 PQU393239:PRB393239 QAQ393239:QAX393239 QKM393239:QKT393239 QUI393239:QUP393239 REE393239:REL393239 ROA393239:ROH393239 RXW393239:RYD393239 SHS393239:SHZ393239 SRO393239:SRV393239 TBK393239:TBR393239 TLG393239:TLN393239 TVC393239:TVJ393239 UEY393239:UFF393239 UOU393239:UPB393239 UYQ393239:UYX393239 VIM393239:VIT393239 VSI393239:VSP393239 WCE393239:WCL393239 WMA393239:WMH393239 WVW393239:WWD393239 JK458775:JR458775 TG458775:TN458775 ADC458775:ADJ458775 AMY458775:ANF458775 AWU458775:AXB458775 BGQ458775:BGX458775 BQM458775:BQT458775 CAI458775:CAP458775 CKE458775:CKL458775 CUA458775:CUH458775 DDW458775:DED458775 DNS458775:DNZ458775 DXO458775:DXV458775 EHK458775:EHR458775 ERG458775:ERN458775 FBC458775:FBJ458775 FKY458775:FLF458775 FUU458775:FVB458775 GEQ458775:GEX458775 GOM458775:GOT458775 GYI458775:GYP458775 HIE458775:HIL458775 HSA458775:HSH458775 IBW458775:ICD458775 ILS458775:ILZ458775 IVO458775:IVV458775 JFK458775:JFR458775 JPG458775:JPN458775 JZC458775:JZJ458775 KIY458775:KJF458775 KSU458775:KTB458775 LCQ458775:LCX458775 LMM458775:LMT458775 LWI458775:LWP458775 MGE458775:MGL458775 MQA458775:MQH458775 MZW458775:NAD458775 NJS458775:NJZ458775 NTO458775:NTV458775 ODK458775:ODR458775 ONG458775:ONN458775 OXC458775:OXJ458775 PGY458775:PHF458775 PQU458775:PRB458775 QAQ458775:QAX458775 QKM458775:QKT458775 QUI458775:QUP458775 REE458775:REL458775 ROA458775:ROH458775 RXW458775:RYD458775 SHS458775:SHZ458775 SRO458775:SRV458775 TBK458775:TBR458775 TLG458775:TLN458775 TVC458775:TVJ458775 UEY458775:UFF458775 UOU458775:UPB458775 UYQ458775:UYX458775 VIM458775:VIT458775 VSI458775:VSP458775 WCE458775:WCL458775 WMA458775:WMH458775 WVW458775:WWD458775 JK524311:JR524311 TG524311:TN524311 ADC524311:ADJ524311 AMY524311:ANF524311 AWU524311:AXB524311 BGQ524311:BGX524311 BQM524311:BQT524311 CAI524311:CAP524311 CKE524311:CKL524311 CUA524311:CUH524311 DDW524311:DED524311 DNS524311:DNZ524311 DXO524311:DXV524311 EHK524311:EHR524311 ERG524311:ERN524311 FBC524311:FBJ524311 FKY524311:FLF524311 FUU524311:FVB524311 GEQ524311:GEX524311 GOM524311:GOT524311 GYI524311:GYP524311 HIE524311:HIL524311 HSA524311:HSH524311 IBW524311:ICD524311 ILS524311:ILZ524311 IVO524311:IVV524311 JFK524311:JFR524311 JPG524311:JPN524311 JZC524311:JZJ524311 KIY524311:KJF524311 KSU524311:KTB524311 LCQ524311:LCX524311 LMM524311:LMT524311 LWI524311:LWP524311 MGE524311:MGL524311 MQA524311:MQH524311 MZW524311:NAD524311 NJS524311:NJZ524311 NTO524311:NTV524311 ODK524311:ODR524311 ONG524311:ONN524311 OXC524311:OXJ524311 PGY524311:PHF524311 PQU524311:PRB524311 QAQ524311:QAX524311 QKM524311:QKT524311 QUI524311:QUP524311 REE524311:REL524311 ROA524311:ROH524311 RXW524311:RYD524311 SHS524311:SHZ524311 SRO524311:SRV524311 TBK524311:TBR524311 TLG524311:TLN524311 TVC524311:TVJ524311 UEY524311:UFF524311 UOU524311:UPB524311 UYQ524311:UYX524311 VIM524311:VIT524311 VSI524311:VSP524311 WCE524311:WCL524311 WMA524311:WMH524311 WVW524311:WWD524311 JK589847:JR589847 TG589847:TN589847 ADC589847:ADJ589847 AMY589847:ANF589847 AWU589847:AXB589847 BGQ589847:BGX589847 BQM589847:BQT589847 CAI589847:CAP589847 CKE589847:CKL589847 CUA589847:CUH589847 DDW589847:DED589847 DNS589847:DNZ589847 DXO589847:DXV589847 EHK589847:EHR589847 ERG589847:ERN589847 FBC589847:FBJ589847 FKY589847:FLF589847 FUU589847:FVB589847 GEQ589847:GEX589847 GOM589847:GOT589847 GYI589847:GYP589847 HIE589847:HIL589847 HSA589847:HSH589847 IBW589847:ICD589847 ILS589847:ILZ589847 IVO589847:IVV589847 JFK589847:JFR589847 JPG589847:JPN589847 JZC589847:JZJ589847 KIY589847:KJF589847 KSU589847:KTB589847 LCQ589847:LCX589847 LMM589847:LMT589847 LWI589847:LWP589847 MGE589847:MGL589847 MQA589847:MQH589847 MZW589847:NAD589847 NJS589847:NJZ589847 NTO589847:NTV589847 ODK589847:ODR589847 ONG589847:ONN589847 OXC589847:OXJ589847 PGY589847:PHF589847 PQU589847:PRB589847 QAQ589847:QAX589847 QKM589847:QKT589847 QUI589847:QUP589847 REE589847:REL589847 ROA589847:ROH589847 RXW589847:RYD589847 SHS589847:SHZ589847 SRO589847:SRV589847 TBK589847:TBR589847 TLG589847:TLN589847 TVC589847:TVJ589847 UEY589847:UFF589847 UOU589847:UPB589847 UYQ589847:UYX589847 VIM589847:VIT589847 VSI589847:VSP589847 WCE589847:WCL589847 WMA589847:WMH589847 WVW589847:WWD589847 JK655383:JR655383 TG655383:TN655383 ADC655383:ADJ655383 AMY655383:ANF655383 AWU655383:AXB655383 BGQ655383:BGX655383 BQM655383:BQT655383 CAI655383:CAP655383 CKE655383:CKL655383 CUA655383:CUH655383 DDW655383:DED655383 DNS655383:DNZ655383 DXO655383:DXV655383 EHK655383:EHR655383 ERG655383:ERN655383 FBC655383:FBJ655383 FKY655383:FLF655383 FUU655383:FVB655383 GEQ655383:GEX655383 GOM655383:GOT655383 GYI655383:GYP655383 HIE655383:HIL655383 HSA655383:HSH655383 IBW655383:ICD655383 ILS655383:ILZ655383 IVO655383:IVV655383 JFK655383:JFR655383 JPG655383:JPN655383 JZC655383:JZJ655383 KIY655383:KJF655383 KSU655383:KTB655383 LCQ655383:LCX655383 LMM655383:LMT655383 LWI655383:LWP655383 MGE655383:MGL655383 MQA655383:MQH655383 MZW655383:NAD655383 NJS655383:NJZ655383 NTO655383:NTV655383 ODK655383:ODR655383 ONG655383:ONN655383 OXC655383:OXJ655383 PGY655383:PHF655383 PQU655383:PRB655383 QAQ655383:QAX655383 QKM655383:QKT655383 QUI655383:QUP655383 REE655383:REL655383 ROA655383:ROH655383 RXW655383:RYD655383 SHS655383:SHZ655383 SRO655383:SRV655383 TBK655383:TBR655383 TLG655383:TLN655383 TVC655383:TVJ655383 UEY655383:UFF655383 UOU655383:UPB655383 UYQ655383:UYX655383 VIM655383:VIT655383 VSI655383:VSP655383 WCE655383:WCL655383 WMA655383:WMH655383 WVW655383:WWD655383 JK720919:JR720919 TG720919:TN720919 ADC720919:ADJ720919 AMY720919:ANF720919 AWU720919:AXB720919 BGQ720919:BGX720919 BQM720919:BQT720919 CAI720919:CAP720919 CKE720919:CKL720919 CUA720919:CUH720919 DDW720919:DED720919 DNS720919:DNZ720919 DXO720919:DXV720919 EHK720919:EHR720919 ERG720919:ERN720919 FBC720919:FBJ720919 FKY720919:FLF720919 FUU720919:FVB720919 GEQ720919:GEX720919 GOM720919:GOT720919 GYI720919:GYP720919 HIE720919:HIL720919 HSA720919:HSH720919 IBW720919:ICD720919 ILS720919:ILZ720919 IVO720919:IVV720919 JFK720919:JFR720919 JPG720919:JPN720919 JZC720919:JZJ720919 KIY720919:KJF720919 KSU720919:KTB720919 LCQ720919:LCX720919 LMM720919:LMT720919 LWI720919:LWP720919 MGE720919:MGL720919 MQA720919:MQH720919 MZW720919:NAD720919 NJS720919:NJZ720919 NTO720919:NTV720919 ODK720919:ODR720919 ONG720919:ONN720919 OXC720919:OXJ720919 PGY720919:PHF720919 PQU720919:PRB720919 QAQ720919:QAX720919 QKM720919:QKT720919 QUI720919:QUP720919 REE720919:REL720919 ROA720919:ROH720919 RXW720919:RYD720919 SHS720919:SHZ720919 SRO720919:SRV720919 TBK720919:TBR720919 TLG720919:TLN720919 TVC720919:TVJ720919 UEY720919:UFF720919 UOU720919:UPB720919 UYQ720919:UYX720919 VIM720919:VIT720919 VSI720919:VSP720919 WCE720919:WCL720919 WMA720919:WMH720919 WVW720919:WWD720919 JK786455:JR786455 TG786455:TN786455 ADC786455:ADJ786455 AMY786455:ANF786455 AWU786455:AXB786455 BGQ786455:BGX786455 BQM786455:BQT786455 CAI786455:CAP786455 CKE786455:CKL786455 CUA786455:CUH786455 DDW786455:DED786455 DNS786455:DNZ786455 DXO786455:DXV786455 EHK786455:EHR786455 ERG786455:ERN786455 FBC786455:FBJ786455 FKY786455:FLF786455 FUU786455:FVB786455 GEQ786455:GEX786455 GOM786455:GOT786455 GYI786455:GYP786455 HIE786455:HIL786455 HSA786455:HSH786455 IBW786455:ICD786455 ILS786455:ILZ786455 IVO786455:IVV786455 JFK786455:JFR786455 JPG786455:JPN786455 JZC786455:JZJ786455 KIY786455:KJF786455 KSU786455:KTB786455 LCQ786455:LCX786455 LMM786455:LMT786455 LWI786455:LWP786455 MGE786455:MGL786455 MQA786455:MQH786455 MZW786455:NAD786455 NJS786455:NJZ786455 NTO786455:NTV786455 ODK786455:ODR786455 ONG786455:ONN786455 OXC786455:OXJ786455 PGY786455:PHF786455 PQU786455:PRB786455 QAQ786455:QAX786455 QKM786455:QKT786455 QUI786455:QUP786455 REE786455:REL786455 ROA786455:ROH786455 RXW786455:RYD786455 SHS786455:SHZ786455 SRO786455:SRV786455 TBK786455:TBR786455 TLG786455:TLN786455 TVC786455:TVJ786455 UEY786455:UFF786455 UOU786455:UPB786455 UYQ786455:UYX786455 VIM786455:VIT786455 VSI786455:VSP786455 WCE786455:WCL786455 WMA786455:WMH786455 WVW786455:WWD786455 JK851991:JR851991 TG851991:TN851991 ADC851991:ADJ851991 AMY851991:ANF851991 AWU851991:AXB851991 BGQ851991:BGX851991 BQM851991:BQT851991 CAI851991:CAP851991 CKE851991:CKL851991 CUA851991:CUH851991 DDW851991:DED851991 DNS851991:DNZ851991 DXO851991:DXV851991 EHK851991:EHR851991 ERG851991:ERN851991 FBC851991:FBJ851991 FKY851991:FLF851991 FUU851991:FVB851991 GEQ851991:GEX851991 GOM851991:GOT851991 GYI851991:GYP851991 HIE851991:HIL851991 HSA851991:HSH851991 IBW851991:ICD851991 ILS851991:ILZ851991 IVO851991:IVV851991 JFK851991:JFR851991 JPG851991:JPN851991 JZC851991:JZJ851991 KIY851991:KJF851991 KSU851991:KTB851991 LCQ851991:LCX851991 LMM851991:LMT851991 LWI851991:LWP851991 MGE851991:MGL851991 MQA851991:MQH851991 MZW851991:NAD851991 NJS851991:NJZ851991 NTO851991:NTV851991 ODK851991:ODR851991 ONG851991:ONN851991 OXC851991:OXJ851991 PGY851991:PHF851991 PQU851991:PRB851991 QAQ851991:QAX851991 QKM851991:QKT851991 QUI851991:QUP851991 REE851991:REL851991 ROA851991:ROH851991 RXW851991:RYD851991 SHS851991:SHZ851991 SRO851991:SRV851991 TBK851991:TBR851991 TLG851991:TLN851991 TVC851991:TVJ851991 UEY851991:UFF851991 UOU851991:UPB851991 UYQ851991:UYX851991 VIM851991:VIT851991 VSI851991:VSP851991 WCE851991:WCL851991 WMA851991:WMH851991 WVW851991:WWD851991 JK917527:JR917527 TG917527:TN917527 ADC917527:ADJ917527 AMY917527:ANF917527 AWU917527:AXB917527 BGQ917527:BGX917527 BQM917527:BQT917527 CAI917527:CAP917527 CKE917527:CKL917527 CUA917527:CUH917527 DDW917527:DED917527 DNS917527:DNZ917527 DXO917527:DXV917527 EHK917527:EHR917527 ERG917527:ERN917527 FBC917527:FBJ917527 FKY917527:FLF917527 FUU917527:FVB917527 GEQ917527:GEX917527 GOM917527:GOT917527 GYI917527:GYP917527 HIE917527:HIL917527 HSA917527:HSH917527 IBW917527:ICD917527 ILS917527:ILZ917527 IVO917527:IVV917527 JFK917527:JFR917527 JPG917527:JPN917527 JZC917527:JZJ917527 KIY917527:KJF917527 KSU917527:KTB917527 LCQ917527:LCX917527 LMM917527:LMT917527 LWI917527:LWP917527 MGE917527:MGL917527 MQA917527:MQH917527 MZW917527:NAD917527 NJS917527:NJZ917527 NTO917527:NTV917527 ODK917527:ODR917527 ONG917527:ONN917527 OXC917527:OXJ917527 PGY917527:PHF917527 PQU917527:PRB917527 QAQ917527:QAX917527 QKM917527:QKT917527 QUI917527:QUP917527 REE917527:REL917527 ROA917527:ROH917527 RXW917527:RYD917527 SHS917527:SHZ917527 SRO917527:SRV917527 TBK917527:TBR917527 TLG917527:TLN917527 TVC917527:TVJ917527 UEY917527:UFF917527 UOU917527:UPB917527 UYQ917527:UYX917527 VIM917527:VIT917527 VSI917527:VSP917527 WCE917527:WCL917527 WMA917527:WMH917527 WVW917527:WWD917527 WVW983063:WWD983063 JK983063:JR983063 TG983063:TN983063 ADC983063:ADJ983063 AMY983063:ANF983063 AWU983063:AXB983063 BGQ983063:BGX983063 BQM983063:BQT983063 CAI983063:CAP983063 CKE983063:CKL983063 CUA983063:CUH983063 DDW983063:DED983063 DNS983063:DNZ983063 DXO983063:DXV983063 EHK983063:EHR983063 ERG983063:ERN983063 FBC983063:FBJ983063 FKY983063:FLF983063 FUU983063:FVB983063 GEQ983063:GEX983063 GOM983063:GOT983063 GYI983063:GYP983063 HIE983063:HIL983063 HSA983063:HSH983063 IBW983063:ICD983063 ILS983063:ILZ983063 IVO983063:IVV983063 JFK983063:JFR983063 JPG983063:JPN983063 JZC983063:JZJ983063 KIY983063:KJF983063 KSU983063:KTB983063 LCQ983063:LCX983063 LMM983063:LMT983063 LWI983063:LWP983063 MGE983063:MGL983063 MQA983063:MQH983063 MZW983063:NAD983063 NJS983063:NJZ983063 NTO983063:NTV983063 ODK983063:ODR983063 ONG983063:ONN983063 OXC983063:OXJ983063 PGY983063:PHF983063 PQU983063:PRB983063 QAQ983063:QAX983063 QKM983063:QKT983063 QUI983063:QUP983063 REE983063:REL983063 ROA983063:ROH983063 RXW983063:RYD983063 SHS983063:SHZ983063 SRO983063:SRV983063 TBK983063:TBR983063 TLG983063:TLN983063 TVC983063:TVJ983063 UEY983063:UFF983063 UOU983063:UPB983063 UYQ983063:UYX983063 VIM983063:VIT983063 VSI983063:VSP983063 WCE983063:WCL983063 WMA983063:WMH983063 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type="textLength" operator="lessThanOrEqual" allowBlank="1" showInputMessage="1" showErrorMessage="1" errorTitle="Ошибка" error="Допускается ввод не более 900 символов!" sqref="WWE983058:WWE983065 WMI983058:WMI983065 W65554:W65561 JS65554:JS65561 TO65554:TO65561 ADK65554:ADK65561 ANG65554:ANG65561 AXC65554:AXC65561 BGY65554:BGY65561 BQU65554:BQU65561 CAQ65554:CAQ65561 CKM65554:CKM65561 CUI65554:CUI65561 DEE65554:DEE65561 DOA65554:DOA65561 DXW65554:DXW65561 EHS65554:EHS65561 ERO65554:ERO65561 FBK65554:FBK65561 FLG65554:FLG65561 FVC65554:FVC65561 GEY65554:GEY65561 GOU65554:GOU65561 GYQ65554:GYQ65561 HIM65554:HIM65561 HSI65554:HSI65561 ICE65554:ICE65561 IMA65554:IMA65561 IVW65554:IVW65561 JFS65554:JFS65561 JPO65554:JPO65561 JZK65554:JZK65561 KJG65554:KJG65561 KTC65554:KTC65561 LCY65554:LCY65561 LMU65554:LMU65561 LWQ65554:LWQ65561 MGM65554:MGM65561 MQI65554:MQI65561 NAE65554:NAE65561 NKA65554:NKA65561 NTW65554:NTW65561 ODS65554:ODS65561 ONO65554:ONO65561 OXK65554:OXK65561 PHG65554:PHG65561 PRC65554:PRC65561 QAY65554:QAY65561 QKU65554:QKU65561 QUQ65554:QUQ65561 REM65554:REM65561 ROI65554:ROI65561 RYE65554:RYE65561 SIA65554:SIA65561 SRW65554:SRW65561 TBS65554:TBS65561 TLO65554:TLO65561 TVK65554:TVK65561 UFG65554:UFG65561 UPC65554:UPC65561 UYY65554:UYY65561 VIU65554:VIU65561 VSQ65554:VSQ65561 WCM65554:WCM65561 WMI65554:WMI65561 WWE65554:WWE65561 W131090:W131097 JS131090:JS131097 TO131090:TO131097 ADK131090:ADK131097 ANG131090:ANG131097 AXC131090:AXC131097 BGY131090:BGY131097 BQU131090:BQU131097 CAQ131090:CAQ131097 CKM131090:CKM131097 CUI131090:CUI131097 DEE131090:DEE131097 DOA131090:DOA131097 DXW131090:DXW131097 EHS131090:EHS131097 ERO131090:ERO131097 FBK131090:FBK131097 FLG131090:FLG131097 FVC131090:FVC131097 GEY131090:GEY131097 GOU131090:GOU131097 GYQ131090:GYQ131097 HIM131090:HIM131097 HSI131090:HSI131097 ICE131090:ICE131097 IMA131090:IMA131097 IVW131090:IVW131097 JFS131090:JFS131097 JPO131090:JPO131097 JZK131090:JZK131097 KJG131090:KJG131097 KTC131090:KTC131097 LCY131090:LCY131097 LMU131090:LMU131097 LWQ131090:LWQ131097 MGM131090:MGM131097 MQI131090:MQI131097 NAE131090:NAE131097 NKA131090:NKA131097 NTW131090:NTW131097 ODS131090:ODS131097 ONO131090:ONO131097 OXK131090:OXK131097 PHG131090:PHG131097 PRC131090:PRC131097 QAY131090:QAY131097 QKU131090:QKU131097 QUQ131090:QUQ131097 REM131090:REM131097 ROI131090:ROI131097 RYE131090:RYE131097 SIA131090:SIA131097 SRW131090:SRW131097 TBS131090:TBS131097 TLO131090:TLO131097 TVK131090:TVK131097 UFG131090:UFG131097 UPC131090:UPC131097 UYY131090:UYY131097 VIU131090:VIU131097 VSQ131090:VSQ131097 WCM131090:WCM131097 WMI131090:WMI131097 WWE131090:WWE131097 W196626:W196633 JS196626:JS196633 TO196626:TO196633 ADK196626:ADK196633 ANG196626:ANG196633 AXC196626:AXC196633 BGY196626:BGY196633 BQU196626:BQU196633 CAQ196626:CAQ196633 CKM196626:CKM196633 CUI196626:CUI196633 DEE196626:DEE196633 DOA196626:DOA196633 DXW196626:DXW196633 EHS196626:EHS196633 ERO196626:ERO196633 FBK196626:FBK196633 FLG196626:FLG196633 FVC196626:FVC196633 GEY196626:GEY196633 GOU196626:GOU196633 GYQ196626:GYQ196633 HIM196626:HIM196633 HSI196626:HSI196633 ICE196626:ICE196633 IMA196626:IMA196633 IVW196626:IVW196633 JFS196626:JFS196633 JPO196626:JPO196633 JZK196626:JZK196633 KJG196626:KJG196633 KTC196626:KTC196633 LCY196626:LCY196633 LMU196626:LMU196633 LWQ196626:LWQ196633 MGM196626:MGM196633 MQI196626:MQI196633 NAE196626:NAE196633 NKA196626:NKA196633 NTW196626:NTW196633 ODS196626:ODS196633 ONO196626:ONO196633 OXK196626:OXK196633 PHG196626:PHG196633 PRC196626:PRC196633 QAY196626:QAY196633 QKU196626:QKU196633 QUQ196626:QUQ196633 REM196626:REM196633 ROI196626:ROI196633 RYE196626:RYE196633 SIA196626:SIA196633 SRW196626:SRW196633 TBS196626:TBS196633 TLO196626:TLO196633 TVK196626:TVK196633 UFG196626:UFG196633 UPC196626:UPC196633 UYY196626:UYY196633 VIU196626:VIU196633 VSQ196626:VSQ196633 WCM196626:WCM196633 WMI196626:WMI196633 WWE196626:WWE196633 W262162:W262169 JS262162:JS262169 TO262162:TO262169 ADK262162:ADK262169 ANG262162:ANG262169 AXC262162:AXC262169 BGY262162:BGY262169 BQU262162:BQU262169 CAQ262162:CAQ262169 CKM262162:CKM262169 CUI262162:CUI262169 DEE262162:DEE262169 DOA262162:DOA262169 DXW262162:DXW262169 EHS262162:EHS262169 ERO262162:ERO262169 FBK262162:FBK262169 FLG262162:FLG262169 FVC262162:FVC262169 GEY262162:GEY262169 GOU262162:GOU262169 GYQ262162:GYQ262169 HIM262162:HIM262169 HSI262162:HSI262169 ICE262162:ICE262169 IMA262162:IMA262169 IVW262162:IVW262169 JFS262162:JFS262169 JPO262162:JPO262169 JZK262162:JZK262169 KJG262162:KJG262169 KTC262162:KTC262169 LCY262162:LCY262169 LMU262162:LMU262169 LWQ262162:LWQ262169 MGM262162:MGM262169 MQI262162:MQI262169 NAE262162:NAE262169 NKA262162:NKA262169 NTW262162:NTW262169 ODS262162:ODS262169 ONO262162:ONO262169 OXK262162:OXK262169 PHG262162:PHG262169 PRC262162:PRC262169 QAY262162:QAY262169 QKU262162:QKU262169 QUQ262162:QUQ262169 REM262162:REM262169 ROI262162:ROI262169 RYE262162:RYE262169 SIA262162:SIA262169 SRW262162:SRW262169 TBS262162:TBS262169 TLO262162:TLO262169 TVK262162:TVK262169 UFG262162:UFG262169 UPC262162:UPC262169 UYY262162:UYY262169 VIU262162:VIU262169 VSQ262162:VSQ262169 WCM262162:WCM262169 WMI262162:WMI262169 WWE262162:WWE262169 W327698:W327705 JS327698:JS327705 TO327698:TO327705 ADK327698:ADK327705 ANG327698:ANG327705 AXC327698:AXC327705 BGY327698:BGY327705 BQU327698:BQU327705 CAQ327698:CAQ327705 CKM327698:CKM327705 CUI327698:CUI327705 DEE327698:DEE327705 DOA327698:DOA327705 DXW327698:DXW327705 EHS327698:EHS327705 ERO327698:ERO327705 FBK327698:FBK327705 FLG327698:FLG327705 FVC327698:FVC327705 GEY327698:GEY327705 GOU327698:GOU327705 GYQ327698:GYQ327705 HIM327698:HIM327705 HSI327698:HSI327705 ICE327698:ICE327705 IMA327698:IMA327705 IVW327698:IVW327705 JFS327698:JFS327705 JPO327698:JPO327705 JZK327698:JZK327705 KJG327698:KJG327705 KTC327698:KTC327705 LCY327698:LCY327705 LMU327698:LMU327705 LWQ327698:LWQ327705 MGM327698:MGM327705 MQI327698:MQI327705 NAE327698:NAE327705 NKA327698:NKA327705 NTW327698:NTW327705 ODS327698:ODS327705 ONO327698:ONO327705 OXK327698:OXK327705 PHG327698:PHG327705 PRC327698:PRC327705 QAY327698:QAY327705 QKU327698:QKU327705 QUQ327698:QUQ327705 REM327698:REM327705 ROI327698:ROI327705 RYE327698:RYE327705 SIA327698:SIA327705 SRW327698:SRW327705 TBS327698:TBS327705 TLO327698:TLO327705 TVK327698:TVK327705 UFG327698:UFG327705 UPC327698:UPC327705 UYY327698:UYY327705 VIU327698:VIU327705 VSQ327698:VSQ327705 WCM327698:WCM327705 WMI327698:WMI327705 WWE327698:WWE327705 W393234:W393241 JS393234:JS393241 TO393234:TO393241 ADK393234:ADK393241 ANG393234:ANG393241 AXC393234:AXC393241 BGY393234:BGY393241 BQU393234:BQU393241 CAQ393234:CAQ393241 CKM393234:CKM393241 CUI393234:CUI393241 DEE393234:DEE393241 DOA393234:DOA393241 DXW393234:DXW393241 EHS393234:EHS393241 ERO393234:ERO393241 FBK393234:FBK393241 FLG393234:FLG393241 FVC393234:FVC393241 GEY393234:GEY393241 GOU393234:GOU393241 GYQ393234:GYQ393241 HIM393234:HIM393241 HSI393234:HSI393241 ICE393234:ICE393241 IMA393234:IMA393241 IVW393234:IVW393241 JFS393234:JFS393241 JPO393234:JPO393241 JZK393234:JZK393241 KJG393234:KJG393241 KTC393234:KTC393241 LCY393234:LCY393241 LMU393234:LMU393241 LWQ393234:LWQ393241 MGM393234:MGM393241 MQI393234:MQI393241 NAE393234:NAE393241 NKA393234:NKA393241 NTW393234:NTW393241 ODS393234:ODS393241 ONO393234:ONO393241 OXK393234:OXK393241 PHG393234:PHG393241 PRC393234:PRC393241 QAY393234:QAY393241 QKU393234:QKU393241 QUQ393234:QUQ393241 REM393234:REM393241 ROI393234:ROI393241 RYE393234:RYE393241 SIA393234:SIA393241 SRW393234:SRW393241 TBS393234:TBS393241 TLO393234:TLO393241 TVK393234:TVK393241 UFG393234:UFG393241 UPC393234:UPC393241 UYY393234:UYY393241 VIU393234:VIU393241 VSQ393234:VSQ393241 WCM393234:WCM393241 WMI393234:WMI393241 WWE393234:WWE393241 W458770:W458777 JS458770:JS458777 TO458770:TO458777 ADK458770:ADK458777 ANG458770:ANG458777 AXC458770:AXC458777 BGY458770:BGY458777 BQU458770:BQU458777 CAQ458770:CAQ458777 CKM458770:CKM458777 CUI458770:CUI458777 DEE458770:DEE458777 DOA458770:DOA458777 DXW458770:DXW458777 EHS458770:EHS458777 ERO458770:ERO458777 FBK458770:FBK458777 FLG458770:FLG458777 FVC458770:FVC458777 GEY458770:GEY458777 GOU458770:GOU458777 GYQ458770:GYQ458777 HIM458770:HIM458777 HSI458770:HSI458777 ICE458770:ICE458777 IMA458770:IMA458777 IVW458770:IVW458777 JFS458770:JFS458777 JPO458770:JPO458777 JZK458770:JZK458777 KJG458770:KJG458777 KTC458770:KTC458777 LCY458770:LCY458777 LMU458770:LMU458777 LWQ458770:LWQ458777 MGM458770:MGM458777 MQI458770:MQI458777 NAE458770:NAE458777 NKA458770:NKA458777 NTW458770:NTW458777 ODS458770:ODS458777 ONO458770:ONO458777 OXK458770:OXK458777 PHG458770:PHG458777 PRC458770:PRC458777 QAY458770:QAY458777 QKU458770:QKU458777 QUQ458770:QUQ458777 REM458770:REM458777 ROI458770:ROI458777 RYE458770:RYE458777 SIA458770:SIA458777 SRW458770:SRW458777 TBS458770:TBS458777 TLO458770:TLO458777 TVK458770:TVK458777 UFG458770:UFG458777 UPC458770:UPC458777 UYY458770:UYY458777 VIU458770:VIU458777 VSQ458770:VSQ458777 WCM458770:WCM458777 WMI458770:WMI458777 WWE458770:WWE458777 W524306:W524313 JS524306:JS524313 TO524306:TO524313 ADK524306:ADK524313 ANG524306:ANG524313 AXC524306:AXC524313 BGY524306:BGY524313 BQU524306:BQU524313 CAQ524306:CAQ524313 CKM524306:CKM524313 CUI524306:CUI524313 DEE524306:DEE524313 DOA524306:DOA524313 DXW524306:DXW524313 EHS524306:EHS524313 ERO524306:ERO524313 FBK524306:FBK524313 FLG524306:FLG524313 FVC524306:FVC524313 GEY524306:GEY524313 GOU524306:GOU524313 GYQ524306:GYQ524313 HIM524306:HIM524313 HSI524306:HSI524313 ICE524306:ICE524313 IMA524306:IMA524313 IVW524306:IVW524313 JFS524306:JFS524313 JPO524306:JPO524313 JZK524306:JZK524313 KJG524306:KJG524313 KTC524306:KTC524313 LCY524306:LCY524313 LMU524306:LMU524313 LWQ524306:LWQ524313 MGM524306:MGM524313 MQI524306:MQI524313 NAE524306:NAE524313 NKA524306:NKA524313 NTW524306:NTW524313 ODS524306:ODS524313 ONO524306:ONO524313 OXK524306:OXK524313 PHG524306:PHG524313 PRC524306:PRC524313 QAY524306:QAY524313 QKU524306:QKU524313 QUQ524306:QUQ524313 REM524306:REM524313 ROI524306:ROI524313 RYE524306:RYE524313 SIA524306:SIA524313 SRW524306:SRW524313 TBS524306:TBS524313 TLO524306:TLO524313 TVK524306:TVK524313 UFG524306:UFG524313 UPC524306:UPC524313 UYY524306:UYY524313 VIU524306:VIU524313 VSQ524306:VSQ524313 WCM524306:WCM524313 WMI524306:WMI524313 WWE524306:WWE524313 W589842:W589849 JS589842:JS589849 TO589842:TO589849 ADK589842:ADK589849 ANG589842:ANG589849 AXC589842:AXC589849 BGY589842:BGY589849 BQU589842:BQU589849 CAQ589842:CAQ589849 CKM589842:CKM589849 CUI589842:CUI589849 DEE589842:DEE589849 DOA589842:DOA589849 DXW589842:DXW589849 EHS589842:EHS589849 ERO589842:ERO589849 FBK589842:FBK589849 FLG589842:FLG589849 FVC589842:FVC589849 GEY589842:GEY589849 GOU589842:GOU589849 GYQ589842:GYQ589849 HIM589842:HIM589849 HSI589842:HSI589849 ICE589842:ICE589849 IMA589842:IMA589849 IVW589842:IVW589849 JFS589842:JFS589849 JPO589842:JPO589849 JZK589842:JZK589849 KJG589842:KJG589849 KTC589842:KTC589849 LCY589842:LCY589849 LMU589842:LMU589849 LWQ589842:LWQ589849 MGM589842:MGM589849 MQI589842:MQI589849 NAE589842:NAE589849 NKA589842:NKA589849 NTW589842:NTW589849 ODS589842:ODS589849 ONO589842:ONO589849 OXK589842:OXK589849 PHG589842:PHG589849 PRC589842:PRC589849 QAY589842:QAY589849 QKU589842:QKU589849 QUQ589842:QUQ589849 REM589842:REM589849 ROI589842:ROI589849 RYE589842:RYE589849 SIA589842:SIA589849 SRW589842:SRW589849 TBS589842:TBS589849 TLO589842:TLO589849 TVK589842:TVK589849 UFG589842:UFG589849 UPC589842:UPC589849 UYY589842:UYY589849 VIU589842:VIU589849 VSQ589842:VSQ589849 WCM589842:WCM589849 WMI589842:WMI589849 WWE589842:WWE589849 W655378:W655385 JS655378:JS655385 TO655378:TO655385 ADK655378:ADK655385 ANG655378:ANG655385 AXC655378:AXC655385 BGY655378:BGY655385 BQU655378:BQU655385 CAQ655378:CAQ655385 CKM655378:CKM655385 CUI655378:CUI655385 DEE655378:DEE655385 DOA655378:DOA655385 DXW655378:DXW655385 EHS655378:EHS655385 ERO655378:ERO655385 FBK655378:FBK655385 FLG655378:FLG655385 FVC655378:FVC655385 GEY655378:GEY655385 GOU655378:GOU655385 GYQ655378:GYQ655385 HIM655378:HIM655385 HSI655378:HSI655385 ICE655378:ICE655385 IMA655378:IMA655385 IVW655378:IVW655385 JFS655378:JFS655385 JPO655378:JPO655385 JZK655378:JZK655385 KJG655378:KJG655385 KTC655378:KTC655385 LCY655378:LCY655385 LMU655378:LMU655385 LWQ655378:LWQ655385 MGM655378:MGM655385 MQI655378:MQI655385 NAE655378:NAE655385 NKA655378:NKA655385 NTW655378:NTW655385 ODS655378:ODS655385 ONO655378:ONO655385 OXK655378:OXK655385 PHG655378:PHG655385 PRC655378:PRC655385 QAY655378:QAY655385 QKU655378:QKU655385 QUQ655378:QUQ655385 REM655378:REM655385 ROI655378:ROI655385 RYE655378:RYE655385 SIA655378:SIA655385 SRW655378:SRW655385 TBS655378:TBS655385 TLO655378:TLO655385 TVK655378:TVK655385 UFG655378:UFG655385 UPC655378:UPC655385 UYY655378:UYY655385 VIU655378:VIU655385 VSQ655378:VSQ655385 WCM655378:WCM655385 WMI655378:WMI655385 WWE655378:WWE655385 W720914:W720921 JS720914:JS720921 TO720914:TO720921 ADK720914:ADK720921 ANG720914:ANG720921 AXC720914:AXC720921 BGY720914:BGY720921 BQU720914:BQU720921 CAQ720914:CAQ720921 CKM720914:CKM720921 CUI720914:CUI720921 DEE720914:DEE720921 DOA720914:DOA720921 DXW720914:DXW720921 EHS720914:EHS720921 ERO720914:ERO720921 FBK720914:FBK720921 FLG720914:FLG720921 FVC720914:FVC720921 GEY720914:GEY720921 GOU720914:GOU720921 GYQ720914:GYQ720921 HIM720914:HIM720921 HSI720914:HSI720921 ICE720914:ICE720921 IMA720914:IMA720921 IVW720914:IVW720921 JFS720914:JFS720921 JPO720914:JPO720921 JZK720914:JZK720921 KJG720914:KJG720921 KTC720914:KTC720921 LCY720914:LCY720921 LMU720914:LMU720921 LWQ720914:LWQ720921 MGM720914:MGM720921 MQI720914:MQI720921 NAE720914:NAE720921 NKA720914:NKA720921 NTW720914:NTW720921 ODS720914:ODS720921 ONO720914:ONO720921 OXK720914:OXK720921 PHG720914:PHG720921 PRC720914:PRC720921 QAY720914:QAY720921 QKU720914:QKU720921 QUQ720914:QUQ720921 REM720914:REM720921 ROI720914:ROI720921 RYE720914:RYE720921 SIA720914:SIA720921 SRW720914:SRW720921 TBS720914:TBS720921 TLO720914:TLO720921 TVK720914:TVK720921 UFG720914:UFG720921 UPC720914:UPC720921 UYY720914:UYY720921 VIU720914:VIU720921 VSQ720914:VSQ720921 WCM720914:WCM720921 WMI720914:WMI720921 WWE720914:WWE720921 W786450:W786457 JS786450:JS786457 TO786450:TO786457 ADK786450:ADK786457 ANG786450:ANG786457 AXC786450:AXC786457 BGY786450:BGY786457 BQU786450:BQU786457 CAQ786450:CAQ786457 CKM786450:CKM786457 CUI786450:CUI786457 DEE786450:DEE786457 DOA786450:DOA786457 DXW786450:DXW786457 EHS786450:EHS786457 ERO786450:ERO786457 FBK786450:FBK786457 FLG786450:FLG786457 FVC786450:FVC786457 GEY786450:GEY786457 GOU786450:GOU786457 GYQ786450:GYQ786457 HIM786450:HIM786457 HSI786450:HSI786457 ICE786450:ICE786457 IMA786450:IMA786457 IVW786450:IVW786457 JFS786450:JFS786457 JPO786450:JPO786457 JZK786450:JZK786457 KJG786450:KJG786457 KTC786450:KTC786457 LCY786450:LCY786457 LMU786450:LMU786457 LWQ786450:LWQ786457 MGM786450:MGM786457 MQI786450:MQI786457 NAE786450:NAE786457 NKA786450:NKA786457 NTW786450:NTW786457 ODS786450:ODS786457 ONO786450:ONO786457 OXK786450:OXK786457 PHG786450:PHG786457 PRC786450:PRC786457 QAY786450:QAY786457 QKU786450:QKU786457 QUQ786450:QUQ786457 REM786450:REM786457 ROI786450:ROI786457 RYE786450:RYE786457 SIA786450:SIA786457 SRW786450:SRW786457 TBS786450:TBS786457 TLO786450:TLO786457 TVK786450:TVK786457 UFG786450:UFG786457 UPC786450:UPC786457 UYY786450:UYY786457 VIU786450:VIU786457 VSQ786450:VSQ786457 WCM786450:WCM786457 WMI786450:WMI786457 WWE786450:WWE786457 W851986:W851993 JS851986:JS851993 TO851986:TO851993 ADK851986:ADK851993 ANG851986:ANG851993 AXC851986:AXC851993 BGY851986:BGY851993 BQU851986:BQU851993 CAQ851986:CAQ851993 CKM851986:CKM851993 CUI851986:CUI851993 DEE851986:DEE851993 DOA851986:DOA851993 DXW851986:DXW851993 EHS851986:EHS851993 ERO851986:ERO851993 FBK851986:FBK851993 FLG851986:FLG851993 FVC851986:FVC851993 GEY851986:GEY851993 GOU851986:GOU851993 GYQ851986:GYQ851993 HIM851986:HIM851993 HSI851986:HSI851993 ICE851986:ICE851993 IMA851986:IMA851993 IVW851986:IVW851993 JFS851986:JFS851993 JPO851986:JPO851993 JZK851986:JZK851993 KJG851986:KJG851993 KTC851986:KTC851993 LCY851986:LCY851993 LMU851986:LMU851993 LWQ851986:LWQ851993 MGM851986:MGM851993 MQI851986:MQI851993 NAE851986:NAE851993 NKA851986:NKA851993 NTW851986:NTW851993 ODS851986:ODS851993 ONO851986:ONO851993 OXK851986:OXK851993 PHG851986:PHG851993 PRC851986:PRC851993 QAY851986:QAY851993 QKU851986:QKU851993 QUQ851986:QUQ851993 REM851986:REM851993 ROI851986:ROI851993 RYE851986:RYE851993 SIA851986:SIA851993 SRW851986:SRW851993 TBS851986:TBS851993 TLO851986:TLO851993 TVK851986:TVK851993 UFG851986:UFG851993 UPC851986:UPC851993 UYY851986:UYY851993 VIU851986:VIU851993 VSQ851986:VSQ851993 WCM851986:WCM851993 WMI851986:WMI851993 WWE851986:WWE851993 W917522:W917529 JS917522:JS917529 TO917522:TO917529 ADK917522:ADK917529 ANG917522:ANG917529 AXC917522:AXC917529 BGY917522:BGY917529 BQU917522:BQU917529 CAQ917522:CAQ917529 CKM917522:CKM917529 CUI917522:CUI917529 DEE917522:DEE917529 DOA917522:DOA917529 DXW917522:DXW917529 EHS917522:EHS917529 ERO917522:ERO917529 FBK917522:FBK917529 FLG917522:FLG917529 FVC917522:FVC917529 GEY917522:GEY917529 GOU917522:GOU917529 GYQ917522:GYQ917529 HIM917522:HIM917529 HSI917522:HSI917529 ICE917522:ICE917529 IMA917522:IMA917529 IVW917522:IVW917529 JFS917522:JFS917529 JPO917522:JPO917529 JZK917522:JZK917529 KJG917522:KJG917529 KTC917522:KTC917529 LCY917522:LCY917529 LMU917522:LMU917529 LWQ917522:LWQ917529 MGM917522:MGM917529 MQI917522:MQI917529 NAE917522:NAE917529 NKA917522:NKA917529 NTW917522:NTW917529 ODS917522:ODS917529 ONO917522:ONO917529 OXK917522:OXK917529 PHG917522:PHG917529 PRC917522:PRC917529 QAY917522:QAY917529 QKU917522:QKU917529 QUQ917522:QUQ917529 REM917522:REM917529 ROI917522:ROI917529 RYE917522:RYE917529 SIA917522:SIA917529 SRW917522:SRW917529 TBS917522:TBS917529 TLO917522:TLO917529 TVK917522:TVK917529 UFG917522:UFG917529 UPC917522:UPC917529 UYY917522:UYY917529 VIU917522:VIU917529 VSQ917522:VSQ917529 WCM917522:WCM917529 WMI917522:WMI917529 WWE917522:WWE917529 W983058:W983065 JS983058:JS983065 TO983058:TO983065 ADK983058:ADK983065 ANG983058:ANG983065 AXC983058:AXC983065 BGY983058:BGY983065 BQU983058:BQU983065 CAQ983058:CAQ983065 CKM983058:CKM983065 CUI983058:CUI983065 DEE983058:DEE983065 DOA983058:DOA983065 DXW983058:DXW983065 EHS983058:EHS983065 ERO983058:ERO983065 FBK983058:FBK983065 FLG983058:FLG983065 FVC983058:FVC983065 GEY983058:GEY983065 GOU983058:GOU983065 GYQ983058:GYQ983065 HIM983058:HIM983065 HSI983058:HSI983065 ICE983058:ICE983065 IMA983058:IMA983065 IVW983058:IVW983065 JFS983058:JFS983065 JPO983058:JPO983065 JZK983058:JZK983065 KJG983058:KJG983065 KTC983058:KTC983065 LCY983058:LCY983065 LMU983058:LMU983065 LWQ983058:LWQ983065 MGM983058:MGM983065 MQI983058:MQI983065 NAE983058:NAE983065 NKA983058:NKA983065 NTW983058:NTW983065 ODS983058:ODS983065 ONO983058:ONO983065 OXK983058:OXK983065 PHG983058:PHG983065 PRC983058:PRC983065 QAY983058:QAY983065 QKU983058:QKU983065 QUQ983058:QUQ983065 REM983058:REM983065 ROI983058:ROI983065 RYE983058:RYE983065 SIA983058:SIA983065 SRW983058:SRW983065 TBS983058:TBS983065 TLO983058:TLO983065 TVK983058:TVK983065 UFG983058:UFG983065 UPC983058:UPC983065 UYY983058:UYY983065 VIU983058:VIU983065 VSQ983058:VSQ983065 WCM983058:WCM983065 JS18:JS25 TO18:TO25 ADK18:ADK25 ANG18:ANG25 AXC18:AXC25 BGY18:BGY25 BQU18:BQU25 CAQ18:CAQ25 CKM18:CKM25 CUI18:CUI25 DEE18:DEE25 DOA18:DOA25 DXW18:DXW25 EHS18:EHS25 ERO18:ERO25 FBK18:FBK25 FLG18:FLG25 FVC18:FVC25 GEY18:GEY25 GOU18:GOU25 GYQ18:GYQ25 HIM18:HIM25 HSI18:HSI25 ICE18:ICE25 IMA18:IMA25 IVW18:IVW25 JFS18:JFS25 JPO18:JPO25 JZK18:JZK25 KJG18:KJG25 KTC18:KTC25 LCY18:LCY25 LMU18:LMU25 LWQ18:LWQ25 MGM18:MGM25 MQI18:MQI25 NAE18:NAE25 NKA18:NKA25 NTW18:NTW25 ODS18:ODS25 ONO18:ONO25 OXK18:OXK25 PHG18:PHG25 PRC18:PRC25 QAY18:QAY25 QKU18:QKU25 QUQ18:QUQ25 REM18:REM25 ROI18:ROI25 RYE18:RYE25 SIA18:SIA25 SRW18:SRW25 TBS18:TBS25 TLO18:TLO25 TVK18:TVK25 UFG18:UFG25 UPC18:UPC25 UYY18:UYY25 VIU18:VIU25 VSQ18:VSQ25 WCM18:WCM25 WMI18:WMI25 WWE18:WWE25">
      <formula1>900</formula1>
    </dataValidation>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formula1>900</formula1>
    </dataValidation>
    <dataValidation type="list" allowBlank="1" showInputMessage="1" showErrorMessage="1" errorTitle="Ошибка" error="Выберите значение из списка" prompt="Выберите значение из списка" sqref="O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50</v>
      </c>
    </row>
    <row r="2" spans="1:20" ht="22.5">
      <c r="F2" s="1194" t="s">
        <v>491</v>
      </c>
      <c r="G2" s="1195"/>
      <c r="H2" s="1196"/>
      <c r="I2" s="640"/>
    </row>
    <row r="3" spans="1:20" ht="3" customHeight="1"/>
    <row r="4" spans="1:20" s="570" customFormat="1" ht="11.25">
      <c r="A4" s="590"/>
      <c r="B4" s="590"/>
      <c r="C4" s="590"/>
      <c r="D4" s="590"/>
      <c r="F4" s="1155" t="s">
        <v>454</v>
      </c>
      <c r="G4" s="1155"/>
      <c r="H4" s="1155"/>
      <c r="I4" s="119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05.06.2019</v>
      </c>
      <c r="I7" s="581" t="s">
        <v>493</v>
      </c>
      <c r="J7" s="615"/>
      <c r="K7" s="590"/>
      <c r="L7" s="590"/>
      <c r="M7" s="590"/>
      <c r="N7" s="590"/>
      <c r="O7" s="590"/>
      <c r="P7" s="590"/>
      <c r="Q7" s="590"/>
      <c r="R7" s="590"/>
      <c r="S7" s="590"/>
      <c r="T7" s="590"/>
    </row>
    <row r="8" spans="1:20" s="570" customFormat="1" ht="45">
      <c r="A8" s="119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c r="O13" s="590"/>
      <c r="P13" s="590"/>
      <c r="Q13" s="590"/>
      <c r="R13" s="590"/>
      <c r="S13" s="590"/>
      <c r="T13" s="590"/>
    </row>
    <row r="14" spans="1:20" s="570" customFormat="1" ht="18.75">
      <c r="A14" s="1198"/>
      <c r="B14" s="1198"/>
      <c r="C14" s="1198"/>
      <c r="D14" s="623"/>
      <c r="F14" s="619"/>
      <c r="G14" s="550" t="s">
        <v>4</v>
      </c>
      <c r="H14" s="624"/>
      <c r="I14" s="1199"/>
      <c r="J14" s="615"/>
      <c r="K14" s="590"/>
      <c r="L14" s="590"/>
      <c r="M14" s="590"/>
      <c r="N14" s="590"/>
      <c r="O14" s="590"/>
      <c r="P14" s="590"/>
      <c r="Q14" s="590"/>
      <c r="R14" s="590"/>
      <c r="S14" s="590"/>
      <c r="T14" s="590"/>
    </row>
    <row r="15" spans="1:20" s="570" customFormat="1" ht="18.75">
      <c r="A15" s="1198"/>
      <c r="B15" s="1198"/>
      <c r="C15" s="623"/>
      <c r="D15" s="623"/>
      <c r="F15" s="634"/>
      <c r="G15" s="577" t="s">
        <v>403</v>
      </c>
      <c r="H15" s="635"/>
      <c r="I15" s="636"/>
      <c r="J15" s="615"/>
      <c r="K15" s="590"/>
      <c r="L15" s="590"/>
      <c r="M15" s="590"/>
      <c r="N15" s="590"/>
      <c r="O15" s="590"/>
      <c r="P15" s="590"/>
      <c r="Q15" s="590"/>
      <c r="R15" s="590"/>
      <c r="S15" s="590"/>
      <c r="T15" s="590"/>
    </row>
    <row r="16" spans="1:20" s="570" customFormat="1" ht="18.75">
      <c r="A16" s="119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3" t="s">
        <v>593</v>
      </c>
      <c r="H19" s="119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34" width="10.5703125" style="585"/>
    <col min="35" max="256" width="10.5703125" style="523"/>
    <col min="257" max="264" width="0" style="523" hidden="1" customWidth="1"/>
    <col min="265" max="265" width="3.7109375" style="523" customWidth="1"/>
    <col min="266" max="266" width="3.85546875" style="523" customWidth="1"/>
    <col min="267" max="267" width="3.7109375" style="523" customWidth="1"/>
    <col min="268" max="268" width="12.7109375" style="523" customWidth="1"/>
    <col min="269" max="269" width="52.7109375" style="523" customWidth="1"/>
    <col min="270" max="273" width="0" style="523" hidden="1" customWidth="1"/>
    <col min="274" max="274" width="12.28515625" style="523" customWidth="1"/>
    <col min="275" max="275" width="6.42578125" style="523" customWidth="1"/>
    <col min="276" max="276" width="12.28515625" style="523" customWidth="1"/>
    <col min="277" max="277" width="0" style="523" hidden="1" customWidth="1"/>
    <col min="278" max="278" width="3.7109375" style="523" customWidth="1"/>
    <col min="279" max="279" width="11.140625" style="523" bestFit="1" customWidth="1"/>
    <col min="280" max="281" width="10.5703125" style="523"/>
    <col min="282" max="282" width="11.140625" style="523" customWidth="1"/>
    <col min="283" max="512" width="10.5703125" style="523"/>
    <col min="513" max="520" width="0" style="523" hidden="1" customWidth="1"/>
    <col min="521" max="521" width="3.7109375" style="523" customWidth="1"/>
    <col min="522" max="522" width="3.85546875" style="523" customWidth="1"/>
    <col min="523" max="523" width="3.7109375" style="523" customWidth="1"/>
    <col min="524" max="524" width="12.7109375" style="523" customWidth="1"/>
    <col min="525" max="525" width="52.7109375" style="523" customWidth="1"/>
    <col min="526" max="529" width="0" style="523" hidden="1" customWidth="1"/>
    <col min="530" max="530" width="12.28515625" style="523" customWidth="1"/>
    <col min="531" max="531" width="6.42578125" style="523" customWidth="1"/>
    <col min="532" max="532" width="12.28515625" style="523" customWidth="1"/>
    <col min="533" max="533" width="0" style="523" hidden="1" customWidth="1"/>
    <col min="534" max="534" width="3.7109375" style="523" customWidth="1"/>
    <col min="535" max="535" width="11.140625" style="523" bestFit="1" customWidth="1"/>
    <col min="536" max="537" width="10.5703125" style="523"/>
    <col min="538" max="538" width="11.140625" style="523" customWidth="1"/>
    <col min="539" max="768" width="10.5703125" style="523"/>
    <col min="769" max="776" width="0" style="523" hidden="1" customWidth="1"/>
    <col min="777" max="777" width="3.7109375" style="523" customWidth="1"/>
    <col min="778" max="778" width="3.85546875" style="523" customWidth="1"/>
    <col min="779" max="779" width="3.7109375" style="523" customWidth="1"/>
    <col min="780" max="780" width="12.7109375" style="523" customWidth="1"/>
    <col min="781" max="781" width="52.7109375" style="523" customWidth="1"/>
    <col min="782" max="785" width="0" style="523" hidden="1" customWidth="1"/>
    <col min="786" max="786" width="12.28515625" style="523" customWidth="1"/>
    <col min="787" max="787" width="6.42578125" style="523" customWidth="1"/>
    <col min="788" max="788" width="12.28515625" style="523" customWidth="1"/>
    <col min="789" max="789" width="0" style="523" hidden="1" customWidth="1"/>
    <col min="790" max="790" width="3.7109375" style="523" customWidth="1"/>
    <col min="791" max="791" width="11.140625" style="523" bestFit="1" customWidth="1"/>
    <col min="792" max="793" width="10.5703125" style="523"/>
    <col min="794" max="794" width="11.140625" style="523" customWidth="1"/>
    <col min="795" max="1024" width="10.5703125" style="523"/>
    <col min="1025" max="1032" width="0" style="523" hidden="1" customWidth="1"/>
    <col min="1033" max="1033" width="3.7109375" style="523" customWidth="1"/>
    <col min="1034" max="1034" width="3.85546875" style="523" customWidth="1"/>
    <col min="1035" max="1035" width="3.7109375" style="523" customWidth="1"/>
    <col min="1036" max="1036" width="12.7109375" style="523" customWidth="1"/>
    <col min="1037" max="1037" width="52.7109375" style="523" customWidth="1"/>
    <col min="1038" max="1041" width="0" style="523" hidden="1" customWidth="1"/>
    <col min="1042" max="1042" width="12.28515625" style="523" customWidth="1"/>
    <col min="1043" max="1043" width="6.42578125" style="523" customWidth="1"/>
    <col min="1044" max="1044" width="12.28515625" style="523" customWidth="1"/>
    <col min="1045" max="1045" width="0" style="523" hidden="1" customWidth="1"/>
    <col min="1046" max="1046" width="3.7109375" style="523" customWidth="1"/>
    <col min="1047" max="1047" width="11.140625" style="523" bestFit="1" customWidth="1"/>
    <col min="1048" max="1049" width="10.5703125" style="523"/>
    <col min="1050" max="1050" width="11.140625" style="523" customWidth="1"/>
    <col min="1051" max="1280" width="10.5703125" style="523"/>
    <col min="1281" max="1288" width="0" style="523" hidden="1" customWidth="1"/>
    <col min="1289" max="1289" width="3.7109375" style="523" customWidth="1"/>
    <col min="1290" max="1290" width="3.85546875" style="523" customWidth="1"/>
    <col min="1291" max="1291" width="3.7109375" style="523" customWidth="1"/>
    <col min="1292" max="1292" width="12.7109375" style="523" customWidth="1"/>
    <col min="1293" max="1293" width="52.7109375" style="523" customWidth="1"/>
    <col min="1294" max="1297" width="0" style="523" hidden="1" customWidth="1"/>
    <col min="1298" max="1298" width="12.28515625" style="523" customWidth="1"/>
    <col min="1299" max="1299" width="6.42578125" style="523" customWidth="1"/>
    <col min="1300" max="1300" width="12.28515625" style="523" customWidth="1"/>
    <col min="1301" max="1301" width="0" style="523" hidden="1" customWidth="1"/>
    <col min="1302" max="1302" width="3.7109375" style="523" customWidth="1"/>
    <col min="1303" max="1303" width="11.140625" style="523" bestFit="1" customWidth="1"/>
    <col min="1304" max="1305" width="10.5703125" style="523"/>
    <col min="1306" max="1306" width="11.140625" style="523" customWidth="1"/>
    <col min="1307" max="1536" width="10.5703125" style="523"/>
    <col min="1537" max="1544" width="0" style="523" hidden="1" customWidth="1"/>
    <col min="1545" max="1545" width="3.7109375" style="523" customWidth="1"/>
    <col min="1546" max="1546" width="3.85546875" style="523" customWidth="1"/>
    <col min="1547" max="1547" width="3.7109375" style="523" customWidth="1"/>
    <col min="1548" max="1548" width="12.7109375" style="523" customWidth="1"/>
    <col min="1549" max="1549" width="52.7109375" style="523" customWidth="1"/>
    <col min="1550" max="1553" width="0" style="523" hidden="1" customWidth="1"/>
    <col min="1554" max="1554" width="12.28515625" style="523" customWidth="1"/>
    <col min="1555" max="1555" width="6.42578125" style="523" customWidth="1"/>
    <col min="1556" max="1556" width="12.28515625" style="523" customWidth="1"/>
    <col min="1557" max="1557" width="0" style="523" hidden="1" customWidth="1"/>
    <col min="1558" max="1558" width="3.7109375" style="523" customWidth="1"/>
    <col min="1559" max="1559" width="11.140625" style="523" bestFit="1" customWidth="1"/>
    <col min="1560" max="1561" width="10.5703125" style="523"/>
    <col min="1562" max="1562" width="11.140625" style="523" customWidth="1"/>
    <col min="1563" max="1792" width="10.5703125" style="523"/>
    <col min="1793" max="1800" width="0" style="523" hidden="1" customWidth="1"/>
    <col min="1801" max="1801" width="3.7109375" style="523" customWidth="1"/>
    <col min="1802" max="1802" width="3.85546875" style="523" customWidth="1"/>
    <col min="1803" max="1803" width="3.7109375" style="523" customWidth="1"/>
    <col min="1804" max="1804" width="12.7109375" style="523" customWidth="1"/>
    <col min="1805" max="1805" width="52.7109375" style="523" customWidth="1"/>
    <col min="1806" max="1809" width="0" style="523" hidden="1" customWidth="1"/>
    <col min="1810" max="1810" width="12.28515625" style="523" customWidth="1"/>
    <col min="1811" max="1811" width="6.42578125" style="523" customWidth="1"/>
    <col min="1812" max="1812" width="12.28515625" style="523" customWidth="1"/>
    <col min="1813" max="1813" width="0" style="523" hidden="1" customWidth="1"/>
    <col min="1814" max="1814" width="3.7109375" style="523" customWidth="1"/>
    <col min="1815" max="1815" width="11.140625" style="523" bestFit="1" customWidth="1"/>
    <col min="1816" max="1817" width="10.5703125" style="523"/>
    <col min="1818" max="1818" width="11.140625" style="523" customWidth="1"/>
    <col min="1819" max="2048" width="10.5703125" style="523"/>
    <col min="2049" max="2056" width="0" style="523" hidden="1" customWidth="1"/>
    <col min="2057" max="2057" width="3.7109375" style="523" customWidth="1"/>
    <col min="2058" max="2058" width="3.85546875" style="523" customWidth="1"/>
    <col min="2059" max="2059" width="3.7109375" style="523" customWidth="1"/>
    <col min="2060" max="2060" width="12.7109375" style="523" customWidth="1"/>
    <col min="2061" max="2061" width="52.7109375" style="523" customWidth="1"/>
    <col min="2062" max="2065" width="0" style="523" hidden="1" customWidth="1"/>
    <col min="2066" max="2066" width="12.28515625" style="523" customWidth="1"/>
    <col min="2067" max="2067" width="6.42578125" style="523" customWidth="1"/>
    <col min="2068" max="2068" width="12.28515625" style="523" customWidth="1"/>
    <col min="2069" max="2069" width="0" style="523" hidden="1" customWidth="1"/>
    <col min="2070" max="2070" width="3.7109375" style="523" customWidth="1"/>
    <col min="2071" max="2071" width="11.140625" style="523" bestFit="1" customWidth="1"/>
    <col min="2072" max="2073" width="10.5703125" style="523"/>
    <col min="2074" max="2074" width="11.140625" style="523" customWidth="1"/>
    <col min="2075" max="2304" width="10.5703125" style="523"/>
    <col min="2305" max="2312" width="0" style="523" hidden="1" customWidth="1"/>
    <col min="2313" max="2313" width="3.7109375" style="523" customWidth="1"/>
    <col min="2314" max="2314" width="3.85546875" style="523" customWidth="1"/>
    <col min="2315" max="2315" width="3.7109375" style="523" customWidth="1"/>
    <col min="2316" max="2316" width="12.7109375" style="523" customWidth="1"/>
    <col min="2317" max="2317" width="52.7109375" style="523" customWidth="1"/>
    <col min="2318" max="2321" width="0" style="523" hidden="1" customWidth="1"/>
    <col min="2322" max="2322" width="12.28515625" style="523" customWidth="1"/>
    <col min="2323" max="2323" width="6.42578125" style="523" customWidth="1"/>
    <col min="2324" max="2324" width="12.28515625" style="523" customWidth="1"/>
    <col min="2325" max="2325" width="0" style="523" hidden="1" customWidth="1"/>
    <col min="2326" max="2326" width="3.7109375" style="523" customWidth="1"/>
    <col min="2327" max="2327" width="11.140625" style="523" bestFit="1" customWidth="1"/>
    <col min="2328" max="2329" width="10.5703125" style="523"/>
    <col min="2330" max="2330" width="11.140625" style="523" customWidth="1"/>
    <col min="2331" max="2560" width="10.5703125" style="523"/>
    <col min="2561" max="2568" width="0" style="523" hidden="1" customWidth="1"/>
    <col min="2569" max="2569" width="3.7109375" style="523" customWidth="1"/>
    <col min="2570" max="2570" width="3.85546875" style="523" customWidth="1"/>
    <col min="2571" max="2571" width="3.7109375" style="523" customWidth="1"/>
    <col min="2572" max="2572" width="12.7109375" style="523" customWidth="1"/>
    <col min="2573" max="2573" width="52.7109375" style="523" customWidth="1"/>
    <col min="2574" max="2577" width="0" style="523" hidden="1" customWidth="1"/>
    <col min="2578" max="2578" width="12.28515625" style="523" customWidth="1"/>
    <col min="2579" max="2579" width="6.42578125" style="523" customWidth="1"/>
    <col min="2580" max="2580" width="12.28515625" style="523" customWidth="1"/>
    <col min="2581" max="2581" width="0" style="523" hidden="1" customWidth="1"/>
    <col min="2582" max="2582" width="3.7109375" style="523" customWidth="1"/>
    <col min="2583" max="2583" width="11.140625" style="523" bestFit="1" customWidth="1"/>
    <col min="2584" max="2585" width="10.5703125" style="523"/>
    <col min="2586" max="2586" width="11.140625" style="523" customWidth="1"/>
    <col min="2587" max="2816" width="10.5703125" style="523"/>
    <col min="2817" max="2824" width="0" style="523" hidden="1" customWidth="1"/>
    <col min="2825" max="2825" width="3.7109375" style="523" customWidth="1"/>
    <col min="2826" max="2826" width="3.85546875" style="523" customWidth="1"/>
    <col min="2827" max="2827" width="3.7109375" style="523" customWidth="1"/>
    <col min="2828" max="2828" width="12.7109375" style="523" customWidth="1"/>
    <col min="2829" max="2829" width="52.7109375" style="523" customWidth="1"/>
    <col min="2830" max="2833" width="0" style="523" hidden="1" customWidth="1"/>
    <col min="2834" max="2834" width="12.28515625" style="523" customWidth="1"/>
    <col min="2835" max="2835" width="6.42578125" style="523" customWidth="1"/>
    <col min="2836" max="2836" width="12.28515625" style="523" customWidth="1"/>
    <col min="2837" max="2837" width="0" style="523" hidden="1" customWidth="1"/>
    <col min="2838" max="2838" width="3.7109375" style="523" customWidth="1"/>
    <col min="2839" max="2839" width="11.140625" style="523" bestFit="1" customWidth="1"/>
    <col min="2840" max="2841" width="10.5703125" style="523"/>
    <col min="2842" max="2842" width="11.140625" style="523" customWidth="1"/>
    <col min="2843" max="3072" width="10.5703125" style="523"/>
    <col min="3073" max="3080" width="0" style="523" hidden="1" customWidth="1"/>
    <col min="3081" max="3081" width="3.7109375" style="523" customWidth="1"/>
    <col min="3082" max="3082" width="3.85546875" style="523" customWidth="1"/>
    <col min="3083" max="3083" width="3.7109375" style="523" customWidth="1"/>
    <col min="3084" max="3084" width="12.7109375" style="523" customWidth="1"/>
    <col min="3085" max="3085" width="52.7109375" style="523" customWidth="1"/>
    <col min="3086" max="3089" width="0" style="523" hidden="1" customWidth="1"/>
    <col min="3090" max="3090" width="12.28515625" style="523" customWidth="1"/>
    <col min="3091" max="3091" width="6.42578125" style="523" customWidth="1"/>
    <col min="3092" max="3092" width="12.28515625" style="523" customWidth="1"/>
    <col min="3093" max="3093" width="0" style="523" hidden="1" customWidth="1"/>
    <col min="3094" max="3094" width="3.7109375" style="523" customWidth="1"/>
    <col min="3095" max="3095" width="11.140625" style="523" bestFit="1" customWidth="1"/>
    <col min="3096" max="3097" width="10.5703125" style="523"/>
    <col min="3098" max="3098" width="11.140625" style="523" customWidth="1"/>
    <col min="3099" max="3328" width="10.5703125" style="523"/>
    <col min="3329" max="3336" width="0" style="523" hidden="1" customWidth="1"/>
    <col min="3337" max="3337" width="3.7109375" style="523" customWidth="1"/>
    <col min="3338" max="3338" width="3.85546875" style="523" customWidth="1"/>
    <col min="3339" max="3339" width="3.7109375" style="523" customWidth="1"/>
    <col min="3340" max="3340" width="12.7109375" style="523" customWidth="1"/>
    <col min="3341" max="3341" width="52.7109375" style="523" customWidth="1"/>
    <col min="3342" max="3345" width="0" style="523" hidden="1" customWidth="1"/>
    <col min="3346" max="3346" width="12.28515625" style="523" customWidth="1"/>
    <col min="3347" max="3347" width="6.42578125" style="523" customWidth="1"/>
    <col min="3348" max="3348" width="12.28515625" style="523" customWidth="1"/>
    <col min="3349" max="3349" width="0" style="523" hidden="1" customWidth="1"/>
    <col min="3350" max="3350" width="3.7109375" style="523" customWidth="1"/>
    <col min="3351" max="3351" width="11.140625" style="523" bestFit="1" customWidth="1"/>
    <col min="3352" max="3353" width="10.5703125" style="523"/>
    <col min="3354" max="3354" width="11.140625" style="523" customWidth="1"/>
    <col min="3355" max="3584" width="10.5703125" style="523"/>
    <col min="3585" max="3592" width="0" style="523" hidden="1" customWidth="1"/>
    <col min="3593" max="3593" width="3.7109375" style="523" customWidth="1"/>
    <col min="3594" max="3594" width="3.85546875" style="523" customWidth="1"/>
    <col min="3595" max="3595" width="3.7109375" style="523" customWidth="1"/>
    <col min="3596" max="3596" width="12.7109375" style="523" customWidth="1"/>
    <col min="3597" max="3597" width="52.7109375" style="523" customWidth="1"/>
    <col min="3598" max="3601" width="0" style="523" hidden="1" customWidth="1"/>
    <col min="3602" max="3602" width="12.28515625" style="523" customWidth="1"/>
    <col min="3603" max="3603" width="6.42578125" style="523" customWidth="1"/>
    <col min="3604" max="3604" width="12.28515625" style="523" customWidth="1"/>
    <col min="3605" max="3605" width="0" style="523" hidden="1" customWidth="1"/>
    <col min="3606" max="3606" width="3.7109375" style="523" customWidth="1"/>
    <col min="3607" max="3607" width="11.140625" style="523" bestFit="1" customWidth="1"/>
    <col min="3608" max="3609" width="10.5703125" style="523"/>
    <col min="3610" max="3610" width="11.140625" style="523" customWidth="1"/>
    <col min="3611" max="3840" width="10.5703125" style="523"/>
    <col min="3841" max="3848" width="0" style="523" hidden="1" customWidth="1"/>
    <col min="3849" max="3849" width="3.7109375" style="523" customWidth="1"/>
    <col min="3850" max="3850" width="3.85546875" style="523" customWidth="1"/>
    <col min="3851" max="3851" width="3.7109375" style="523" customWidth="1"/>
    <col min="3852" max="3852" width="12.7109375" style="523" customWidth="1"/>
    <col min="3853" max="3853" width="52.7109375" style="523" customWidth="1"/>
    <col min="3854" max="3857" width="0" style="523" hidden="1" customWidth="1"/>
    <col min="3858" max="3858" width="12.28515625" style="523" customWidth="1"/>
    <col min="3859" max="3859" width="6.42578125" style="523" customWidth="1"/>
    <col min="3860" max="3860" width="12.28515625" style="523" customWidth="1"/>
    <col min="3861" max="3861" width="0" style="523" hidden="1" customWidth="1"/>
    <col min="3862" max="3862" width="3.7109375" style="523" customWidth="1"/>
    <col min="3863" max="3863" width="11.140625" style="523" bestFit="1" customWidth="1"/>
    <col min="3864" max="3865" width="10.5703125" style="523"/>
    <col min="3866" max="3866" width="11.140625" style="523" customWidth="1"/>
    <col min="3867" max="4096" width="10.5703125" style="523"/>
    <col min="4097" max="4104" width="0" style="523" hidden="1" customWidth="1"/>
    <col min="4105" max="4105" width="3.7109375" style="523" customWidth="1"/>
    <col min="4106" max="4106" width="3.85546875" style="523" customWidth="1"/>
    <col min="4107" max="4107" width="3.7109375" style="523" customWidth="1"/>
    <col min="4108" max="4108" width="12.7109375" style="523" customWidth="1"/>
    <col min="4109" max="4109" width="52.7109375" style="523" customWidth="1"/>
    <col min="4110" max="4113" width="0" style="523" hidden="1" customWidth="1"/>
    <col min="4114" max="4114" width="12.28515625" style="523" customWidth="1"/>
    <col min="4115" max="4115" width="6.42578125" style="523" customWidth="1"/>
    <col min="4116" max="4116" width="12.28515625" style="523" customWidth="1"/>
    <col min="4117" max="4117" width="0" style="523" hidden="1" customWidth="1"/>
    <col min="4118" max="4118" width="3.7109375" style="523" customWidth="1"/>
    <col min="4119" max="4119" width="11.140625" style="523" bestFit="1" customWidth="1"/>
    <col min="4120" max="4121" width="10.5703125" style="523"/>
    <col min="4122" max="4122" width="11.140625" style="523" customWidth="1"/>
    <col min="4123" max="4352" width="10.5703125" style="523"/>
    <col min="4353" max="4360" width="0" style="523" hidden="1" customWidth="1"/>
    <col min="4361" max="4361" width="3.7109375" style="523" customWidth="1"/>
    <col min="4362" max="4362" width="3.85546875" style="523" customWidth="1"/>
    <col min="4363" max="4363" width="3.7109375" style="523" customWidth="1"/>
    <col min="4364" max="4364" width="12.7109375" style="523" customWidth="1"/>
    <col min="4365" max="4365" width="52.7109375" style="523" customWidth="1"/>
    <col min="4366" max="4369" width="0" style="523" hidden="1" customWidth="1"/>
    <col min="4370" max="4370" width="12.28515625" style="523" customWidth="1"/>
    <col min="4371" max="4371" width="6.42578125" style="523" customWidth="1"/>
    <col min="4372" max="4372" width="12.28515625" style="523" customWidth="1"/>
    <col min="4373" max="4373" width="0" style="523" hidden="1" customWidth="1"/>
    <col min="4374" max="4374" width="3.7109375" style="523" customWidth="1"/>
    <col min="4375" max="4375" width="11.140625" style="523" bestFit="1" customWidth="1"/>
    <col min="4376" max="4377" width="10.5703125" style="523"/>
    <col min="4378" max="4378" width="11.140625" style="523" customWidth="1"/>
    <col min="4379" max="4608" width="10.5703125" style="523"/>
    <col min="4609" max="4616" width="0" style="523" hidden="1" customWidth="1"/>
    <col min="4617" max="4617" width="3.7109375" style="523" customWidth="1"/>
    <col min="4618" max="4618" width="3.85546875" style="523" customWidth="1"/>
    <col min="4619" max="4619" width="3.7109375" style="523" customWidth="1"/>
    <col min="4620" max="4620" width="12.7109375" style="523" customWidth="1"/>
    <col min="4621" max="4621" width="52.7109375" style="523" customWidth="1"/>
    <col min="4622" max="4625" width="0" style="523" hidden="1" customWidth="1"/>
    <col min="4626" max="4626" width="12.28515625" style="523" customWidth="1"/>
    <col min="4627" max="4627" width="6.42578125" style="523" customWidth="1"/>
    <col min="4628" max="4628" width="12.28515625" style="523" customWidth="1"/>
    <col min="4629" max="4629" width="0" style="523" hidden="1" customWidth="1"/>
    <col min="4630" max="4630" width="3.7109375" style="523" customWidth="1"/>
    <col min="4631" max="4631" width="11.140625" style="523" bestFit="1" customWidth="1"/>
    <col min="4632" max="4633" width="10.5703125" style="523"/>
    <col min="4634" max="4634" width="11.140625" style="523" customWidth="1"/>
    <col min="4635" max="4864" width="10.5703125" style="523"/>
    <col min="4865" max="4872" width="0" style="523" hidden="1" customWidth="1"/>
    <col min="4873" max="4873" width="3.7109375" style="523" customWidth="1"/>
    <col min="4874" max="4874" width="3.85546875" style="523" customWidth="1"/>
    <col min="4875" max="4875" width="3.7109375" style="523" customWidth="1"/>
    <col min="4876" max="4876" width="12.7109375" style="523" customWidth="1"/>
    <col min="4877" max="4877" width="52.7109375" style="523" customWidth="1"/>
    <col min="4878" max="4881" width="0" style="523" hidden="1" customWidth="1"/>
    <col min="4882" max="4882" width="12.28515625" style="523" customWidth="1"/>
    <col min="4883" max="4883" width="6.42578125" style="523" customWidth="1"/>
    <col min="4884" max="4884" width="12.28515625" style="523" customWidth="1"/>
    <col min="4885" max="4885" width="0" style="523" hidden="1" customWidth="1"/>
    <col min="4886" max="4886" width="3.7109375" style="523" customWidth="1"/>
    <col min="4887" max="4887" width="11.140625" style="523" bestFit="1" customWidth="1"/>
    <col min="4888" max="4889" width="10.5703125" style="523"/>
    <col min="4890" max="4890" width="11.140625" style="523" customWidth="1"/>
    <col min="4891" max="5120" width="10.5703125" style="523"/>
    <col min="5121" max="5128" width="0" style="523" hidden="1" customWidth="1"/>
    <col min="5129" max="5129" width="3.7109375" style="523" customWidth="1"/>
    <col min="5130" max="5130" width="3.85546875" style="523" customWidth="1"/>
    <col min="5131" max="5131" width="3.7109375" style="523" customWidth="1"/>
    <col min="5132" max="5132" width="12.7109375" style="523" customWidth="1"/>
    <col min="5133" max="5133" width="52.7109375" style="523" customWidth="1"/>
    <col min="5134" max="5137" width="0" style="523" hidden="1" customWidth="1"/>
    <col min="5138" max="5138" width="12.28515625" style="523" customWidth="1"/>
    <col min="5139" max="5139" width="6.42578125" style="523" customWidth="1"/>
    <col min="5140" max="5140" width="12.28515625" style="523" customWidth="1"/>
    <col min="5141" max="5141" width="0" style="523" hidden="1" customWidth="1"/>
    <col min="5142" max="5142" width="3.7109375" style="523" customWidth="1"/>
    <col min="5143" max="5143" width="11.140625" style="523" bestFit="1" customWidth="1"/>
    <col min="5144" max="5145" width="10.5703125" style="523"/>
    <col min="5146" max="5146" width="11.140625" style="523" customWidth="1"/>
    <col min="5147" max="5376" width="10.5703125" style="523"/>
    <col min="5377" max="5384" width="0" style="523" hidden="1" customWidth="1"/>
    <col min="5385" max="5385" width="3.7109375" style="523" customWidth="1"/>
    <col min="5386" max="5386" width="3.85546875" style="523" customWidth="1"/>
    <col min="5387" max="5387" width="3.7109375" style="523" customWidth="1"/>
    <col min="5388" max="5388" width="12.7109375" style="523" customWidth="1"/>
    <col min="5389" max="5389" width="52.7109375" style="523" customWidth="1"/>
    <col min="5390" max="5393" width="0" style="523" hidden="1" customWidth="1"/>
    <col min="5394" max="5394" width="12.28515625" style="523" customWidth="1"/>
    <col min="5395" max="5395" width="6.42578125" style="523" customWidth="1"/>
    <col min="5396" max="5396" width="12.28515625" style="523" customWidth="1"/>
    <col min="5397" max="5397" width="0" style="523" hidden="1" customWidth="1"/>
    <col min="5398" max="5398" width="3.7109375" style="523" customWidth="1"/>
    <col min="5399" max="5399" width="11.140625" style="523" bestFit="1" customWidth="1"/>
    <col min="5400" max="5401" width="10.5703125" style="523"/>
    <col min="5402" max="5402" width="11.140625" style="523" customWidth="1"/>
    <col min="5403" max="5632" width="10.5703125" style="523"/>
    <col min="5633" max="5640" width="0" style="523" hidden="1" customWidth="1"/>
    <col min="5641" max="5641" width="3.7109375" style="523" customWidth="1"/>
    <col min="5642" max="5642" width="3.85546875" style="523" customWidth="1"/>
    <col min="5643" max="5643" width="3.7109375" style="523" customWidth="1"/>
    <col min="5644" max="5644" width="12.7109375" style="523" customWidth="1"/>
    <col min="5645" max="5645" width="52.7109375" style="523" customWidth="1"/>
    <col min="5646" max="5649" width="0" style="523" hidden="1" customWidth="1"/>
    <col min="5650" max="5650" width="12.28515625" style="523" customWidth="1"/>
    <col min="5651" max="5651" width="6.42578125" style="523" customWidth="1"/>
    <col min="5652" max="5652" width="12.28515625" style="523" customWidth="1"/>
    <col min="5653" max="5653" width="0" style="523" hidden="1" customWidth="1"/>
    <col min="5654" max="5654" width="3.7109375" style="523" customWidth="1"/>
    <col min="5655" max="5655" width="11.140625" style="523" bestFit="1" customWidth="1"/>
    <col min="5656" max="5657" width="10.5703125" style="523"/>
    <col min="5658" max="5658" width="11.140625" style="523" customWidth="1"/>
    <col min="5659" max="5888" width="10.5703125" style="523"/>
    <col min="5889" max="5896" width="0" style="523" hidden="1" customWidth="1"/>
    <col min="5897" max="5897" width="3.7109375" style="523" customWidth="1"/>
    <col min="5898" max="5898" width="3.85546875" style="523" customWidth="1"/>
    <col min="5899" max="5899" width="3.7109375" style="523" customWidth="1"/>
    <col min="5900" max="5900" width="12.7109375" style="523" customWidth="1"/>
    <col min="5901" max="5901" width="52.7109375" style="523" customWidth="1"/>
    <col min="5902" max="5905" width="0" style="523" hidden="1" customWidth="1"/>
    <col min="5906" max="5906" width="12.28515625" style="523" customWidth="1"/>
    <col min="5907" max="5907" width="6.42578125" style="523" customWidth="1"/>
    <col min="5908" max="5908" width="12.28515625" style="523" customWidth="1"/>
    <col min="5909" max="5909" width="0" style="523" hidden="1" customWidth="1"/>
    <col min="5910" max="5910" width="3.7109375" style="523" customWidth="1"/>
    <col min="5911" max="5911" width="11.140625" style="523" bestFit="1" customWidth="1"/>
    <col min="5912" max="5913" width="10.5703125" style="523"/>
    <col min="5914" max="5914" width="11.140625" style="523" customWidth="1"/>
    <col min="5915" max="6144" width="10.5703125" style="523"/>
    <col min="6145" max="6152" width="0" style="523" hidden="1" customWidth="1"/>
    <col min="6153" max="6153" width="3.7109375" style="523" customWidth="1"/>
    <col min="6154" max="6154" width="3.85546875" style="523" customWidth="1"/>
    <col min="6155" max="6155" width="3.7109375" style="523" customWidth="1"/>
    <col min="6156" max="6156" width="12.7109375" style="523" customWidth="1"/>
    <col min="6157" max="6157" width="52.7109375" style="523" customWidth="1"/>
    <col min="6158" max="6161" width="0" style="523" hidden="1" customWidth="1"/>
    <col min="6162" max="6162" width="12.28515625" style="523" customWidth="1"/>
    <col min="6163" max="6163" width="6.42578125" style="523" customWidth="1"/>
    <col min="6164" max="6164" width="12.28515625" style="523" customWidth="1"/>
    <col min="6165" max="6165" width="0" style="523" hidden="1" customWidth="1"/>
    <col min="6166" max="6166" width="3.7109375" style="523" customWidth="1"/>
    <col min="6167" max="6167" width="11.140625" style="523" bestFit="1" customWidth="1"/>
    <col min="6168" max="6169" width="10.5703125" style="523"/>
    <col min="6170" max="6170" width="11.140625" style="523" customWidth="1"/>
    <col min="6171" max="6400" width="10.5703125" style="523"/>
    <col min="6401" max="6408" width="0" style="523" hidden="1" customWidth="1"/>
    <col min="6409" max="6409" width="3.7109375" style="523" customWidth="1"/>
    <col min="6410" max="6410" width="3.85546875" style="523" customWidth="1"/>
    <col min="6411" max="6411" width="3.7109375" style="523" customWidth="1"/>
    <col min="6412" max="6412" width="12.7109375" style="523" customWidth="1"/>
    <col min="6413" max="6413" width="52.7109375" style="523" customWidth="1"/>
    <col min="6414" max="6417" width="0" style="523" hidden="1" customWidth="1"/>
    <col min="6418" max="6418" width="12.28515625" style="523" customWidth="1"/>
    <col min="6419" max="6419" width="6.42578125" style="523" customWidth="1"/>
    <col min="6420" max="6420" width="12.28515625" style="523" customWidth="1"/>
    <col min="6421" max="6421" width="0" style="523" hidden="1" customWidth="1"/>
    <col min="6422" max="6422" width="3.7109375" style="523" customWidth="1"/>
    <col min="6423" max="6423" width="11.140625" style="523" bestFit="1" customWidth="1"/>
    <col min="6424" max="6425" width="10.5703125" style="523"/>
    <col min="6426" max="6426" width="11.140625" style="523" customWidth="1"/>
    <col min="6427" max="6656" width="10.5703125" style="523"/>
    <col min="6657" max="6664" width="0" style="523" hidden="1" customWidth="1"/>
    <col min="6665" max="6665" width="3.7109375" style="523" customWidth="1"/>
    <col min="6666" max="6666" width="3.85546875" style="523" customWidth="1"/>
    <col min="6667" max="6667" width="3.7109375" style="523" customWidth="1"/>
    <col min="6668" max="6668" width="12.7109375" style="523" customWidth="1"/>
    <col min="6669" max="6669" width="52.7109375" style="523" customWidth="1"/>
    <col min="6670" max="6673" width="0" style="523" hidden="1" customWidth="1"/>
    <col min="6674" max="6674" width="12.28515625" style="523" customWidth="1"/>
    <col min="6675" max="6675" width="6.42578125" style="523" customWidth="1"/>
    <col min="6676" max="6676" width="12.28515625" style="523" customWidth="1"/>
    <col min="6677" max="6677" width="0" style="523" hidden="1" customWidth="1"/>
    <col min="6678" max="6678" width="3.7109375" style="523" customWidth="1"/>
    <col min="6679" max="6679" width="11.140625" style="523" bestFit="1" customWidth="1"/>
    <col min="6680" max="6681" width="10.5703125" style="523"/>
    <col min="6682" max="6682" width="11.140625" style="523" customWidth="1"/>
    <col min="6683" max="6912" width="10.5703125" style="523"/>
    <col min="6913" max="6920" width="0" style="523" hidden="1" customWidth="1"/>
    <col min="6921" max="6921" width="3.7109375" style="523" customWidth="1"/>
    <col min="6922" max="6922" width="3.85546875" style="523" customWidth="1"/>
    <col min="6923" max="6923" width="3.7109375" style="523" customWidth="1"/>
    <col min="6924" max="6924" width="12.7109375" style="523" customWidth="1"/>
    <col min="6925" max="6925" width="52.7109375" style="523" customWidth="1"/>
    <col min="6926" max="6929" width="0" style="523" hidden="1" customWidth="1"/>
    <col min="6930" max="6930" width="12.28515625" style="523" customWidth="1"/>
    <col min="6931" max="6931" width="6.42578125" style="523" customWidth="1"/>
    <col min="6932" max="6932" width="12.28515625" style="523" customWidth="1"/>
    <col min="6933" max="6933" width="0" style="523" hidden="1" customWidth="1"/>
    <col min="6934" max="6934" width="3.7109375" style="523" customWidth="1"/>
    <col min="6935" max="6935" width="11.140625" style="523" bestFit="1" customWidth="1"/>
    <col min="6936" max="6937" width="10.5703125" style="523"/>
    <col min="6938" max="6938" width="11.140625" style="523" customWidth="1"/>
    <col min="6939" max="7168" width="10.5703125" style="523"/>
    <col min="7169" max="7176" width="0" style="523" hidden="1" customWidth="1"/>
    <col min="7177" max="7177" width="3.7109375" style="523" customWidth="1"/>
    <col min="7178" max="7178" width="3.85546875" style="523" customWidth="1"/>
    <col min="7179" max="7179" width="3.7109375" style="523" customWidth="1"/>
    <col min="7180" max="7180" width="12.7109375" style="523" customWidth="1"/>
    <col min="7181" max="7181" width="52.7109375" style="523" customWidth="1"/>
    <col min="7182" max="7185" width="0" style="523" hidden="1" customWidth="1"/>
    <col min="7186" max="7186" width="12.28515625" style="523" customWidth="1"/>
    <col min="7187" max="7187" width="6.42578125" style="523" customWidth="1"/>
    <col min="7188" max="7188" width="12.28515625" style="523" customWidth="1"/>
    <col min="7189" max="7189" width="0" style="523" hidden="1" customWidth="1"/>
    <col min="7190" max="7190" width="3.7109375" style="523" customWidth="1"/>
    <col min="7191" max="7191" width="11.140625" style="523" bestFit="1" customWidth="1"/>
    <col min="7192" max="7193" width="10.5703125" style="523"/>
    <col min="7194" max="7194" width="11.140625" style="523" customWidth="1"/>
    <col min="7195" max="7424" width="10.5703125" style="523"/>
    <col min="7425" max="7432" width="0" style="523" hidden="1" customWidth="1"/>
    <col min="7433" max="7433" width="3.7109375" style="523" customWidth="1"/>
    <col min="7434" max="7434" width="3.85546875" style="523" customWidth="1"/>
    <col min="7435" max="7435" width="3.7109375" style="523" customWidth="1"/>
    <col min="7436" max="7436" width="12.7109375" style="523" customWidth="1"/>
    <col min="7437" max="7437" width="52.7109375" style="523" customWidth="1"/>
    <col min="7438" max="7441" width="0" style="523" hidden="1" customWidth="1"/>
    <col min="7442" max="7442" width="12.28515625" style="523" customWidth="1"/>
    <col min="7443" max="7443" width="6.42578125" style="523" customWidth="1"/>
    <col min="7444" max="7444" width="12.28515625" style="523" customWidth="1"/>
    <col min="7445" max="7445" width="0" style="523" hidden="1" customWidth="1"/>
    <col min="7446" max="7446" width="3.7109375" style="523" customWidth="1"/>
    <col min="7447" max="7447" width="11.140625" style="523" bestFit="1" customWidth="1"/>
    <col min="7448" max="7449" width="10.5703125" style="523"/>
    <col min="7450" max="7450" width="11.140625" style="523" customWidth="1"/>
    <col min="7451" max="7680" width="10.5703125" style="523"/>
    <col min="7681" max="7688" width="0" style="523" hidden="1" customWidth="1"/>
    <col min="7689" max="7689" width="3.7109375" style="523" customWidth="1"/>
    <col min="7690" max="7690" width="3.85546875" style="523" customWidth="1"/>
    <col min="7691" max="7691" width="3.7109375" style="523" customWidth="1"/>
    <col min="7692" max="7692" width="12.7109375" style="523" customWidth="1"/>
    <col min="7693" max="7693" width="52.7109375" style="523" customWidth="1"/>
    <col min="7694" max="7697" width="0" style="523" hidden="1" customWidth="1"/>
    <col min="7698" max="7698" width="12.28515625" style="523" customWidth="1"/>
    <col min="7699" max="7699" width="6.42578125" style="523" customWidth="1"/>
    <col min="7700" max="7700" width="12.28515625" style="523" customWidth="1"/>
    <col min="7701" max="7701" width="0" style="523" hidden="1" customWidth="1"/>
    <col min="7702" max="7702" width="3.7109375" style="523" customWidth="1"/>
    <col min="7703" max="7703" width="11.140625" style="523" bestFit="1" customWidth="1"/>
    <col min="7704" max="7705" width="10.5703125" style="523"/>
    <col min="7706" max="7706" width="11.140625" style="523" customWidth="1"/>
    <col min="7707" max="7936" width="10.5703125" style="523"/>
    <col min="7937" max="7944" width="0" style="523" hidden="1" customWidth="1"/>
    <col min="7945" max="7945" width="3.7109375" style="523" customWidth="1"/>
    <col min="7946" max="7946" width="3.85546875" style="523" customWidth="1"/>
    <col min="7947" max="7947" width="3.7109375" style="523" customWidth="1"/>
    <col min="7948" max="7948" width="12.7109375" style="523" customWidth="1"/>
    <col min="7949" max="7949" width="52.7109375" style="523" customWidth="1"/>
    <col min="7950" max="7953" width="0" style="523" hidden="1" customWidth="1"/>
    <col min="7954" max="7954" width="12.28515625" style="523" customWidth="1"/>
    <col min="7955" max="7955" width="6.42578125" style="523" customWidth="1"/>
    <col min="7956" max="7956" width="12.28515625" style="523" customWidth="1"/>
    <col min="7957" max="7957" width="0" style="523" hidden="1" customWidth="1"/>
    <col min="7958" max="7958" width="3.7109375" style="523" customWidth="1"/>
    <col min="7959" max="7959" width="11.140625" style="523" bestFit="1" customWidth="1"/>
    <col min="7960" max="7961" width="10.5703125" style="523"/>
    <col min="7962" max="7962" width="11.140625" style="523" customWidth="1"/>
    <col min="7963" max="8192" width="10.5703125" style="523"/>
    <col min="8193" max="8200" width="0" style="523" hidden="1" customWidth="1"/>
    <col min="8201" max="8201" width="3.7109375" style="523" customWidth="1"/>
    <col min="8202" max="8202" width="3.85546875" style="523" customWidth="1"/>
    <col min="8203" max="8203" width="3.7109375" style="523" customWidth="1"/>
    <col min="8204" max="8204" width="12.7109375" style="523" customWidth="1"/>
    <col min="8205" max="8205" width="52.7109375" style="523" customWidth="1"/>
    <col min="8206" max="8209" width="0" style="523" hidden="1" customWidth="1"/>
    <col min="8210" max="8210" width="12.28515625" style="523" customWidth="1"/>
    <col min="8211" max="8211" width="6.42578125" style="523" customWidth="1"/>
    <col min="8212" max="8212" width="12.28515625" style="523" customWidth="1"/>
    <col min="8213" max="8213" width="0" style="523" hidden="1" customWidth="1"/>
    <col min="8214" max="8214" width="3.7109375" style="523" customWidth="1"/>
    <col min="8215" max="8215" width="11.140625" style="523" bestFit="1" customWidth="1"/>
    <col min="8216" max="8217" width="10.5703125" style="523"/>
    <col min="8218" max="8218" width="11.140625" style="523" customWidth="1"/>
    <col min="8219" max="8448" width="10.5703125" style="523"/>
    <col min="8449" max="8456" width="0" style="523" hidden="1" customWidth="1"/>
    <col min="8457" max="8457" width="3.7109375" style="523" customWidth="1"/>
    <col min="8458" max="8458" width="3.85546875" style="523" customWidth="1"/>
    <col min="8459" max="8459" width="3.7109375" style="523" customWidth="1"/>
    <col min="8460" max="8460" width="12.7109375" style="523" customWidth="1"/>
    <col min="8461" max="8461" width="52.7109375" style="523" customWidth="1"/>
    <col min="8462" max="8465" width="0" style="523" hidden="1" customWidth="1"/>
    <col min="8466" max="8466" width="12.28515625" style="523" customWidth="1"/>
    <col min="8467" max="8467" width="6.42578125" style="523" customWidth="1"/>
    <col min="8468" max="8468" width="12.28515625" style="523" customWidth="1"/>
    <col min="8469" max="8469" width="0" style="523" hidden="1" customWidth="1"/>
    <col min="8470" max="8470" width="3.7109375" style="523" customWidth="1"/>
    <col min="8471" max="8471" width="11.140625" style="523" bestFit="1" customWidth="1"/>
    <col min="8472" max="8473" width="10.5703125" style="523"/>
    <col min="8474" max="8474" width="11.140625" style="523" customWidth="1"/>
    <col min="8475" max="8704" width="10.5703125" style="523"/>
    <col min="8705" max="8712" width="0" style="523" hidden="1" customWidth="1"/>
    <col min="8713" max="8713" width="3.7109375" style="523" customWidth="1"/>
    <col min="8714" max="8714" width="3.85546875" style="523" customWidth="1"/>
    <col min="8715" max="8715" width="3.7109375" style="523" customWidth="1"/>
    <col min="8716" max="8716" width="12.7109375" style="523" customWidth="1"/>
    <col min="8717" max="8717" width="52.7109375" style="523" customWidth="1"/>
    <col min="8718" max="8721" width="0" style="523" hidden="1" customWidth="1"/>
    <col min="8722" max="8722" width="12.28515625" style="523" customWidth="1"/>
    <col min="8723" max="8723" width="6.42578125" style="523" customWidth="1"/>
    <col min="8724" max="8724" width="12.28515625" style="523" customWidth="1"/>
    <col min="8725" max="8725" width="0" style="523" hidden="1" customWidth="1"/>
    <col min="8726" max="8726" width="3.7109375" style="523" customWidth="1"/>
    <col min="8727" max="8727" width="11.140625" style="523" bestFit="1" customWidth="1"/>
    <col min="8728" max="8729" width="10.5703125" style="523"/>
    <col min="8730" max="8730" width="11.140625" style="523" customWidth="1"/>
    <col min="8731" max="8960" width="10.5703125" style="523"/>
    <col min="8961" max="8968" width="0" style="523" hidden="1" customWidth="1"/>
    <col min="8969" max="8969" width="3.7109375" style="523" customWidth="1"/>
    <col min="8970" max="8970" width="3.85546875" style="523" customWidth="1"/>
    <col min="8971" max="8971" width="3.7109375" style="523" customWidth="1"/>
    <col min="8972" max="8972" width="12.7109375" style="523" customWidth="1"/>
    <col min="8973" max="8973" width="52.7109375" style="523" customWidth="1"/>
    <col min="8974" max="8977" width="0" style="523" hidden="1" customWidth="1"/>
    <col min="8978" max="8978" width="12.28515625" style="523" customWidth="1"/>
    <col min="8979" max="8979" width="6.42578125" style="523" customWidth="1"/>
    <col min="8980" max="8980" width="12.28515625" style="523" customWidth="1"/>
    <col min="8981" max="8981" width="0" style="523" hidden="1" customWidth="1"/>
    <col min="8982" max="8982" width="3.7109375" style="523" customWidth="1"/>
    <col min="8983" max="8983" width="11.140625" style="523" bestFit="1" customWidth="1"/>
    <col min="8984" max="8985" width="10.5703125" style="523"/>
    <col min="8986" max="8986" width="11.140625" style="523" customWidth="1"/>
    <col min="8987" max="9216" width="10.5703125" style="523"/>
    <col min="9217" max="9224" width="0" style="523" hidden="1" customWidth="1"/>
    <col min="9225" max="9225" width="3.7109375" style="523" customWidth="1"/>
    <col min="9226" max="9226" width="3.85546875" style="523" customWidth="1"/>
    <col min="9227" max="9227" width="3.7109375" style="523" customWidth="1"/>
    <col min="9228" max="9228" width="12.7109375" style="523" customWidth="1"/>
    <col min="9229" max="9229" width="52.7109375" style="523" customWidth="1"/>
    <col min="9230" max="9233" width="0" style="523" hidden="1" customWidth="1"/>
    <col min="9234" max="9234" width="12.28515625" style="523" customWidth="1"/>
    <col min="9235" max="9235" width="6.42578125" style="523" customWidth="1"/>
    <col min="9236" max="9236" width="12.28515625" style="523" customWidth="1"/>
    <col min="9237" max="9237" width="0" style="523" hidden="1" customWidth="1"/>
    <col min="9238" max="9238" width="3.7109375" style="523" customWidth="1"/>
    <col min="9239" max="9239" width="11.140625" style="523" bestFit="1" customWidth="1"/>
    <col min="9240" max="9241" width="10.5703125" style="523"/>
    <col min="9242" max="9242" width="11.140625" style="523" customWidth="1"/>
    <col min="9243" max="9472" width="10.5703125" style="523"/>
    <col min="9473" max="9480" width="0" style="523" hidden="1" customWidth="1"/>
    <col min="9481" max="9481" width="3.7109375" style="523" customWidth="1"/>
    <col min="9482" max="9482" width="3.85546875" style="523" customWidth="1"/>
    <col min="9483" max="9483" width="3.7109375" style="523" customWidth="1"/>
    <col min="9484" max="9484" width="12.7109375" style="523" customWidth="1"/>
    <col min="9485" max="9485" width="52.7109375" style="523" customWidth="1"/>
    <col min="9486" max="9489" width="0" style="523" hidden="1" customWidth="1"/>
    <col min="9490" max="9490" width="12.28515625" style="523" customWidth="1"/>
    <col min="9491" max="9491" width="6.42578125" style="523" customWidth="1"/>
    <col min="9492" max="9492" width="12.28515625" style="523" customWidth="1"/>
    <col min="9493" max="9493" width="0" style="523" hidden="1" customWidth="1"/>
    <col min="9494" max="9494" width="3.7109375" style="523" customWidth="1"/>
    <col min="9495" max="9495" width="11.140625" style="523" bestFit="1" customWidth="1"/>
    <col min="9496" max="9497" width="10.5703125" style="523"/>
    <col min="9498" max="9498" width="11.140625" style="523" customWidth="1"/>
    <col min="9499" max="9728" width="10.5703125" style="523"/>
    <col min="9729" max="9736" width="0" style="523" hidden="1" customWidth="1"/>
    <col min="9737" max="9737" width="3.7109375" style="523" customWidth="1"/>
    <col min="9738" max="9738" width="3.85546875" style="523" customWidth="1"/>
    <col min="9739" max="9739" width="3.7109375" style="523" customWidth="1"/>
    <col min="9740" max="9740" width="12.7109375" style="523" customWidth="1"/>
    <col min="9741" max="9741" width="52.7109375" style="523" customWidth="1"/>
    <col min="9742" max="9745" width="0" style="523" hidden="1" customWidth="1"/>
    <col min="9746" max="9746" width="12.28515625" style="523" customWidth="1"/>
    <col min="9747" max="9747" width="6.42578125" style="523" customWidth="1"/>
    <col min="9748" max="9748" width="12.28515625" style="523" customWidth="1"/>
    <col min="9749" max="9749" width="0" style="523" hidden="1" customWidth="1"/>
    <col min="9750" max="9750" width="3.7109375" style="523" customWidth="1"/>
    <col min="9751" max="9751" width="11.140625" style="523" bestFit="1" customWidth="1"/>
    <col min="9752" max="9753" width="10.5703125" style="523"/>
    <col min="9754" max="9754" width="11.140625" style="523" customWidth="1"/>
    <col min="9755" max="9984" width="10.5703125" style="523"/>
    <col min="9985" max="9992" width="0" style="523" hidden="1" customWidth="1"/>
    <col min="9993" max="9993" width="3.7109375" style="523" customWidth="1"/>
    <col min="9994" max="9994" width="3.85546875" style="523" customWidth="1"/>
    <col min="9995" max="9995" width="3.7109375" style="523" customWidth="1"/>
    <col min="9996" max="9996" width="12.7109375" style="523" customWidth="1"/>
    <col min="9997" max="9997" width="52.7109375" style="523" customWidth="1"/>
    <col min="9998" max="10001" width="0" style="523" hidden="1" customWidth="1"/>
    <col min="10002" max="10002" width="12.28515625" style="523" customWidth="1"/>
    <col min="10003" max="10003" width="6.42578125" style="523" customWidth="1"/>
    <col min="10004" max="10004" width="12.28515625" style="523" customWidth="1"/>
    <col min="10005" max="10005" width="0" style="523" hidden="1" customWidth="1"/>
    <col min="10006" max="10006" width="3.7109375" style="523" customWidth="1"/>
    <col min="10007" max="10007" width="11.140625" style="523" bestFit="1" customWidth="1"/>
    <col min="10008" max="10009" width="10.5703125" style="523"/>
    <col min="10010" max="10010" width="11.140625" style="523" customWidth="1"/>
    <col min="10011" max="10240" width="10.5703125" style="523"/>
    <col min="10241" max="10248" width="0" style="523" hidden="1" customWidth="1"/>
    <col min="10249" max="10249" width="3.7109375" style="523" customWidth="1"/>
    <col min="10250" max="10250" width="3.85546875" style="523" customWidth="1"/>
    <col min="10251" max="10251" width="3.7109375" style="523" customWidth="1"/>
    <col min="10252" max="10252" width="12.7109375" style="523" customWidth="1"/>
    <col min="10253" max="10253" width="52.7109375" style="523" customWidth="1"/>
    <col min="10254" max="10257" width="0" style="523" hidden="1" customWidth="1"/>
    <col min="10258" max="10258" width="12.28515625" style="523" customWidth="1"/>
    <col min="10259" max="10259" width="6.42578125" style="523" customWidth="1"/>
    <col min="10260" max="10260" width="12.28515625" style="523" customWidth="1"/>
    <col min="10261" max="10261" width="0" style="523" hidden="1" customWidth="1"/>
    <col min="10262" max="10262" width="3.7109375" style="523" customWidth="1"/>
    <col min="10263" max="10263" width="11.140625" style="523" bestFit="1" customWidth="1"/>
    <col min="10264" max="10265" width="10.5703125" style="523"/>
    <col min="10266" max="10266" width="11.140625" style="523" customWidth="1"/>
    <col min="10267" max="10496" width="10.5703125" style="523"/>
    <col min="10497" max="10504" width="0" style="523" hidden="1" customWidth="1"/>
    <col min="10505" max="10505" width="3.7109375" style="523" customWidth="1"/>
    <col min="10506" max="10506" width="3.85546875" style="523" customWidth="1"/>
    <col min="10507" max="10507" width="3.7109375" style="523" customWidth="1"/>
    <col min="10508" max="10508" width="12.7109375" style="523" customWidth="1"/>
    <col min="10509" max="10509" width="52.7109375" style="523" customWidth="1"/>
    <col min="10510" max="10513" width="0" style="523" hidden="1" customWidth="1"/>
    <col min="10514" max="10514" width="12.28515625" style="523" customWidth="1"/>
    <col min="10515" max="10515" width="6.42578125" style="523" customWidth="1"/>
    <col min="10516" max="10516" width="12.28515625" style="523" customWidth="1"/>
    <col min="10517" max="10517" width="0" style="523" hidden="1" customWidth="1"/>
    <col min="10518" max="10518" width="3.7109375" style="523" customWidth="1"/>
    <col min="10519" max="10519" width="11.140625" style="523" bestFit="1" customWidth="1"/>
    <col min="10520" max="10521" width="10.5703125" style="523"/>
    <col min="10522" max="10522" width="11.140625" style="523" customWidth="1"/>
    <col min="10523" max="10752" width="10.5703125" style="523"/>
    <col min="10753" max="10760" width="0" style="523" hidden="1" customWidth="1"/>
    <col min="10761" max="10761" width="3.7109375" style="523" customWidth="1"/>
    <col min="10762" max="10762" width="3.85546875" style="523" customWidth="1"/>
    <col min="10763" max="10763" width="3.7109375" style="523" customWidth="1"/>
    <col min="10764" max="10764" width="12.7109375" style="523" customWidth="1"/>
    <col min="10765" max="10765" width="52.7109375" style="523" customWidth="1"/>
    <col min="10766" max="10769" width="0" style="523" hidden="1" customWidth="1"/>
    <col min="10770" max="10770" width="12.28515625" style="523" customWidth="1"/>
    <col min="10771" max="10771" width="6.42578125" style="523" customWidth="1"/>
    <col min="10772" max="10772" width="12.28515625" style="523" customWidth="1"/>
    <col min="10773" max="10773" width="0" style="523" hidden="1" customWidth="1"/>
    <col min="10774" max="10774" width="3.7109375" style="523" customWidth="1"/>
    <col min="10775" max="10775" width="11.140625" style="523" bestFit="1" customWidth="1"/>
    <col min="10776" max="10777" width="10.5703125" style="523"/>
    <col min="10778" max="10778" width="11.140625" style="523" customWidth="1"/>
    <col min="10779" max="11008" width="10.5703125" style="523"/>
    <col min="11009" max="11016" width="0" style="523" hidden="1" customWidth="1"/>
    <col min="11017" max="11017" width="3.7109375" style="523" customWidth="1"/>
    <col min="11018" max="11018" width="3.85546875" style="523" customWidth="1"/>
    <col min="11019" max="11019" width="3.7109375" style="523" customWidth="1"/>
    <col min="11020" max="11020" width="12.7109375" style="523" customWidth="1"/>
    <col min="11021" max="11021" width="52.7109375" style="523" customWidth="1"/>
    <col min="11022" max="11025" width="0" style="523" hidden="1" customWidth="1"/>
    <col min="11026" max="11026" width="12.28515625" style="523" customWidth="1"/>
    <col min="11027" max="11027" width="6.42578125" style="523" customWidth="1"/>
    <col min="11028" max="11028" width="12.28515625" style="523" customWidth="1"/>
    <col min="11029" max="11029" width="0" style="523" hidden="1" customWidth="1"/>
    <col min="11030" max="11030" width="3.7109375" style="523" customWidth="1"/>
    <col min="11031" max="11031" width="11.140625" style="523" bestFit="1" customWidth="1"/>
    <col min="11032" max="11033" width="10.5703125" style="523"/>
    <col min="11034" max="11034" width="11.140625" style="523" customWidth="1"/>
    <col min="11035" max="11264" width="10.5703125" style="523"/>
    <col min="11265" max="11272" width="0" style="523" hidden="1" customWidth="1"/>
    <col min="11273" max="11273" width="3.7109375" style="523" customWidth="1"/>
    <col min="11274" max="11274" width="3.85546875" style="523" customWidth="1"/>
    <col min="11275" max="11275" width="3.7109375" style="523" customWidth="1"/>
    <col min="11276" max="11276" width="12.7109375" style="523" customWidth="1"/>
    <col min="11277" max="11277" width="52.7109375" style="523" customWidth="1"/>
    <col min="11278" max="11281" width="0" style="523" hidden="1" customWidth="1"/>
    <col min="11282" max="11282" width="12.28515625" style="523" customWidth="1"/>
    <col min="11283" max="11283" width="6.42578125" style="523" customWidth="1"/>
    <col min="11284" max="11284" width="12.28515625" style="523" customWidth="1"/>
    <col min="11285" max="11285" width="0" style="523" hidden="1" customWidth="1"/>
    <col min="11286" max="11286" width="3.7109375" style="523" customWidth="1"/>
    <col min="11287" max="11287" width="11.140625" style="523" bestFit="1" customWidth="1"/>
    <col min="11288" max="11289" width="10.5703125" style="523"/>
    <col min="11290" max="11290" width="11.140625" style="523" customWidth="1"/>
    <col min="11291" max="11520" width="10.5703125" style="523"/>
    <col min="11521" max="11528" width="0" style="523" hidden="1" customWidth="1"/>
    <col min="11529" max="11529" width="3.7109375" style="523" customWidth="1"/>
    <col min="11530" max="11530" width="3.85546875" style="523" customWidth="1"/>
    <col min="11531" max="11531" width="3.7109375" style="523" customWidth="1"/>
    <col min="11532" max="11532" width="12.7109375" style="523" customWidth="1"/>
    <col min="11533" max="11533" width="52.7109375" style="523" customWidth="1"/>
    <col min="11534" max="11537" width="0" style="523" hidden="1" customWidth="1"/>
    <col min="11538" max="11538" width="12.28515625" style="523" customWidth="1"/>
    <col min="11539" max="11539" width="6.42578125" style="523" customWidth="1"/>
    <col min="11540" max="11540" width="12.28515625" style="523" customWidth="1"/>
    <col min="11541" max="11541" width="0" style="523" hidden="1" customWidth="1"/>
    <col min="11542" max="11542" width="3.7109375" style="523" customWidth="1"/>
    <col min="11543" max="11543" width="11.140625" style="523" bestFit="1" customWidth="1"/>
    <col min="11544" max="11545" width="10.5703125" style="523"/>
    <col min="11546" max="11546" width="11.140625" style="523" customWidth="1"/>
    <col min="11547" max="11776" width="10.5703125" style="523"/>
    <col min="11777" max="11784" width="0" style="523" hidden="1" customWidth="1"/>
    <col min="11785" max="11785" width="3.7109375" style="523" customWidth="1"/>
    <col min="11786" max="11786" width="3.85546875" style="523" customWidth="1"/>
    <col min="11787" max="11787" width="3.7109375" style="523" customWidth="1"/>
    <col min="11788" max="11788" width="12.7109375" style="523" customWidth="1"/>
    <col min="11789" max="11789" width="52.7109375" style="523" customWidth="1"/>
    <col min="11790" max="11793" width="0" style="523" hidden="1" customWidth="1"/>
    <col min="11794" max="11794" width="12.28515625" style="523" customWidth="1"/>
    <col min="11795" max="11795" width="6.42578125" style="523" customWidth="1"/>
    <col min="11796" max="11796" width="12.28515625" style="523" customWidth="1"/>
    <col min="11797" max="11797" width="0" style="523" hidden="1" customWidth="1"/>
    <col min="11798" max="11798" width="3.7109375" style="523" customWidth="1"/>
    <col min="11799" max="11799" width="11.140625" style="523" bestFit="1" customWidth="1"/>
    <col min="11800" max="11801" width="10.5703125" style="523"/>
    <col min="11802" max="11802" width="11.140625" style="523" customWidth="1"/>
    <col min="11803" max="12032" width="10.5703125" style="523"/>
    <col min="12033" max="12040" width="0" style="523" hidden="1" customWidth="1"/>
    <col min="12041" max="12041" width="3.7109375" style="523" customWidth="1"/>
    <col min="12042" max="12042" width="3.85546875" style="523" customWidth="1"/>
    <col min="12043" max="12043" width="3.7109375" style="523" customWidth="1"/>
    <col min="12044" max="12044" width="12.7109375" style="523" customWidth="1"/>
    <col min="12045" max="12045" width="52.7109375" style="523" customWidth="1"/>
    <col min="12046" max="12049" width="0" style="523" hidden="1" customWidth="1"/>
    <col min="12050" max="12050" width="12.28515625" style="523" customWidth="1"/>
    <col min="12051" max="12051" width="6.42578125" style="523" customWidth="1"/>
    <col min="12052" max="12052" width="12.28515625" style="523" customWidth="1"/>
    <col min="12053" max="12053" width="0" style="523" hidden="1" customWidth="1"/>
    <col min="12054" max="12054" width="3.7109375" style="523" customWidth="1"/>
    <col min="12055" max="12055" width="11.140625" style="523" bestFit="1" customWidth="1"/>
    <col min="12056" max="12057" width="10.5703125" style="523"/>
    <col min="12058" max="12058" width="11.140625" style="523" customWidth="1"/>
    <col min="12059" max="12288" width="10.5703125" style="523"/>
    <col min="12289" max="12296" width="0" style="523" hidden="1" customWidth="1"/>
    <col min="12297" max="12297" width="3.7109375" style="523" customWidth="1"/>
    <col min="12298" max="12298" width="3.85546875" style="523" customWidth="1"/>
    <col min="12299" max="12299" width="3.7109375" style="523" customWidth="1"/>
    <col min="12300" max="12300" width="12.7109375" style="523" customWidth="1"/>
    <col min="12301" max="12301" width="52.7109375" style="523" customWidth="1"/>
    <col min="12302" max="12305" width="0" style="523" hidden="1" customWidth="1"/>
    <col min="12306" max="12306" width="12.28515625" style="523" customWidth="1"/>
    <col min="12307" max="12307" width="6.42578125" style="523" customWidth="1"/>
    <col min="12308" max="12308" width="12.28515625" style="523" customWidth="1"/>
    <col min="12309" max="12309" width="0" style="523" hidden="1" customWidth="1"/>
    <col min="12310" max="12310" width="3.7109375" style="523" customWidth="1"/>
    <col min="12311" max="12311" width="11.140625" style="523" bestFit="1" customWidth="1"/>
    <col min="12312" max="12313" width="10.5703125" style="523"/>
    <col min="12314" max="12314" width="11.140625" style="523" customWidth="1"/>
    <col min="12315" max="12544" width="10.5703125" style="523"/>
    <col min="12545" max="12552" width="0" style="523" hidden="1" customWidth="1"/>
    <col min="12553" max="12553" width="3.7109375" style="523" customWidth="1"/>
    <col min="12554" max="12554" width="3.85546875" style="523" customWidth="1"/>
    <col min="12555" max="12555" width="3.7109375" style="523" customWidth="1"/>
    <col min="12556" max="12556" width="12.7109375" style="523" customWidth="1"/>
    <col min="12557" max="12557" width="52.7109375" style="523" customWidth="1"/>
    <col min="12558" max="12561" width="0" style="523" hidden="1" customWidth="1"/>
    <col min="12562" max="12562" width="12.28515625" style="523" customWidth="1"/>
    <col min="12563" max="12563" width="6.42578125" style="523" customWidth="1"/>
    <col min="12564" max="12564" width="12.28515625" style="523" customWidth="1"/>
    <col min="12565" max="12565" width="0" style="523" hidden="1" customWidth="1"/>
    <col min="12566" max="12566" width="3.7109375" style="523" customWidth="1"/>
    <col min="12567" max="12567" width="11.140625" style="523" bestFit="1" customWidth="1"/>
    <col min="12568" max="12569" width="10.5703125" style="523"/>
    <col min="12570" max="12570" width="11.140625" style="523" customWidth="1"/>
    <col min="12571" max="12800" width="10.5703125" style="523"/>
    <col min="12801" max="12808" width="0" style="523" hidden="1" customWidth="1"/>
    <col min="12809" max="12809" width="3.7109375" style="523" customWidth="1"/>
    <col min="12810" max="12810" width="3.85546875" style="523" customWidth="1"/>
    <col min="12811" max="12811" width="3.7109375" style="523" customWidth="1"/>
    <col min="12812" max="12812" width="12.7109375" style="523" customWidth="1"/>
    <col min="12813" max="12813" width="52.7109375" style="523" customWidth="1"/>
    <col min="12814" max="12817" width="0" style="523" hidden="1" customWidth="1"/>
    <col min="12818" max="12818" width="12.28515625" style="523" customWidth="1"/>
    <col min="12819" max="12819" width="6.42578125" style="523" customWidth="1"/>
    <col min="12820" max="12820" width="12.28515625" style="523" customWidth="1"/>
    <col min="12821" max="12821" width="0" style="523" hidden="1" customWidth="1"/>
    <col min="12822" max="12822" width="3.7109375" style="523" customWidth="1"/>
    <col min="12823" max="12823" width="11.140625" style="523" bestFit="1" customWidth="1"/>
    <col min="12824" max="12825" width="10.5703125" style="523"/>
    <col min="12826" max="12826" width="11.140625" style="523" customWidth="1"/>
    <col min="12827" max="13056" width="10.5703125" style="523"/>
    <col min="13057" max="13064" width="0" style="523" hidden="1" customWidth="1"/>
    <col min="13065" max="13065" width="3.7109375" style="523" customWidth="1"/>
    <col min="13066" max="13066" width="3.85546875" style="523" customWidth="1"/>
    <col min="13067" max="13067" width="3.7109375" style="523" customWidth="1"/>
    <col min="13068" max="13068" width="12.7109375" style="523" customWidth="1"/>
    <col min="13069" max="13069" width="52.7109375" style="523" customWidth="1"/>
    <col min="13070" max="13073" width="0" style="523" hidden="1" customWidth="1"/>
    <col min="13074" max="13074" width="12.28515625" style="523" customWidth="1"/>
    <col min="13075" max="13075" width="6.42578125" style="523" customWidth="1"/>
    <col min="13076" max="13076" width="12.28515625" style="523" customWidth="1"/>
    <col min="13077" max="13077" width="0" style="523" hidden="1" customWidth="1"/>
    <col min="13078" max="13078" width="3.7109375" style="523" customWidth="1"/>
    <col min="13079" max="13079" width="11.140625" style="523" bestFit="1" customWidth="1"/>
    <col min="13080" max="13081" width="10.5703125" style="523"/>
    <col min="13082" max="13082" width="11.140625" style="523" customWidth="1"/>
    <col min="13083" max="13312" width="10.5703125" style="523"/>
    <col min="13313" max="13320" width="0" style="523" hidden="1" customWidth="1"/>
    <col min="13321" max="13321" width="3.7109375" style="523" customWidth="1"/>
    <col min="13322" max="13322" width="3.85546875" style="523" customWidth="1"/>
    <col min="13323" max="13323" width="3.7109375" style="523" customWidth="1"/>
    <col min="13324" max="13324" width="12.7109375" style="523" customWidth="1"/>
    <col min="13325" max="13325" width="52.7109375" style="523" customWidth="1"/>
    <col min="13326" max="13329" width="0" style="523" hidden="1" customWidth="1"/>
    <col min="13330" max="13330" width="12.28515625" style="523" customWidth="1"/>
    <col min="13331" max="13331" width="6.42578125" style="523" customWidth="1"/>
    <col min="13332" max="13332" width="12.28515625" style="523" customWidth="1"/>
    <col min="13333" max="13333" width="0" style="523" hidden="1" customWidth="1"/>
    <col min="13334" max="13334" width="3.7109375" style="523" customWidth="1"/>
    <col min="13335" max="13335" width="11.140625" style="523" bestFit="1" customWidth="1"/>
    <col min="13336" max="13337" width="10.5703125" style="523"/>
    <col min="13338" max="13338" width="11.140625" style="523" customWidth="1"/>
    <col min="13339" max="13568" width="10.5703125" style="523"/>
    <col min="13569" max="13576" width="0" style="523" hidden="1" customWidth="1"/>
    <col min="13577" max="13577" width="3.7109375" style="523" customWidth="1"/>
    <col min="13578" max="13578" width="3.85546875" style="523" customWidth="1"/>
    <col min="13579" max="13579" width="3.7109375" style="523" customWidth="1"/>
    <col min="13580" max="13580" width="12.7109375" style="523" customWidth="1"/>
    <col min="13581" max="13581" width="52.7109375" style="523" customWidth="1"/>
    <col min="13582" max="13585" width="0" style="523" hidden="1" customWidth="1"/>
    <col min="13586" max="13586" width="12.28515625" style="523" customWidth="1"/>
    <col min="13587" max="13587" width="6.42578125" style="523" customWidth="1"/>
    <col min="13588" max="13588" width="12.28515625" style="523" customWidth="1"/>
    <col min="13589" max="13589" width="0" style="523" hidden="1" customWidth="1"/>
    <col min="13590" max="13590" width="3.7109375" style="523" customWidth="1"/>
    <col min="13591" max="13591" width="11.140625" style="523" bestFit="1" customWidth="1"/>
    <col min="13592" max="13593" width="10.5703125" style="523"/>
    <col min="13594" max="13594" width="11.140625" style="523" customWidth="1"/>
    <col min="13595" max="13824" width="10.5703125" style="523"/>
    <col min="13825" max="13832" width="0" style="523" hidden="1" customWidth="1"/>
    <col min="13833" max="13833" width="3.7109375" style="523" customWidth="1"/>
    <col min="13834" max="13834" width="3.85546875" style="523" customWidth="1"/>
    <col min="13835" max="13835" width="3.7109375" style="523" customWidth="1"/>
    <col min="13836" max="13836" width="12.7109375" style="523" customWidth="1"/>
    <col min="13837" max="13837" width="52.7109375" style="523" customWidth="1"/>
    <col min="13838" max="13841" width="0" style="523" hidden="1" customWidth="1"/>
    <col min="13842" max="13842" width="12.28515625" style="523" customWidth="1"/>
    <col min="13843" max="13843" width="6.42578125" style="523" customWidth="1"/>
    <col min="13844" max="13844" width="12.28515625" style="523" customWidth="1"/>
    <col min="13845" max="13845" width="0" style="523" hidden="1" customWidth="1"/>
    <col min="13846" max="13846" width="3.7109375" style="523" customWidth="1"/>
    <col min="13847" max="13847" width="11.140625" style="523" bestFit="1" customWidth="1"/>
    <col min="13848" max="13849" width="10.5703125" style="523"/>
    <col min="13850" max="13850" width="11.140625" style="523" customWidth="1"/>
    <col min="13851" max="14080" width="10.5703125" style="523"/>
    <col min="14081" max="14088" width="0" style="523" hidden="1" customWidth="1"/>
    <col min="14089" max="14089" width="3.7109375" style="523" customWidth="1"/>
    <col min="14090" max="14090" width="3.85546875" style="523" customWidth="1"/>
    <col min="14091" max="14091" width="3.7109375" style="523" customWidth="1"/>
    <col min="14092" max="14092" width="12.7109375" style="523" customWidth="1"/>
    <col min="14093" max="14093" width="52.7109375" style="523" customWidth="1"/>
    <col min="14094" max="14097" width="0" style="523" hidden="1" customWidth="1"/>
    <col min="14098" max="14098" width="12.28515625" style="523" customWidth="1"/>
    <col min="14099" max="14099" width="6.42578125" style="523" customWidth="1"/>
    <col min="14100" max="14100" width="12.28515625" style="523" customWidth="1"/>
    <col min="14101" max="14101" width="0" style="523" hidden="1" customWidth="1"/>
    <col min="14102" max="14102" width="3.7109375" style="523" customWidth="1"/>
    <col min="14103" max="14103" width="11.140625" style="523" bestFit="1" customWidth="1"/>
    <col min="14104" max="14105" width="10.5703125" style="523"/>
    <col min="14106" max="14106" width="11.140625" style="523" customWidth="1"/>
    <col min="14107" max="14336" width="10.5703125" style="523"/>
    <col min="14337" max="14344" width="0" style="523" hidden="1" customWidth="1"/>
    <col min="14345" max="14345" width="3.7109375" style="523" customWidth="1"/>
    <col min="14346" max="14346" width="3.85546875" style="523" customWidth="1"/>
    <col min="14347" max="14347" width="3.7109375" style="523" customWidth="1"/>
    <col min="14348" max="14348" width="12.7109375" style="523" customWidth="1"/>
    <col min="14349" max="14349" width="52.7109375" style="523" customWidth="1"/>
    <col min="14350" max="14353" width="0" style="523" hidden="1" customWidth="1"/>
    <col min="14354" max="14354" width="12.28515625" style="523" customWidth="1"/>
    <col min="14355" max="14355" width="6.42578125" style="523" customWidth="1"/>
    <col min="14356" max="14356" width="12.28515625" style="523" customWidth="1"/>
    <col min="14357" max="14357" width="0" style="523" hidden="1" customWidth="1"/>
    <col min="14358" max="14358" width="3.7109375" style="523" customWidth="1"/>
    <col min="14359" max="14359" width="11.140625" style="523" bestFit="1" customWidth="1"/>
    <col min="14360" max="14361" width="10.5703125" style="523"/>
    <col min="14362" max="14362" width="11.140625" style="523" customWidth="1"/>
    <col min="14363" max="14592" width="10.5703125" style="523"/>
    <col min="14593" max="14600" width="0" style="523" hidden="1" customWidth="1"/>
    <col min="14601" max="14601" width="3.7109375" style="523" customWidth="1"/>
    <col min="14602" max="14602" width="3.85546875" style="523" customWidth="1"/>
    <col min="14603" max="14603" width="3.7109375" style="523" customWidth="1"/>
    <col min="14604" max="14604" width="12.7109375" style="523" customWidth="1"/>
    <col min="14605" max="14605" width="52.7109375" style="523" customWidth="1"/>
    <col min="14606" max="14609" width="0" style="523" hidden="1" customWidth="1"/>
    <col min="14610" max="14610" width="12.28515625" style="523" customWidth="1"/>
    <col min="14611" max="14611" width="6.42578125" style="523" customWidth="1"/>
    <col min="14612" max="14612" width="12.28515625" style="523" customWidth="1"/>
    <col min="14613" max="14613" width="0" style="523" hidden="1" customWidth="1"/>
    <col min="14614" max="14614" width="3.7109375" style="523" customWidth="1"/>
    <col min="14615" max="14615" width="11.140625" style="523" bestFit="1" customWidth="1"/>
    <col min="14616" max="14617" width="10.5703125" style="523"/>
    <col min="14618" max="14618" width="11.140625" style="523" customWidth="1"/>
    <col min="14619" max="14848" width="10.5703125" style="523"/>
    <col min="14849" max="14856" width="0" style="523" hidden="1" customWidth="1"/>
    <col min="14857" max="14857" width="3.7109375" style="523" customWidth="1"/>
    <col min="14858" max="14858" width="3.85546875" style="523" customWidth="1"/>
    <col min="14859" max="14859" width="3.7109375" style="523" customWidth="1"/>
    <col min="14860" max="14860" width="12.7109375" style="523" customWidth="1"/>
    <col min="14861" max="14861" width="52.7109375" style="523" customWidth="1"/>
    <col min="14862" max="14865" width="0" style="523" hidden="1" customWidth="1"/>
    <col min="14866" max="14866" width="12.28515625" style="523" customWidth="1"/>
    <col min="14867" max="14867" width="6.42578125" style="523" customWidth="1"/>
    <col min="14868" max="14868" width="12.28515625" style="523" customWidth="1"/>
    <col min="14869" max="14869" width="0" style="523" hidden="1" customWidth="1"/>
    <col min="14870" max="14870" width="3.7109375" style="523" customWidth="1"/>
    <col min="14871" max="14871" width="11.140625" style="523" bestFit="1" customWidth="1"/>
    <col min="14872" max="14873" width="10.5703125" style="523"/>
    <col min="14874" max="14874" width="11.140625" style="523" customWidth="1"/>
    <col min="14875" max="15104" width="10.5703125" style="523"/>
    <col min="15105" max="15112" width="0" style="523" hidden="1" customWidth="1"/>
    <col min="15113" max="15113" width="3.7109375" style="523" customWidth="1"/>
    <col min="15114" max="15114" width="3.85546875" style="523" customWidth="1"/>
    <col min="15115" max="15115" width="3.7109375" style="523" customWidth="1"/>
    <col min="15116" max="15116" width="12.7109375" style="523" customWidth="1"/>
    <col min="15117" max="15117" width="52.7109375" style="523" customWidth="1"/>
    <col min="15118" max="15121" width="0" style="523" hidden="1" customWidth="1"/>
    <col min="15122" max="15122" width="12.28515625" style="523" customWidth="1"/>
    <col min="15123" max="15123" width="6.42578125" style="523" customWidth="1"/>
    <col min="15124" max="15124" width="12.28515625" style="523" customWidth="1"/>
    <col min="15125" max="15125" width="0" style="523" hidden="1" customWidth="1"/>
    <col min="15126" max="15126" width="3.7109375" style="523" customWidth="1"/>
    <col min="15127" max="15127" width="11.140625" style="523" bestFit="1" customWidth="1"/>
    <col min="15128" max="15129" width="10.5703125" style="523"/>
    <col min="15130" max="15130" width="11.140625" style="523" customWidth="1"/>
    <col min="15131" max="15360" width="10.5703125" style="523"/>
    <col min="15361" max="15368" width="0" style="523" hidden="1" customWidth="1"/>
    <col min="15369" max="15369" width="3.7109375" style="523" customWidth="1"/>
    <col min="15370" max="15370" width="3.85546875" style="523" customWidth="1"/>
    <col min="15371" max="15371" width="3.7109375" style="523" customWidth="1"/>
    <col min="15372" max="15372" width="12.7109375" style="523" customWidth="1"/>
    <col min="15373" max="15373" width="52.7109375" style="523" customWidth="1"/>
    <col min="15374" max="15377" width="0" style="523" hidden="1" customWidth="1"/>
    <col min="15378" max="15378" width="12.28515625" style="523" customWidth="1"/>
    <col min="15379" max="15379" width="6.42578125" style="523" customWidth="1"/>
    <col min="15380" max="15380" width="12.28515625" style="523" customWidth="1"/>
    <col min="15381" max="15381" width="0" style="523" hidden="1" customWidth="1"/>
    <col min="15382" max="15382" width="3.7109375" style="523" customWidth="1"/>
    <col min="15383" max="15383" width="11.140625" style="523" bestFit="1" customWidth="1"/>
    <col min="15384" max="15385" width="10.5703125" style="523"/>
    <col min="15386" max="15386" width="11.140625" style="523" customWidth="1"/>
    <col min="15387" max="15616" width="10.5703125" style="523"/>
    <col min="15617" max="15624" width="0" style="523" hidden="1" customWidth="1"/>
    <col min="15625" max="15625" width="3.7109375" style="523" customWidth="1"/>
    <col min="15626" max="15626" width="3.85546875" style="523" customWidth="1"/>
    <col min="15627" max="15627" width="3.7109375" style="523" customWidth="1"/>
    <col min="15628" max="15628" width="12.7109375" style="523" customWidth="1"/>
    <col min="15629" max="15629" width="52.7109375" style="523" customWidth="1"/>
    <col min="15630" max="15633" width="0" style="523" hidden="1" customWidth="1"/>
    <col min="15634" max="15634" width="12.28515625" style="523" customWidth="1"/>
    <col min="15635" max="15635" width="6.42578125" style="523" customWidth="1"/>
    <col min="15636" max="15636" width="12.28515625" style="523" customWidth="1"/>
    <col min="15637" max="15637" width="0" style="523" hidden="1" customWidth="1"/>
    <col min="15638" max="15638" width="3.7109375" style="523" customWidth="1"/>
    <col min="15639" max="15639" width="11.140625" style="523" bestFit="1" customWidth="1"/>
    <col min="15640" max="15641" width="10.5703125" style="523"/>
    <col min="15642" max="15642" width="11.140625" style="523" customWidth="1"/>
    <col min="15643" max="15872" width="10.5703125" style="523"/>
    <col min="15873" max="15880" width="0" style="523" hidden="1" customWidth="1"/>
    <col min="15881" max="15881" width="3.7109375" style="523" customWidth="1"/>
    <col min="15882" max="15882" width="3.85546875" style="523" customWidth="1"/>
    <col min="15883" max="15883" width="3.7109375" style="523" customWidth="1"/>
    <col min="15884" max="15884" width="12.7109375" style="523" customWidth="1"/>
    <col min="15885" max="15885" width="52.7109375" style="523" customWidth="1"/>
    <col min="15886" max="15889" width="0" style="523" hidden="1" customWidth="1"/>
    <col min="15890" max="15890" width="12.28515625" style="523" customWidth="1"/>
    <col min="15891" max="15891" width="6.42578125" style="523" customWidth="1"/>
    <col min="15892" max="15892" width="12.28515625" style="523" customWidth="1"/>
    <col min="15893" max="15893" width="0" style="523" hidden="1" customWidth="1"/>
    <col min="15894" max="15894" width="3.7109375" style="523" customWidth="1"/>
    <col min="15895" max="15895" width="11.140625" style="523" bestFit="1" customWidth="1"/>
    <col min="15896" max="15897" width="10.5703125" style="523"/>
    <col min="15898" max="15898" width="11.140625" style="523" customWidth="1"/>
    <col min="15899" max="16128" width="10.5703125" style="523"/>
    <col min="16129" max="16136" width="0" style="523" hidden="1" customWidth="1"/>
    <col min="16137" max="16137" width="3.7109375" style="523" customWidth="1"/>
    <col min="16138" max="16138" width="3.85546875" style="523" customWidth="1"/>
    <col min="16139" max="16139" width="3.7109375" style="523" customWidth="1"/>
    <col min="16140" max="16140" width="12.7109375" style="523" customWidth="1"/>
    <col min="16141" max="16141" width="52.7109375" style="523" customWidth="1"/>
    <col min="16142" max="16145" width="0" style="523" hidden="1" customWidth="1"/>
    <col min="16146" max="16146" width="12.28515625" style="523" customWidth="1"/>
    <col min="16147" max="16147" width="6.42578125" style="523" customWidth="1"/>
    <col min="16148" max="16148" width="12.28515625" style="523" customWidth="1"/>
    <col min="16149" max="16149" width="0" style="523" hidden="1" customWidth="1"/>
    <col min="16150" max="16150" width="3.7109375" style="523" customWidth="1"/>
    <col min="16151" max="16151" width="11.140625" style="523" bestFit="1" customWidth="1"/>
    <col min="16152" max="16153" width="10.5703125" style="523"/>
    <col min="16154" max="16154" width="11.140625" style="523" customWidth="1"/>
    <col min="16155" max="16384" width="10.5703125" style="523"/>
  </cols>
  <sheetData>
    <row r="1" spans="1:34" hidden="1">
      <c r="Q1" s="583"/>
      <c r="R1" s="583"/>
    </row>
    <row r="2" spans="1:34" hidden="1">
      <c r="U2" s="583"/>
    </row>
    <row r="3" spans="1:34" hidden="1"/>
    <row r="4" spans="1:34" ht="3" customHeight="1">
      <c r="J4" s="529"/>
      <c r="K4" s="529"/>
      <c r="L4" s="524"/>
      <c r="M4" s="524"/>
      <c r="N4" s="524"/>
      <c r="O4" s="532"/>
      <c r="P4" s="532"/>
      <c r="Q4" s="532"/>
      <c r="R4" s="532"/>
      <c r="S4" s="532"/>
      <c r="T4" s="532"/>
      <c r="U4" s="532"/>
    </row>
    <row r="5" spans="1:34" ht="22.5" customHeight="1">
      <c r="J5" s="529"/>
      <c r="K5" s="529"/>
      <c r="L5" s="1214" t="s">
        <v>631</v>
      </c>
      <c r="M5" s="1214"/>
      <c r="N5" s="1214"/>
      <c r="O5" s="1214"/>
      <c r="P5" s="1214"/>
      <c r="Q5" s="1214"/>
      <c r="R5" s="1214"/>
      <c r="S5" s="1214"/>
      <c r="T5" s="1214"/>
      <c r="U5" s="664"/>
    </row>
    <row r="6" spans="1:34" ht="3" customHeight="1">
      <c r="J6" s="529"/>
      <c r="K6" s="529"/>
      <c r="L6" s="524"/>
      <c r="M6" s="524"/>
      <c r="N6" s="524"/>
      <c r="O6" s="528"/>
      <c r="P6" s="528"/>
      <c r="Q6" s="528"/>
      <c r="R6" s="528"/>
      <c r="S6" s="528"/>
      <c r="T6" s="528"/>
      <c r="U6" s="528"/>
      <c r="V6" s="532"/>
    </row>
    <row r="7" spans="1:34" s="799" customFormat="1" ht="22.5">
      <c r="A7" s="808"/>
      <c r="B7" s="808"/>
      <c r="C7" s="808"/>
      <c r="D7" s="808"/>
      <c r="E7" s="808"/>
      <c r="F7" s="808"/>
      <c r="G7" s="807"/>
      <c r="H7" s="807"/>
      <c r="I7" s="687"/>
      <c r="J7" s="686"/>
      <c r="K7" s="686"/>
      <c r="L7" s="754"/>
      <c r="M7" s="617" t="s">
        <v>744</v>
      </c>
      <c r="N7" s="754"/>
      <c r="O7" s="1235" t="s">
        <v>85</v>
      </c>
      <c r="P7" s="1235"/>
      <c r="Q7" s="755"/>
      <c r="R7" s="755"/>
      <c r="S7" s="755"/>
      <c r="T7" s="755"/>
      <c r="U7" s="767"/>
      <c r="V7" s="804"/>
      <c r="X7" s="808"/>
      <c r="Y7" s="808"/>
      <c r="Z7" s="808"/>
      <c r="AA7" s="808"/>
      <c r="AB7" s="808"/>
      <c r="AC7" s="808"/>
      <c r="AD7" s="808"/>
      <c r="AE7" s="808"/>
      <c r="AF7" s="808"/>
      <c r="AG7" s="808"/>
      <c r="AH7" s="808"/>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590"/>
      <c r="B9" s="590"/>
      <c r="C9" s="590"/>
      <c r="D9" s="590"/>
      <c r="E9" s="590"/>
      <c r="F9" s="590"/>
      <c r="G9" s="590"/>
      <c r="H9" s="590"/>
      <c r="L9" s="499"/>
      <c r="M9" s="617" t="s">
        <v>502</v>
      </c>
      <c r="N9" s="666"/>
      <c r="O9" s="1220" t="str">
        <f>IF(NameOrPr_ch="",IF(NameOrPr="","",NameOrPr),NameOrPr_ch)</f>
        <v>Министерство тарифного регулирования и энергетики Челябинской области</v>
      </c>
      <c r="P9" s="1220"/>
      <c r="Q9" s="1220"/>
      <c r="R9" s="1220"/>
      <c r="S9" s="1220"/>
      <c r="T9" s="1220"/>
      <c r="U9" s="582"/>
      <c r="V9" s="582"/>
      <c r="W9" s="519"/>
      <c r="X9" s="590"/>
      <c r="Y9" s="590"/>
      <c r="Z9" s="590"/>
      <c r="AA9" s="590"/>
      <c r="AB9" s="590"/>
      <c r="AC9" s="590"/>
      <c r="AD9" s="590"/>
      <c r="AE9" s="590"/>
      <c r="AF9" s="590"/>
      <c r="AG9" s="590"/>
      <c r="AH9" s="590"/>
    </row>
    <row r="10" spans="1:34" s="570" customFormat="1" ht="18.75">
      <c r="A10" s="590"/>
      <c r="B10" s="590"/>
      <c r="C10" s="590"/>
      <c r="D10" s="590"/>
      <c r="E10" s="590"/>
      <c r="F10" s="590"/>
      <c r="G10" s="590"/>
      <c r="H10" s="590"/>
      <c r="L10" s="499"/>
      <c r="M10" s="617" t="s">
        <v>596</v>
      </c>
      <c r="N10" s="666"/>
      <c r="O10" s="1220" t="str">
        <f>IF(datePr_ch="",IF(datePr="","",datePr),datePr_ch)</f>
        <v>30.04.2019</v>
      </c>
      <c r="P10" s="1220"/>
      <c r="Q10" s="1220"/>
      <c r="R10" s="1220"/>
      <c r="S10" s="1220"/>
      <c r="T10" s="1220"/>
      <c r="U10" s="582"/>
      <c r="V10" s="582"/>
      <c r="W10" s="519"/>
      <c r="X10" s="590"/>
      <c r="Y10" s="590"/>
      <c r="Z10" s="590"/>
      <c r="AA10" s="590"/>
      <c r="AB10" s="590"/>
      <c r="AC10" s="590"/>
      <c r="AD10" s="590"/>
      <c r="AE10" s="590"/>
      <c r="AF10" s="590"/>
      <c r="AG10" s="590"/>
      <c r="AH10" s="590"/>
    </row>
    <row r="11" spans="1:34" s="570" customFormat="1" ht="18.75">
      <c r="A11" s="590"/>
      <c r="B11" s="590"/>
      <c r="C11" s="590"/>
      <c r="D11" s="590"/>
      <c r="E11" s="590"/>
      <c r="F11" s="590"/>
      <c r="G11" s="590"/>
      <c r="H11" s="590"/>
      <c r="L11" s="552"/>
      <c r="M11" s="617" t="s">
        <v>595</v>
      </c>
      <c r="N11" s="666"/>
      <c r="O11" s="1220" t="str">
        <f>IF(numberPr_ch="",IF(numberPr="","",numberPr),numberPr_ch)</f>
        <v>35/5</v>
      </c>
      <c r="P11" s="1220"/>
      <c r="Q11" s="1220"/>
      <c r="R11" s="1220"/>
      <c r="S11" s="1220"/>
      <c r="T11" s="1220"/>
      <c r="U11" s="582"/>
      <c r="V11" s="582"/>
      <c r="W11" s="519"/>
      <c r="X11" s="590"/>
      <c r="Y11" s="590"/>
      <c r="Z11" s="590"/>
      <c r="AA11" s="590"/>
      <c r="AB11" s="590"/>
      <c r="AC11" s="590"/>
      <c r="AD11" s="590"/>
      <c r="AE11" s="590"/>
      <c r="AF11" s="590"/>
      <c r="AG11" s="590"/>
      <c r="AH11" s="590"/>
    </row>
    <row r="12" spans="1:34" s="570" customFormat="1" ht="18.75">
      <c r="A12" s="590"/>
      <c r="B12" s="590"/>
      <c r="C12" s="590"/>
      <c r="D12" s="590"/>
      <c r="E12" s="590"/>
      <c r="F12" s="590"/>
      <c r="G12" s="590"/>
      <c r="H12" s="590"/>
      <c r="L12" s="552"/>
      <c r="M12" s="617" t="s">
        <v>501</v>
      </c>
      <c r="N12" s="666"/>
      <c r="O12" s="1220" t="str">
        <f>IF(IstPub_ch="",IF(IstPub="","",IstPub),IstPub_ch)</f>
        <v>Официальный сайт Министерства тарифного регулирования и энергетики Челябинской области</v>
      </c>
      <c r="P12" s="1220"/>
      <c r="Q12" s="1220"/>
      <c r="R12" s="1220"/>
      <c r="S12" s="1220"/>
      <c r="T12" s="1220"/>
      <c r="U12" s="582"/>
      <c r="V12" s="582"/>
      <c r="W12" s="519"/>
      <c r="X12" s="590"/>
      <c r="Y12" s="590"/>
      <c r="Z12" s="590"/>
      <c r="AA12" s="590"/>
      <c r="AB12" s="590"/>
      <c r="AC12" s="590"/>
      <c r="AD12" s="590"/>
      <c r="AE12" s="590"/>
      <c r="AF12" s="590"/>
      <c r="AG12" s="590"/>
      <c r="AH12" s="590"/>
    </row>
    <row r="13" spans="1:34" s="570" customFormat="1" ht="11.25" hidden="1">
      <c r="A13" s="590"/>
      <c r="B13" s="590"/>
      <c r="C13" s="590"/>
      <c r="D13" s="590"/>
      <c r="E13" s="590"/>
      <c r="F13" s="590"/>
      <c r="G13" s="590"/>
      <c r="H13" s="590"/>
      <c r="L13" s="1215"/>
      <c r="M13" s="1215"/>
      <c r="N13" s="566"/>
      <c r="O13" s="582"/>
      <c r="P13" s="582"/>
      <c r="Q13" s="582"/>
      <c r="R13" s="582"/>
      <c r="S13" s="582"/>
      <c r="T13" s="582"/>
      <c r="U13" s="588" t="s">
        <v>373</v>
      </c>
      <c r="X13" s="590"/>
      <c r="Y13" s="590"/>
      <c r="Z13" s="590"/>
      <c r="AA13" s="590"/>
      <c r="AB13" s="590"/>
      <c r="AC13" s="590"/>
      <c r="AD13" s="590"/>
      <c r="AE13" s="590"/>
      <c r="AF13" s="590"/>
      <c r="AG13" s="590"/>
      <c r="AH13" s="590"/>
    </row>
    <row r="14" spans="1:34">
      <c r="J14" s="529"/>
      <c r="K14" s="529"/>
      <c r="L14" s="524"/>
      <c r="M14" s="524"/>
      <c r="N14" s="502"/>
      <c r="O14" s="1221"/>
      <c r="P14" s="1221"/>
      <c r="Q14" s="1221"/>
      <c r="R14" s="1221"/>
      <c r="S14" s="1221"/>
      <c r="T14" s="1221"/>
      <c r="U14" s="1221"/>
    </row>
    <row r="15" spans="1:34">
      <c r="J15" s="529"/>
      <c r="K15" s="529"/>
      <c r="L15" s="1155" t="s">
        <v>454</v>
      </c>
      <c r="M15" s="1155"/>
      <c r="N15" s="1155"/>
      <c r="O15" s="1155"/>
      <c r="P15" s="1155"/>
      <c r="Q15" s="1155"/>
      <c r="R15" s="1155"/>
      <c r="S15" s="1155"/>
      <c r="T15" s="1155"/>
      <c r="U15" s="1155"/>
      <c r="V15" s="1155"/>
      <c r="W15" s="1155" t="s">
        <v>455</v>
      </c>
    </row>
    <row r="16" spans="1:34" ht="14.25" customHeight="1">
      <c r="J16" s="529"/>
      <c r="K16" s="529"/>
      <c r="L16" s="1227" t="s">
        <v>92</v>
      </c>
      <c r="M16" s="1227" t="s">
        <v>639</v>
      </c>
      <c r="N16" s="661"/>
      <c r="O16" s="1228" t="s">
        <v>641</v>
      </c>
      <c r="P16" s="1229"/>
      <c r="Q16" s="1229"/>
      <c r="R16" s="1229"/>
      <c r="S16" s="1229"/>
      <c r="T16" s="1230"/>
      <c r="U16" s="1211" t="s">
        <v>341</v>
      </c>
      <c r="V16" s="1224" t="s">
        <v>275</v>
      </c>
      <c r="W16" s="1155"/>
    </row>
    <row r="17" spans="1:36" ht="14.25" customHeight="1">
      <c r="J17" s="529"/>
      <c r="K17" s="529"/>
      <c r="L17" s="1227"/>
      <c r="M17" s="1227"/>
      <c r="N17" s="662"/>
      <c r="O17" s="1233" t="s">
        <v>605</v>
      </c>
      <c r="P17" s="1231" t="s">
        <v>271</v>
      </c>
      <c r="Q17" s="1232"/>
      <c r="R17" s="1208" t="s">
        <v>654</v>
      </c>
      <c r="S17" s="1209"/>
      <c r="T17" s="1210"/>
      <c r="U17" s="1212"/>
      <c r="V17" s="1225"/>
      <c r="W17" s="1155"/>
    </row>
    <row r="18" spans="1:36" ht="33.75" customHeight="1">
      <c r="J18" s="529"/>
      <c r="K18" s="529"/>
      <c r="L18" s="1227"/>
      <c r="M18" s="1227"/>
      <c r="N18" s="663"/>
      <c r="O18" s="1234"/>
      <c r="P18" s="535" t="s">
        <v>606</v>
      </c>
      <c r="Q18" s="535" t="s">
        <v>6</v>
      </c>
      <c r="R18" s="536" t="s">
        <v>274</v>
      </c>
      <c r="S18" s="1222" t="s">
        <v>273</v>
      </c>
      <c r="T18" s="1223"/>
      <c r="U18" s="1213"/>
      <c r="V18" s="1226"/>
      <c r="W18" s="1155"/>
    </row>
    <row r="19" spans="1:36">
      <c r="J19" s="529"/>
      <c r="K19" s="569">
        <v>1</v>
      </c>
      <c r="L19" s="647" t="s">
        <v>93</v>
      </c>
      <c r="M19" s="647" t="s">
        <v>49</v>
      </c>
      <c r="N19" s="649" t="str">
        <f ca="1">OFFSET(N19,0,-1)</f>
        <v>2</v>
      </c>
      <c r="O19" s="648">
        <f ca="1">OFFSET(O19,0,-1)+1</f>
        <v>3</v>
      </c>
      <c r="P19" s="648">
        <f ca="1">OFFSET(P19,0,-1)+1</f>
        <v>4</v>
      </c>
      <c r="Q19" s="648">
        <f ca="1">OFFSET(Q19,0,-1)+1</f>
        <v>5</v>
      </c>
      <c r="R19" s="648">
        <f ca="1">OFFSET(R19,0,-1)+1</f>
        <v>6</v>
      </c>
      <c r="S19" s="1216">
        <f ca="1">OFFSET(S19,0,-1)+1</f>
        <v>7</v>
      </c>
      <c r="T19" s="1216"/>
      <c r="U19" s="648">
        <f ca="1">OFFSET(U19,0,-2)+1</f>
        <v>8</v>
      </c>
      <c r="V19" s="649">
        <f ca="1">OFFSET(V19,0,-1)</f>
        <v>8</v>
      </c>
      <c r="W19" s="648">
        <f ca="1">OFFSET(W19,0,-1)+1</f>
        <v>9</v>
      </c>
    </row>
    <row r="20" spans="1:36" ht="22.5">
      <c r="A20" s="1200">
        <v>1</v>
      </c>
      <c r="B20" s="883"/>
      <c r="C20" s="883"/>
      <c r="D20" s="883"/>
      <c r="E20" s="884"/>
      <c r="F20" s="885"/>
      <c r="G20" s="885"/>
      <c r="H20" s="885"/>
      <c r="I20" s="886"/>
      <c r="J20" s="881"/>
      <c r="K20" s="888"/>
      <c r="L20" s="593">
        <f>mergeValue(A20)</f>
        <v>1</v>
      </c>
      <c r="M20" s="641" t="s">
        <v>20</v>
      </c>
      <c r="N20" s="646"/>
      <c r="O20" s="1201"/>
      <c r="P20" s="1201"/>
      <c r="Q20" s="1201"/>
      <c r="R20" s="1201"/>
      <c r="S20" s="1201"/>
      <c r="T20" s="1201"/>
      <c r="U20" s="1201"/>
      <c r="V20" s="1201"/>
      <c r="W20" s="630" t="s">
        <v>476</v>
      </c>
      <c r="Y20" s="589"/>
      <c r="Z20" s="589" t="str">
        <f t="shared" ref="Z20:Z33" si="0">IF(M20="","",M20 )</f>
        <v>Наименование тарифа</v>
      </c>
      <c r="AA20" s="589"/>
      <c r="AB20" s="589"/>
      <c r="AC20" s="589"/>
      <c r="AI20" s="585"/>
      <c r="AJ20" s="585"/>
    </row>
    <row r="21" spans="1:36" ht="22.5">
      <c r="A21" s="1200"/>
      <c r="B21" s="1200">
        <v>1</v>
      </c>
      <c r="C21" s="883"/>
      <c r="D21" s="883"/>
      <c r="E21" s="885"/>
      <c r="F21" s="885"/>
      <c r="G21" s="885"/>
      <c r="H21" s="885"/>
      <c r="I21" s="880"/>
      <c r="J21" s="879"/>
      <c r="K21" s="882"/>
      <c r="L21" s="593" t="str">
        <f>mergeValue(A21) &amp;"."&amp; mergeValue(B21)</f>
        <v>1.1</v>
      </c>
      <c r="M21" s="546" t="s">
        <v>16</v>
      </c>
      <c r="N21" s="646"/>
      <c r="O21" s="1201"/>
      <c r="P21" s="1201"/>
      <c r="Q21" s="1201"/>
      <c r="R21" s="1201"/>
      <c r="S21" s="1201"/>
      <c r="T21" s="1201"/>
      <c r="U21" s="1201"/>
      <c r="V21" s="1201"/>
      <c r="W21" s="630" t="s">
        <v>477</v>
      </c>
      <c r="Y21" s="589"/>
      <c r="Z21" s="589" t="str">
        <f t="shared" si="0"/>
        <v>Территория действия тарифа</v>
      </c>
      <c r="AA21" s="589"/>
      <c r="AB21" s="589"/>
      <c r="AC21" s="589"/>
      <c r="AI21" s="585"/>
      <c r="AJ21" s="585"/>
    </row>
    <row r="22" spans="1:36" ht="22.5">
      <c r="A22" s="1200"/>
      <c r="B22" s="1200"/>
      <c r="C22" s="1200">
        <v>1</v>
      </c>
      <c r="D22" s="883"/>
      <c r="E22" s="885"/>
      <c r="F22" s="885"/>
      <c r="G22" s="885"/>
      <c r="H22" s="885"/>
      <c r="I22" s="887"/>
      <c r="J22" s="879"/>
      <c r="K22" s="882"/>
      <c r="L22" s="593" t="str">
        <f>mergeValue(A22) &amp;"."&amp; mergeValue(B22)&amp;"."&amp; mergeValue(C22)</f>
        <v>1.1.1</v>
      </c>
      <c r="M22" s="547" t="s">
        <v>7</v>
      </c>
      <c r="N22" s="646"/>
      <c r="O22" s="1201"/>
      <c r="P22" s="1201"/>
      <c r="Q22" s="1201"/>
      <c r="R22" s="1201"/>
      <c r="S22" s="1201"/>
      <c r="T22" s="1201"/>
      <c r="U22" s="1201"/>
      <c r="V22" s="1201"/>
      <c r="W22" s="630" t="s">
        <v>633</v>
      </c>
      <c r="Y22" s="589"/>
      <c r="Z22" s="589" t="str">
        <f t="shared" si="0"/>
        <v xml:space="preserve">Наименование системы теплоснабжения </v>
      </c>
      <c r="AA22" s="589"/>
      <c r="AB22" s="589"/>
      <c r="AC22" s="589"/>
      <c r="AI22" s="585"/>
      <c r="AJ22" s="585"/>
    </row>
    <row r="23" spans="1:36" ht="22.5">
      <c r="A23" s="1200"/>
      <c r="B23" s="1200"/>
      <c r="C23" s="1200"/>
      <c r="D23" s="1200">
        <v>1</v>
      </c>
      <c r="E23" s="885"/>
      <c r="F23" s="885"/>
      <c r="G23" s="885"/>
      <c r="H23" s="885"/>
      <c r="I23" s="887"/>
      <c r="J23" s="879"/>
      <c r="K23" s="882"/>
      <c r="L23" s="593" t="str">
        <f>mergeValue(A23) &amp;"."&amp; mergeValue(B23)&amp;"."&amp; mergeValue(C23)&amp;"."&amp; mergeValue(D23)</f>
        <v>1.1.1.1</v>
      </c>
      <c r="M23" s="548" t="s">
        <v>22</v>
      </c>
      <c r="N23" s="646"/>
      <c r="O23" s="1201"/>
      <c r="P23" s="1201"/>
      <c r="Q23" s="1201"/>
      <c r="R23" s="1201"/>
      <c r="S23" s="1201"/>
      <c r="T23" s="1201"/>
      <c r="U23" s="1201"/>
      <c r="V23" s="1201"/>
      <c r="W23" s="630" t="s">
        <v>634</v>
      </c>
      <c r="Y23" s="589"/>
      <c r="Z23" s="589" t="str">
        <f t="shared" si="0"/>
        <v xml:space="preserve">Источник тепловой энергии  </v>
      </c>
      <c r="AA23" s="589"/>
      <c r="AB23" s="589"/>
      <c r="AC23" s="589"/>
      <c r="AI23" s="585"/>
      <c r="AJ23" s="585"/>
    </row>
    <row r="24" spans="1:36" ht="101.25">
      <c r="A24" s="1200"/>
      <c r="B24" s="1200"/>
      <c r="C24" s="1200"/>
      <c r="D24" s="1200"/>
      <c r="E24" s="1200">
        <v>1</v>
      </c>
      <c r="F24" s="885"/>
      <c r="G24" s="885"/>
      <c r="H24" s="883">
        <v>1</v>
      </c>
      <c r="I24" s="1200">
        <v>1</v>
      </c>
      <c r="J24" s="885"/>
      <c r="K24" s="890"/>
      <c r="L24" s="593" t="str">
        <f>mergeValue(A24) &amp;"."&amp; mergeValue(B24)&amp;"."&amp; mergeValue(C24)&amp;"."&amp; mergeValue(D24)&amp;"."&amp; mergeValue(E24)</f>
        <v>1.1.1.1.1</v>
      </c>
      <c r="M24" s="554" t="s">
        <v>9</v>
      </c>
      <c r="N24" s="646"/>
      <c r="O24" s="1202"/>
      <c r="P24" s="1202"/>
      <c r="Q24" s="1202"/>
      <c r="R24" s="1202"/>
      <c r="S24" s="1202"/>
      <c r="T24" s="1202"/>
      <c r="U24" s="1202"/>
      <c r="V24" s="1202"/>
      <c r="W24" s="630" t="s">
        <v>638</v>
      </c>
      <c r="Y24" s="589"/>
      <c r="Z24" s="589" t="str">
        <f t="shared" si="0"/>
        <v>Схема подключения теплопотребляющей установки к коллектору источника тепловой энергии</v>
      </c>
      <c r="AA24" s="589"/>
      <c r="AB24" s="589"/>
      <c r="AC24" s="589"/>
      <c r="AI24" s="585"/>
      <c r="AJ24" s="585"/>
    </row>
    <row r="25" spans="1:36" ht="90">
      <c r="A25" s="1200"/>
      <c r="B25" s="1200"/>
      <c r="C25" s="1200"/>
      <c r="D25" s="1200"/>
      <c r="E25" s="1200"/>
      <c r="F25" s="1200">
        <v>1</v>
      </c>
      <c r="G25" s="883"/>
      <c r="H25" s="883"/>
      <c r="I25" s="1200"/>
      <c r="J25" s="1200">
        <v>1</v>
      </c>
      <c r="K25" s="891"/>
      <c r="L25" s="593" t="str">
        <f>mergeValue(A25) &amp;"."&amp; mergeValue(B25)&amp;"."&amp; mergeValue(C25)&amp;"."&amp; mergeValue(D25)&amp;"."&amp; mergeValue(E25)&amp;"."&amp; mergeValue(F25)</f>
        <v>1.1.1.1.1.1</v>
      </c>
      <c r="M25" s="555" t="s">
        <v>10</v>
      </c>
      <c r="N25" s="646"/>
      <c r="O25" s="1203"/>
      <c r="P25" s="1204"/>
      <c r="Q25" s="1204"/>
      <c r="R25" s="1204"/>
      <c r="S25" s="1204"/>
      <c r="T25" s="1204"/>
      <c r="U25" s="1204"/>
      <c r="V25" s="1205"/>
      <c r="W25" s="630" t="s">
        <v>636</v>
      </c>
      <c r="Y25" s="589"/>
      <c r="Z25" s="589" t="str">
        <f t="shared" si="0"/>
        <v>Группа потребителей</v>
      </c>
      <c r="AA25" s="589"/>
      <c r="AB25" s="589"/>
      <c r="AC25" s="589"/>
      <c r="AI25" s="585"/>
      <c r="AJ25" s="585"/>
    </row>
    <row r="26" spans="1:36" ht="189" customHeight="1">
      <c r="A26" s="1200"/>
      <c r="B26" s="1200"/>
      <c r="C26" s="1200"/>
      <c r="D26" s="1200"/>
      <c r="E26" s="1200"/>
      <c r="F26" s="1200"/>
      <c r="G26" s="883">
        <v>1</v>
      </c>
      <c r="H26" s="883"/>
      <c r="I26" s="1200"/>
      <c r="J26" s="1200"/>
      <c r="K26" s="891">
        <v>1</v>
      </c>
      <c r="L26" s="593" t="str">
        <f>mergeValue(A26) &amp;"."&amp; mergeValue(B26)&amp;"."&amp; mergeValue(C26)&amp;"."&amp; mergeValue(D26)&amp;"."&amp; mergeValue(E26)&amp;"."&amp; mergeValue(F26)&amp;"."&amp; mergeValue(G26)</f>
        <v>1.1.1.1.1.1.1</v>
      </c>
      <c r="M26" s="1068"/>
      <c r="N26" s="646"/>
      <c r="O26" s="562"/>
      <c r="P26" s="562"/>
      <c r="Q26" s="1093"/>
      <c r="R26" s="1206"/>
      <c r="S26" s="1207" t="s">
        <v>84</v>
      </c>
      <c r="T26" s="1206"/>
      <c r="U26" s="1207" t="s">
        <v>85</v>
      </c>
      <c r="V26" s="562"/>
      <c r="W26" s="1217" t="s">
        <v>655</v>
      </c>
      <c r="X26" s="585" t="str">
        <f>strCheckDate(O27:V27)</f>
        <v/>
      </c>
      <c r="Y26" s="589"/>
      <c r="Z26" s="589" t="str">
        <f t="shared" si="0"/>
        <v/>
      </c>
      <c r="AA26" s="589"/>
      <c r="AB26" s="589"/>
      <c r="AC26" s="589"/>
      <c r="AI26" s="585"/>
      <c r="AJ26" s="585"/>
    </row>
    <row r="27" spans="1:36" ht="11.25" hidden="1">
      <c r="A27" s="1200"/>
      <c r="B27" s="1200"/>
      <c r="C27" s="1200"/>
      <c r="D27" s="1200"/>
      <c r="E27" s="1200"/>
      <c r="F27" s="1200"/>
      <c r="G27" s="883"/>
      <c r="H27" s="883"/>
      <c r="I27" s="1200"/>
      <c r="J27" s="1200"/>
      <c r="K27" s="891"/>
      <c r="L27" s="600"/>
      <c r="M27" s="646"/>
      <c r="N27" s="646"/>
      <c r="O27" s="562"/>
      <c r="P27" s="562"/>
      <c r="Q27" s="584" t="str">
        <f>R26 &amp; "-" &amp; T26</f>
        <v>-</v>
      </c>
      <c r="R27" s="1206"/>
      <c r="S27" s="1207"/>
      <c r="T27" s="1206"/>
      <c r="U27" s="1207"/>
      <c r="V27" s="562"/>
      <c r="W27" s="1218"/>
      <c r="Y27" s="589"/>
      <c r="Z27" s="589" t="str">
        <f t="shared" si="0"/>
        <v/>
      </c>
      <c r="AA27" s="589"/>
      <c r="AB27" s="589"/>
      <c r="AC27" s="589"/>
      <c r="AI27" s="585"/>
      <c r="AJ27" s="585"/>
    </row>
    <row r="28" spans="1:36" ht="15" customHeight="1">
      <c r="A28" s="1200"/>
      <c r="B28" s="1200"/>
      <c r="C28" s="1200"/>
      <c r="D28" s="1200"/>
      <c r="E28" s="1200"/>
      <c r="F28" s="1200"/>
      <c r="G28" s="885"/>
      <c r="H28" s="883"/>
      <c r="I28" s="1200"/>
      <c r="J28" s="1200"/>
      <c r="K28" s="890"/>
      <c r="L28" s="538"/>
      <c r="M28" s="557" t="s">
        <v>25</v>
      </c>
      <c r="N28" s="564"/>
      <c r="O28" s="564"/>
      <c r="P28" s="564"/>
      <c r="Q28" s="564"/>
      <c r="R28" s="564"/>
      <c r="S28" s="564"/>
      <c r="T28" s="564"/>
      <c r="U28" s="564"/>
      <c r="V28" s="560"/>
      <c r="W28" s="1219"/>
      <c r="Y28" s="589"/>
      <c r="Z28" s="589" t="str">
        <f t="shared" si="0"/>
        <v>Добавить вид теплоносителя (параметры теплоносителя)</v>
      </c>
      <c r="AA28" s="589"/>
      <c r="AB28" s="589"/>
      <c r="AC28" s="589"/>
      <c r="AI28" s="585"/>
      <c r="AJ28" s="585"/>
    </row>
    <row r="29" spans="1:36" ht="15" customHeight="1">
      <c r="A29" s="1200"/>
      <c r="B29" s="1200"/>
      <c r="C29" s="1200"/>
      <c r="D29" s="1200"/>
      <c r="E29" s="1200"/>
      <c r="F29" s="885"/>
      <c r="G29" s="885"/>
      <c r="H29" s="883"/>
      <c r="I29" s="1200"/>
      <c r="J29" s="885"/>
      <c r="K29" s="890"/>
      <c r="L29" s="538"/>
      <c r="M29" s="556" t="s">
        <v>11</v>
      </c>
      <c r="N29" s="564"/>
      <c r="O29" s="564"/>
      <c r="P29" s="564"/>
      <c r="Q29" s="564"/>
      <c r="R29" s="564"/>
      <c r="S29" s="564"/>
      <c r="T29" s="564"/>
      <c r="U29" s="563"/>
      <c r="V29" s="564"/>
      <c r="W29" s="665"/>
      <c r="Y29" s="589"/>
      <c r="Z29" s="589" t="str">
        <f t="shared" si="0"/>
        <v>Добавить группу потребителей</v>
      </c>
      <c r="AA29" s="589"/>
      <c r="AB29" s="589"/>
      <c r="AC29" s="589"/>
      <c r="AI29" s="585"/>
      <c r="AJ29" s="585"/>
    </row>
    <row r="30" spans="1:36" ht="15" customHeight="1">
      <c r="A30" s="1200"/>
      <c r="B30" s="1200"/>
      <c r="C30" s="1200"/>
      <c r="D30" s="1200"/>
      <c r="E30" s="889"/>
      <c r="F30" s="885"/>
      <c r="G30" s="885"/>
      <c r="H30" s="885"/>
      <c r="I30" s="881"/>
      <c r="J30" s="878"/>
      <c r="K30" s="888"/>
      <c r="L30" s="538"/>
      <c r="M30" s="551" t="s">
        <v>12</v>
      </c>
      <c r="N30" s="564"/>
      <c r="O30" s="564"/>
      <c r="P30" s="564"/>
      <c r="Q30" s="564"/>
      <c r="R30" s="564"/>
      <c r="S30" s="564"/>
      <c r="T30" s="564"/>
      <c r="U30" s="563"/>
      <c r="V30" s="564"/>
      <c r="W30" s="665"/>
      <c r="Y30" s="589"/>
      <c r="Z30" s="589" t="str">
        <f t="shared" si="0"/>
        <v>Добавить схему подключения</v>
      </c>
      <c r="AA30" s="589"/>
      <c r="AB30" s="589"/>
      <c r="AC30" s="589"/>
      <c r="AI30" s="585"/>
      <c r="AJ30" s="585"/>
    </row>
    <row r="31" spans="1:36" ht="15" customHeight="1">
      <c r="A31" s="1200"/>
      <c r="B31" s="1200"/>
      <c r="C31" s="1200"/>
      <c r="D31" s="889"/>
      <c r="E31" s="889"/>
      <c r="F31" s="885"/>
      <c r="G31" s="885"/>
      <c r="H31" s="885"/>
      <c r="I31" s="881"/>
      <c r="J31" s="878"/>
      <c r="K31" s="888"/>
      <c r="L31" s="538"/>
      <c r="M31" s="550" t="s">
        <v>17</v>
      </c>
      <c r="N31" s="564"/>
      <c r="O31" s="564"/>
      <c r="P31" s="564"/>
      <c r="Q31" s="564"/>
      <c r="R31" s="564"/>
      <c r="S31" s="564"/>
      <c r="T31" s="564"/>
      <c r="U31" s="563"/>
      <c r="V31" s="564"/>
      <c r="W31" s="665"/>
      <c r="Y31" s="589"/>
      <c r="Z31" s="589" t="str">
        <f t="shared" si="0"/>
        <v>Добавить источник тепловой энергии</v>
      </c>
      <c r="AA31" s="589"/>
      <c r="AB31" s="589"/>
      <c r="AC31" s="589"/>
      <c r="AI31" s="585"/>
      <c r="AJ31" s="585"/>
    </row>
    <row r="32" spans="1:36" ht="15" customHeight="1">
      <c r="A32" s="1200"/>
      <c r="B32" s="1200"/>
      <c r="C32" s="889"/>
      <c r="D32" s="889"/>
      <c r="E32" s="889"/>
      <c r="F32" s="889"/>
      <c r="G32" s="894"/>
      <c r="H32" s="881"/>
      <c r="I32" s="892"/>
      <c r="J32" s="878"/>
      <c r="K32" s="893"/>
      <c r="L32" s="538"/>
      <c r="M32" s="549" t="s">
        <v>18</v>
      </c>
      <c r="N32" s="564"/>
      <c r="O32" s="564"/>
      <c r="P32" s="564"/>
      <c r="Q32" s="564"/>
      <c r="R32" s="564"/>
      <c r="S32" s="564"/>
      <c r="T32" s="564"/>
      <c r="U32" s="563"/>
      <c r="V32" s="564"/>
      <c r="W32" s="665"/>
      <c r="Y32" s="589"/>
      <c r="Z32" s="589" t="str">
        <f t="shared" si="0"/>
        <v>Добавить наименование системы теплоснабжения</v>
      </c>
      <c r="AA32" s="589"/>
      <c r="AB32" s="589"/>
      <c r="AC32" s="589"/>
      <c r="AI32" s="585"/>
      <c r="AJ32" s="585"/>
    </row>
    <row r="33" spans="1:36" ht="15" customHeight="1">
      <c r="A33" s="1200"/>
      <c r="B33" s="889"/>
      <c r="C33" s="889"/>
      <c r="D33" s="889"/>
      <c r="E33" s="889"/>
      <c r="F33" s="889"/>
      <c r="G33" s="894"/>
      <c r="H33" s="881"/>
      <c r="I33" s="881"/>
      <c r="J33" s="878"/>
      <c r="K33" s="888"/>
      <c r="L33" s="538"/>
      <c r="M33" s="558" t="s">
        <v>19</v>
      </c>
      <c r="N33" s="564"/>
      <c r="O33" s="564"/>
      <c r="P33" s="564"/>
      <c r="Q33" s="564"/>
      <c r="R33" s="564"/>
      <c r="S33" s="564"/>
      <c r="T33" s="564"/>
      <c r="U33" s="563"/>
      <c r="V33" s="564"/>
      <c r="W33" s="665"/>
      <c r="Y33" s="589"/>
      <c r="Z33" s="589" t="str">
        <f t="shared" si="0"/>
        <v>Добавить территорию действия тарифа</v>
      </c>
      <c r="AA33" s="589"/>
      <c r="AB33" s="589"/>
      <c r="AC33" s="589"/>
      <c r="AI33" s="585"/>
      <c r="AJ33" s="585"/>
    </row>
    <row r="34" spans="1:36" s="522" customFormat="1" ht="15" customHeight="1">
      <c r="A34" s="877"/>
      <c r="B34" s="877"/>
      <c r="C34" s="877"/>
      <c r="D34" s="877"/>
      <c r="E34" s="877"/>
      <c r="F34" s="877"/>
      <c r="G34" s="877"/>
      <c r="H34" s="877"/>
      <c r="I34" s="877"/>
      <c r="J34" s="877"/>
      <c r="K34" s="877"/>
      <c r="L34" s="492"/>
      <c r="M34" s="565" t="s">
        <v>309</v>
      </c>
      <c r="N34" s="564"/>
      <c r="O34" s="564"/>
      <c r="P34" s="564"/>
      <c r="Q34" s="564"/>
      <c r="R34" s="564"/>
      <c r="S34" s="564"/>
      <c r="T34" s="564"/>
      <c r="U34" s="563"/>
      <c r="V34" s="564"/>
      <c r="W34" s="665"/>
      <c r="X34" s="587"/>
      <c r="Y34" s="587"/>
      <c r="Z34" s="587"/>
      <c r="AA34" s="587"/>
      <c r="AB34" s="587"/>
      <c r="AC34" s="587"/>
      <c r="AD34" s="587"/>
      <c r="AE34" s="587"/>
      <c r="AF34" s="587"/>
      <c r="AG34" s="587"/>
      <c r="AH34" s="587"/>
    </row>
    <row r="35" spans="1:36" ht="11.25">
      <c r="A35" s="523"/>
      <c r="B35" s="523"/>
      <c r="C35" s="523"/>
      <c r="D35" s="523"/>
      <c r="E35" s="523"/>
      <c r="F35" s="523"/>
      <c r="G35" s="523"/>
      <c r="H35" s="523"/>
      <c r="I35" s="523"/>
      <c r="J35" s="523"/>
      <c r="K35" s="523"/>
      <c r="X35" s="523"/>
      <c r="Y35" s="523"/>
      <c r="Z35" s="523"/>
      <c r="AA35" s="523"/>
      <c r="AB35" s="523"/>
      <c r="AC35" s="523"/>
      <c r="AD35" s="523"/>
      <c r="AE35" s="523"/>
      <c r="AF35" s="523"/>
      <c r="AG35" s="523"/>
      <c r="AH35" s="523"/>
    </row>
    <row r="36" spans="1:36" ht="105.75" customHeight="1">
      <c r="L36" s="1">
        <v>1</v>
      </c>
      <c r="M36" s="1193" t="s">
        <v>632</v>
      </c>
      <c r="N36" s="1193"/>
      <c r="O36" s="1193"/>
      <c r="P36" s="1193"/>
      <c r="Q36" s="1193"/>
      <c r="R36" s="1193"/>
      <c r="S36" s="1193"/>
      <c r="T36" s="1193"/>
      <c r="U36" s="1193"/>
      <c r="V36" s="1193"/>
      <c r="W36" s="1193"/>
    </row>
  </sheetData>
  <sheetProtection password="FA9C" sheet="1" objects="1" scenarios="1" formatColumns="0" formatRows="0"/>
  <dataConsolidate leftLabels="1"/>
  <mergeCells count="40">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 ref="S26:S27"/>
    <mergeCell ref="T26:T27"/>
    <mergeCell ref="L5:T5"/>
    <mergeCell ref="O11:T11"/>
    <mergeCell ref="O12:T12"/>
    <mergeCell ref="L13:M13"/>
    <mergeCell ref="O14:U14"/>
    <mergeCell ref="O7:P7"/>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S26"/>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type="list" allowBlank="1" showInputMessage="1" showErrorMessage="1" errorTitle="Ошибка" error="Выберите значение из списка" prompt="Выберите значение из списка" sqref="O25">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3_i">
    <tabColor indexed="22"/>
  </sheetPr>
  <dimension ref="A1:T19"/>
  <sheetViews>
    <sheetView showGridLines="0" topLeftCell="E1" zoomScaleNormal="100" workbookViewId="0"/>
  </sheetViews>
  <sheetFormatPr defaultColWidth="10.5703125" defaultRowHeight="14.25"/>
  <cols>
    <col min="1" max="1" width="3.7109375" style="807" hidden="1" customWidth="1"/>
    <col min="2" max="4" width="3.7109375" style="808" hidden="1" customWidth="1"/>
    <col min="5" max="5" width="3.7109375" style="809" customWidth="1"/>
    <col min="6" max="6" width="9.7109375" style="799" customWidth="1"/>
    <col min="7" max="7" width="37.7109375" style="799" customWidth="1"/>
    <col min="8" max="8" width="66.85546875" style="799" customWidth="1"/>
    <col min="9" max="9" width="115.7109375" style="799" customWidth="1"/>
    <col min="10" max="11" width="10.5703125" style="808"/>
    <col min="12" max="12" width="11.140625" style="808" customWidth="1"/>
    <col min="13" max="20" width="10.5703125" style="808"/>
    <col min="21" max="16384" width="10.5703125" style="799"/>
  </cols>
  <sheetData>
    <row r="1" spans="1:20" ht="3" customHeight="1">
      <c r="A1" s="807" t="s">
        <v>50</v>
      </c>
    </row>
    <row r="2" spans="1:20" ht="22.5">
      <c r="F2" s="1194" t="s">
        <v>491</v>
      </c>
      <c r="G2" s="1195"/>
      <c r="H2" s="1196"/>
      <c r="I2" s="806"/>
    </row>
    <row r="3" spans="1:20" ht="3" customHeight="1"/>
    <row r="4" spans="1:20" s="570" customFormat="1" ht="11.25">
      <c r="A4" s="771"/>
      <c r="B4" s="771"/>
      <c r="C4" s="771"/>
      <c r="D4" s="771"/>
      <c r="F4" s="1155" t="s">
        <v>454</v>
      </c>
      <c r="G4" s="1155"/>
      <c r="H4" s="1155"/>
      <c r="I4" s="1197" t="s">
        <v>455</v>
      </c>
      <c r="J4" s="771"/>
      <c r="K4" s="771"/>
      <c r="L4" s="771"/>
      <c r="M4" s="771"/>
      <c r="N4" s="771"/>
      <c r="O4" s="771"/>
      <c r="P4" s="771"/>
      <c r="Q4" s="771"/>
      <c r="R4" s="771"/>
      <c r="S4" s="771"/>
      <c r="T4" s="771"/>
    </row>
    <row r="5" spans="1:20" s="570" customFormat="1" ht="11.25" customHeight="1">
      <c r="A5" s="771"/>
      <c r="B5" s="771"/>
      <c r="C5" s="771"/>
      <c r="D5" s="771"/>
      <c r="F5" s="776" t="s">
        <v>92</v>
      </c>
      <c r="G5" s="810" t="s">
        <v>457</v>
      </c>
      <c r="H5" s="801" t="s">
        <v>442</v>
      </c>
      <c r="I5" s="1197"/>
      <c r="J5" s="771"/>
      <c r="K5" s="771"/>
      <c r="L5" s="771"/>
      <c r="M5" s="771"/>
      <c r="N5" s="771"/>
      <c r="O5" s="771"/>
      <c r="P5" s="771"/>
      <c r="Q5" s="771"/>
      <c r="R5" s="771"/>
      <c r="S5" s="771"/>
      <c r="T5" s="771"/>
    </row>
    <row r="6" spans="1:20" s="570" customFormat="1" ht="12" customHeight="1">
      <c r="A6" s="771"/>
      <c r="B6" s="771"/>
      <c r="C6" s="771"/>
      <c r="D6" s="771"/>
      <c r="F6" s="811" t="s">
        <v>93</v>
      </c>
      <c r="G6" s="812">
        <v>2</v>
      </c>
      <c r="H6" s="813">
        <v>3</v>
      </c>
      <c r="I6" s="608">
        <v>4</v>
      </c>
      <c r="J6" s="771">
        <v>4</v>
      </c>
      <c r="K6" s="771"/>
      <c r="L6" s="771"/>
      <c r="M6" s="771"/>
      <c r="N6" s="771"/>
      <c r="O6" s="771"/>
      <c r="P6" s="771"/>
      <c r="Q6" s="771"/>
      <c r="R6" s="771"/>
      <c r="S6" s="771"/>
      <c r="T6" s="771"/>
    </row>
    <row r="7" spans="1:20" s="570" customFormat="1" ht="18.75">
      <c r="A7" s="771"/>
      <c r="B7" s="771"/>
      <c r="C7" s="771"/>
      <c r="D7" s="771"/>
      <c r="F7" s="814">
        <v>1</v>
      </c>
      <c r="G7" s="815" t="s">
        <v>492</v>
      </c>
      <c r="H7" s="805" t="str">
        <f>IF(dateCh="","",dateCh)</f>
        <v>05.06.2019</v>
      </c>
      <c r="I7" s="816" t="s">
        <v>493</v>
      </c>
      <c r="J7" s="615"/>
      <c r="K7" s="771"/>
      <c r="L7" s="771"/>
      <c r="M7" s="771"/>
      <c r="N7" s="771"/>
      <c r="O7" s="771"/>
      <c r="P7" s="771"/>
      <c r="Q7" s="771"/>
      <c r="R7" s="771"/>
      <c r="S7" s="771"/>
      <c r="T7" s="771"/>
    </row>
    <row r="8" spans="1:20" s="570" customFormat="1" ht="45">
      <c r="A8" s="1198">
        <v>1</v>
      </c>
      <c r="B8" s="771"/>
      <c r="C8" s="771"/>
      <c r="D8" s="771"/>
      <c r="F8" s="814" t="str">
        <f>"2." &amp;mergeValue(A8)</f>
        <v>2.1</v>
      </c>
      <c r="G8" s="815" t="s">
        <v>494</v>
      </c>
      <c r="H8" s="805"/>
      <c r="I8" s="816" t="s">
        <v>590</v>
      </c>
      <c r="J8" s="615"/>
      <c r="K8" s="771"/>
      <c r="L8" s="771"/>
      <c r="M8" s="771"/>
      <c r="N8" s="771"/>
      <c r="O8" s="771"/>
      <c r="P8" s="771"/>
      <c r="Q8" s="771"/>
      <c r="R8" s="771"/>
      <c r="S8" s="771"/>
      <c r="T8" s="771"/>
    </row>
    <row r="9" spans="1:20" s="570" customFormat="1" ht="22.5">
      <c r="A9" s="1198"/>
      <c r="B9" s="771"/>
      <c r="C9" s="771"/>
      <c r="D9" s="771"/>
      <c r="F9" s="814" t="str">
        <f>"3." &amp;mergeValue(A9)</f>
        <v>3.1</v>
      </c>
      <c r="G9" s="815" t="s">
        <v>495</v>
      </c>
      <c r="H9" s="805"/>
      <c r="I9" s="816" t="s">
        <v>588</v>
      </c>
      <c r="J9" s="615"/>
      <c r="K9" s="771"/>
      <c r="L9" s="771"/>
      <c r="M9" s="771"/>
      <c r="N9" s="771"/>
      <c r="O9" s="771"/>
      <c r="P9" s="771"/>
      <c r="Q9" s="771"/>
      <c r="R9" s="771"/>
      <c r="S9" s="771"/>
      <c r="T9" s="771"/>
    </row>
    <row r="10" spans="1:20" s="570" customFormat="1" ht="22.5">
      <c r="A10" s="1198"/>
      <c r="B10" s="771"/>
      <c r="C10" s="771"/>
      <c r="D10" s="771"/>
      <c r="F10" s="814" t="str">
        <f>"4."&amp;mergeValue(A10)</f>
        <v>4.1</v>
      </c>
      <c r="G10" s="815" t="s">
        <v>496</v>
      </c>
      <c r="H10" s="801" t="s">
        <v>458</v>
      </c>
      <c r="I10" s="816"/>
      <c r="J10" s="615"/>
      <c r="K10" s="771"/>
      <c r="L10" s="771"/>
      <c r="M10" s="771"/>
      <c r="N10" s="771"/>
      <c r="O10" s="771"/>
      <c r="P10" s="771"/>
      <c r="Q10" s="771"/>
      <c r="R10" s="771"/>
      <c r="S10" s="771"/>
      <c r="T10" s="771"/>
    </row>
    <row r="11" spans="1:20" s="570" customFormat="1" ht="18.75">
      <c r="A11" s="1198"/>
      <c r="B11" s="1198">
        <v>1</v>
      </c>
      <c r="C11" s="777"/>
      <c r="D11" s="777"/>
      <c r="F11" s="814" t="str">
        <f>"4."&amp;mergeValue(A11) &amp;"."&amp;mergeValue(B11)</f>
        <v>4.1.1</v>
      </c>
      <c r="G11" s="830" t="s">
        <v>592</v>
      </c>
      <c r="H11" s="805" t="str">
        <f>IF(region_name="","",region_name)</f>
        <v>Челябинская область</v>
      </c>
      <c r="I11" s="816" t="s">
        <v>499</v>
      </c>
      <c r="J11" s="615"/>
      <c r="K11" s="771"/>
      <c r="L11" s="771"/>
      <c r="M11" s="771"/>
      <c r="N11" s="771"/>
      <c r="O11" s="771"/>
      <c r="P11" s="771"/>
      <c r="Q11" s="771"/>
      <c r="R11" s="771"/>
      <c r="S11" s="771"/>
      <c r="T11" s="771"/>
    </row>
    <row r="12" spans="1:20" s="570" customFormat="1" ht="22.5">
      <c r="A12" s="1198"/>
      <c r="B12" s="1198"/>
      <c r="C12" s="1198">
        <v>1</v>
      </c>
      <c r="D12" s="777"/>
      <c r="F12" s="814" t="str">
        <f>"4."&amp;mergeValue(A12) &amp;"."&amp;mergeValue(B12)&amp;"."&amp;mergeValue(C12)</f>
        <v>4.1.1.1</v>
      </c>
      <c r="G12" s="817" t="s">
        <v>497</v>
      </c>
      <c r="H12" s="805"/>
      <c r="I12" s="816" t="s">
        <v>500</v>
      </c>
      <c r="J12" s="615"/>
      <c r="K12" s="771"/>
      <c r="L12" s="771"/>
      <c r="M12" s="771"/>
      <c r="N12" s="771"/>
      <c r="O12" s="771"/>
      <c r="P12" s="771"/>
      <c r="Q12" s="771"/>
      <c r="R12" s="771"/>
      <c r="S12" s="771"/>
      <c r="T12" s="771"/>
    </row>
    <row r="13" spans="1:20" s="570" customFormat="1" ht="39" customHeight="1">
      <c r="A13" s="1198"/>
      <c r="B13" s="1198"/>
      <c r="C13" s="1198"/>
      <c r="D13" s="777">
        <v>1</v>
      </c>
      <c r="F13" s="814" t="str">
        <f>"4."&amp;mergeValue(A13) &amp;"."&amp;mergeValue(B13)&amp;"."&amp;mergeValue(C13)&amp;"."&amp;mergeValue(D13)</f>
        <v>4.1.1.1.1</v>
      </c>
      <c r="G13" s="818" t="s">
        <v>498</v>
      </c>
      <c r="H13" s="805"/>
      <c r="I13" s="1199" t="s">
        <v>591</v>
      </c>
      <c r="J13" s="615"/>
      <c r="K13" s="771"/>
      <c r="L13" s="771"/>
      <c r="M13" s="771"/>
      <c r="N13" s="771"/>
      <c r="O13" s="771"/>
      <c r="P13" s="771"/>
      <c r="Q13" s="771"/>
      <c r="R13" s="771"/>
      <c r="S13" s="771"/>
      <c r="T13" s="771"/>
    </row>
    <row r="14" spans="1:20" s="570" customFormat="1" ht="18.75">
      <c r="A14" s="1198"/>
      <c r="B14" s="1198"/>
      <c r="C14" s="1198"/>
      <c r="D14" s="777"/>
      <c r="F14" s="819"/>
      <c r="G14" s="759" t="s">
        <v>4</v>
      </c>
      <c r="H14" s="624"/>
      <c r="I14" s="1199"/>
      <c r="J14" s="615"/>
      <c r="K14" s="771"/>
      <c r="L14" s="771"/>
      <c r="M14" s="771"/>
      <c r="N14" s="771"/>
      <c r="O14" s="771"/>
      <c r="P14" s="771"/>
      <c r="Q14" s="771"/>
      <c r="R14" s="771"/>
      <c r="S14" s="771"/>
      <c r="T14" s="771"/>
    </row>
    <row r="15" spans="1:20" s="570" customFormat="1" ht="18.75">
      <c r="A15" s="1198"/>
      <c r="B15" s="1198"/>
      <c r="C15" s="777"/>
      <c r="D15" s="777"/>
      <c r="F15" s="634"/>
      <c r="G15" s="577" t="s">
        <v>403</v>
      </c>
      <c r="H15" s="635"/>
      <c r="I15" s="636"/>
      <c r="J15" s="615"/>
      <c r="K15" s="771"/>
      <c r="L15" s="771"/>
      <c r="M15" s="771"/>
      <c r="N15" s="771"/>
      <c r="O15" s="771"/>
      <c r="P15" s="771"/>
      <c r="Q15" s="771"/>
      <c r="R15" s="771"/>
      <c r="S15" s="771"/>
      <c r="T15" s="771"/>
    </row>
    <row r="16" spans="1:20" s="570" customFormat="1" ht="18.75">
      <c r="A16" s="1198"/>
      <c r="B16" s="771"/>
      <c r="C16" s="771"/>
      <c r="D16" s="771"/>
      <c r="F16" s="819"/>
      <c r="G16" s="733" t="s">
        <v>506</v>
      </c>
      <c r="H16" s="820"/>
      <c r="I16" s="821"/>
      <c r="J16" s="615"/>
      <c r="K16" s="771"/>
      <c r="L16" s="771"/>
      <c r="M16" s="771"/>
      <c r="N16" s="771"/>
      <c r="O16" s="771"/>
      <c r="P16" s="771"/>
      <c r="Q16" s="771"/>
      <c r="R16" s="771"/>
      <c r="S16" s="771"/>
      <c r="T16" s="771"/>
    </row>
    <row r="17" spans="1:20" s="570" customFormat="1" ht="18.75">
      <c r="A17" s="771"/>
      <c r="B17" s="771"/>
      <c r="C17" s="771"/>
      <c r="D17" s="771"/>
      <c r="F17" s="819"/>
      <c r="G17" s="736" t="s">
        <v>505</v>
      </c>
      <c r="H17" s="820"/>
      <c r="I17" s="821"/>
      <c r="J17" s="615"/>
      <c r="K17" s="771"/>
      <c r="L17" s="771"/>
      <c r="M17" s="771"/>
      <c r="N17" s="771"/>
      <c r="O17" s="771"/>
      <c r="P17" s="771"/>
      <c r="Q17" s="771"/>
      <c r="R17" s="771"/>
      <c r="S17" s="771"/>
      <c r="T17" s="771"/>
    </row>
    <row r="18" spans="1:20" s="772" customFormat="1" ht="3" customHeight="1">
      <c r="A18" s="773"/>
      <c r="B18" s="773"/>
      <c r="C18" s="773"/>
      <c r="D18" s="773"/>
      <c r="F18" s="625"/>
      <c r="G18" s="626"/>
      <c r="H18" s="627"/>
      <c r="I18" s="628"/>
      <c r="J18" s="773"/>
      <c r="K18" s="773"/>
      <c r="L18" s="773"/>
      <c r="M18" s="773"/>
      <c r="N18" s="773"/>
      <c r="O18" s="773"/>
      <c r="P18" s="773"/>
      <c r="Q18" s="773"/>
      <c r="R18" s="773"/>
      <c r="S18" s="773"/>
      <c r="T18" s="773"/>
    </row>
    <row r="19" spans="1:20" s="772" customFormat="1" ht="15" customHeight="1">
      <c r="A19" s="773"/>
      <c r="B19" s="773"/>
      <c r="C19" s="773"/>
      <c r="D19" s="773"/>
      <c r="F19" s="822"/>
      <c r="G19" s="1193" t="s">
        <v>593</v>
      </c>
      <c r="H19" s="1193"/>
      <c r="I19" s="823"/>
      <c r="J19" s="773"/>
      <c r="K19" s="773"/>
      <c r="L19" s="773"/>
      <c r="M19" s="773"/>
      <c r="N19" s="773"/>
      <c r="O19" s="773"/>
      <c r="P19" s="773"/>
      <c r="Q19" s="773"/>
      <c r="R19" s="773"/>
      <c r="S19" s="773"/>
      <c r="T19" s="773"/>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3_i">
    <tabColor rgb="FFEAEBEE"/>
  </sheetPr>
  <dimension ref="A1:AJ36"/>
  <sheetViews>
    <sheetView showGridLines="0" topLeftCell="I4" zoomScaleNormal="100" workbookViewId="0"/>
  </sheetViews>
  <sheetFormatPr defaultColWidth="10.5703125" defaultRowHeight="14.25"/>
  <cols>
    <col min="1" max="6" width="10.5703125" style="808" hidden="1" customWidth="1"/>
    <col min="7" max="8" width="9.140625" style="807" hidden="1" customWidth="1"/>
    <col min="9" max="9" width="3.7109375" style="687" customWidth="1"/>
    <col min="10" max="11" width="3.7109375" style="809" customWidth="1"/>
    <col min="12" max="12" width="12.7109375" style="799" customWidth="1"/>
    <col min="13" max="13" width="44.7109375" style="799" customWidth="1"/>
    <col min="14" max="14" width="1.7109375" style="799" hidden="1" customWidth="1"/>
    <col min="15" max="17" width="23.7109375" style="799" hidden="1" customWidth="1"/>
    <col min="18" max="18" width="11.7109375" style="799" customWidth="1"/>
    <col min="19" max="19" width="3.7109375" style="799" customWidth="1"/>
    <col min="20" max="20" width="11.7109375" style="799" customWidth="1"/>
    <col min="21" max="21" width="8.5703125" style="799" hidden="1" customWidth="1"/>
    <col min="22" max="22" width="4.7109375" style="799" customWidth="1"/>
    <col min="23" max="23" width="115.7109375" style="799" customWidth="1"/>
    <col min="24" max="25" width="10.5703125" style="808"/>
    <col min="26" max="26" width="11.140625" style="808" customWidth="1"/>
    <col min="27" max="34" width="10.5703125" style="808"/>
    <col min="35" max="256" width="10.5703125" style="799"/>
    <col min="257" max="264" width="0" style="799" hidden="1" customWidth="1"/>
    <col min="265" max="265" width="3.7109375" style="799" customWidth="1"/>
    <col min="266" max="266" width="3.85546875" style="799" customWidth="1"/>
    <col min="267" max="267" width="3.7109375" style="799" customWidth="1"/>
    <col min="268" max="268" width="12.7109375" style="799" customWidth="1"/>
    <col min="269" max="269" width="52.7109375" style="799" customWidth="1"/>
    <col min="270" max="273" width="0" style="799" hidden="1" customWidth="1"/>
    <col min="274" max="274" width="12.28515625" style="799" customWidth="1"/>
    <col min="275" max="275" width="6.42578125" style="799" customWidth="1"/>
    <col min="276" max="276" width="12.28515625" style="799" customWidth="1"/>
    <col min="277" max="277" width="0" style="799" hidden="1" customWidth="1"/>
    <col min="278" max="278" width="3.7109375" style="799" customWidth="1"/>
    <col min="279" max="279" width="11.140625" style="799" bestFit="1" customWidth="1"/>
    <col min="280" max="281" width="10.5703125" style="799"/>
    <col min="282" max="282" width="11.140625" style="799" customWidth="1"/>
    <col min="283" max="512" width="10.5703125" style="799"/>
    <col min="513" max="520" width="0" style="799" hidden="1" customWidth="1"/>
    <col min="521" max="521" width="3.7109375" style="799" customWidth="1"/>
    <col min="522" max="522" width="3.85546875" style="799" customWidth="1"/>
    <col min="523" max="523" width="3.7109375" style="799" customWidth="1"/>
    <col min="524" max="524" width="12.7109375" style="799" customWidth="1"/>
    <col min="525" max="525" width="52.7109375" style="799" customWidth="1"/>
    <col min="526" max="529" width="0" style="799" hidden="1" customWidth="1"/>
    <col min="530" max="530" width="12.28515625" style="799" customWidth="1"/>
    <col min="531" max="531" width="6.42578125" style="799" customWidth="1"/>
    <col min="532" max="532" width="12.28515625" style="799" customWidth="1"/>
    <col min="533" max="533" width="0" style="799" hidden="1" customWidth="1"/>
    <col min="534" max="534" width="3.7109375" style="799" customWidth="1"/>
    <col min="535" max="535" width="11.140625" style="799" bestFit="1" customWidth="1"/>
    <col min="536" max="537" width="10.5703125" style="799"/>
    <col min="538" max="538" width="11.140625" style="799" customWidth="1"/>
    <col min="539" max="768" width="10.5703125" style="799"/>
    <col min="769" max="776" width="0" style="799" hidden="1" customWidth="1"/>
    <col min="777" max="777" width="3.7109375" style="799" customWidth="1"/>
    <col min="778" max="778" width="3.85546875" style="799" customWidth="1"/>
    <col min="779" max="779" width="3.7109375" style="799" customWidth="1"/>
    <col min="780" max="780" width="12.7109375" style="799" customWidth="1"/>
    <col min="781" max="781" width="52.7109375" style="799" customWidth="1"/>
    <col min="782" max="785" width="0" style="799" hidden="1" customWidth="1"/>
    <col min="786" max="786" width="12.28515625" style="799" customWidth="1"/>
    <col min="787" max="787" width="6.42578125" style="799" customWidth="1"/>
    <col min="788" max="788" width="12.28515625" style="799" customWidth="1"/>
    <col min="789" max="789" width="0" style="799" hidden="1" customWidth="1"/>
    <col min="790" max="790" width="3.7109375" style="799" customWidth="1"/>
    <col min="791" max="791" width="11.140625" style="799" bestFit="1" customWidth="1"/>
    <col min="792" max="793" width="10.5703125" style="799"/>
    <col min="794" max="794" width="11.140625" style="799" customWidth="1"/>
    <col min="795" max="1024" width="10.5703125" style="799"/>
    <col min="1025" max="1032" width="0" style="799" hidden="1" customWidth="1"/>
    <col min="1033" max="1033" width="3.7109375" style="799" customWidth="1"/>
    <col min="1034" max="1034" width="3.85546875" style="799" customWidth="1"/>
    <col min="1035" max="1035" width="3.7109375" style="799" customWidth="1"/>
    <col min="1036" max="1036" width="12.7109375" style="799" customWidth="1"/>
    <col min="1037" max="1037" width="52.7109375" style="799" customWidth="1"/>
    <col min="1038" max="1041" width="0" style="799" hidden="1" customWidth="1"/>
    <col min="1042" max="1042" width="12.28515625" style="799" customWidth="1"/>
    <col min="1043" max="1043" width="6.42578125" style="799" customWidth="1"/>
    <col min="1044" max="1044" width="12.28515625" style="799" customWidth="1"/>
    <col min="1045" max="1045" width="0" style="799" hidden="1" customWidth="1"/>
    <col min="1046" max="1046" width="3.7109375" style="799" customWidth="1"/>
    <col min="1047" max="1047" width="11.140625" style="799" bestFit="1" customWidth="1"/>
    <col min="1048" max="1049" width="10.5703125" style="799"/>
    <col min="1050" max="1050" width="11.140625" style="799" customWidth="1"/>
    <col min="1051" max="1280" width="10.5703125" style="799"/>
    <col min="1281" max="1288" width="0" style="799" hidden="1" customWidth="1"/>
    <col min="1289" max="1289" width="3.7109375" style="799" customWidth="1"/>
    <col min="1290" max="1290" width="3.85546875" style="799" customWidth="1"/>
    <col min="1291" max="1291" width="3.7109375" style="799" customWidth="1"/>
    <col min="1292" max="1292" width="12.7109375" style="799" customWidth="1"/>
    <col min="1293" max="1293" width="52.7109375" style="799" customWidth="1"/>
    <col min="1294" max="1297" width="0" style="799" hidden="1" customWidth="1"/>
    <col min="1298" max="1298" width="12.28515625" style="799" customWidth="1"/>
    <col min="1299" max="1299" width="6.42578125" style="799" customWidth="1"/>
    <col min="1300" max="1300" width="12.28515625" style="799" customWidth="1"/>
    <col min="1301" max="1301" width="0" style="799" hidden="1" customWidth="1"/>
    <col min="1302" max="1302" width="3.7109375" style="799" customWidth="1"/>
    <col min="1303" max="1303" width="11.140625" style="799" bestFit="1" customWidth="1"/>
    <col min="1304" max="1305" width="10.5703125" style="799"/>
    <col min="1306" max="1306" width="11.140625" style="799" customWidth="1"/>
    <col min="1307" max="1536" width="10.5703125" style="799"/>
    <col min="1537" max="1544" width="0" style="799" hidden="1" customWidth="1"/>
    <col min="1545" max="1545" width="3.7109375" style="799" customWidth="1"/>
    <col min="1546" max="1546" width="3.85546875" style="799" customWidth="1"/>
    <col min="1547" max="1547" width="3.7109375" style="799" customWidth="1"/>
    <col min="1548" max="1548" width="12.7109375" style="799" customWidth="1"/>
    <col min="1549" max="1549" width="52.7109375" style="799" customWidth="1"/>
    <col min="1550" max="1553" width="0" style="799" hidden="1" customWidth="1"/>
    <col min="1554" max="1554" width="12.28515625" style="799" customWidth="1"/>
    <col min="1555" max="1555" width="6.42578125" style="799" customWidth="1"/>
    <col min="1556" max="1556" width="12.28515625" style="799" customWidth="1"/>
    <col min="1557" max="1557" width="0" style="799" hidden="1" customWidth="1"/>
    <col min="1558" max="1558" width="3.7109375" style="799" customWidth="1"/>
    <col min="1559" max="1559" width="11.140625" style="799" bestFit="1" customWidth="1"/>
    <col min="1560" max="1561" width="10.5703125" style="799"/>
    <col min="1562" max="1562" width="11.140625" style="799" customWidth="1"/>
    <col min="1563" max="1792" width="10.5703125" style="799"/>
    <col min="1793" max="1800" width="0" style="799" hidden="1" customWidth="1"/>
    <col min="1801" max="1801" width="3.7109375" style="799" customWidth="1"/>
    <col min="1802" max="1802" width="3.85546875" style="799" customWidth="1"/>
    <col min="1803" max="1803" width="3.7109375" style="799" customWidth="1"/>
    <col min="1804" max="1804" width="12.7109375" style="799" customWidth="1"/>
    <col min="1805" max="1805" width="52.7109375" style="799" customWidth="1"/>
    <col min="1806" max="1809" width="0" style="799" hidden="1" customWidth="1"/>
    <col min="1810" max="1810" width="12.28515625" style="799" customWidth="1"/>
    <col min="1811" max="1811" width="6.42578125" style="799" customWidth="1"/>
    <col min="1812" max="1812" width="12.28515625" style="799" customWidth="1"/>
    <col min="1813" max="1813" width="0" style="799" hidden="1" customWidth="1"/>
    <col min="1814" max="1814" width="3.7109375" style="799" customWidth="1"/>
    <col min="1815" max="1815" width="11.140625" style="799" bestFit="1" customWidth="1"/>
    <col min="1816" max="1817" width="10.5703125" style="799"/>
    <col min="1818" max="1818" width="11.140625" style="799" customWidth="1"/>
    <col min="1819" max="2048" width="10.5703125" style="799"/>
    <col min="2049" max="2056" width="0" style="799" hidden="1" customWidth="1"/>
    <col min="2057" max="2057" width="3.7109375" style="799" customWidth="1"/>
    <col min="2058" max="2058" width="3.85546875" style="799" customWidth="1"/>
    <col min="2059" max="2059" width="3.7109375" style="799" customWidth="1"/>
    <col min="2060" max="2060" width="12.7109375" style="799" customWidth="1"/>
    <col min="2061" max="2061" width="52.7109375" style="799" customWidth="1"/>
    <col min="2062" max="2065" width="0" style="799" hidden="1" customWidth="1"/>
    <col min="2066" max="2066" width="12.28515625" style="799" customWidth="1"/>
    <col min="2067" max="2067" width="6.42578125" style="799" customWidth="1"/>
    <col min="2068" max="2068" width="12.28515625" style="799" customWidth="1"/>
    <col min="2069" max="2069" width="0" style="799" hidden="1" customWidth="1"/>
    <col min="2070" max="2070" width="3.7109375" style="799" customWidth="1"/>
    <col min="2071" max="2071" width="11.140625" style="799" bestFit="1" customWidth="1"/>
    <col min="2072" max="2073" width="10.5703125" style="799"/>
    <col min="2074" max="2074" width="11.140625" style="799" customWidth="1"/>
    <col min="2075" max="2304" width="10.5703125" style="799"/>
    <col min="2305" max="2312" width="0" style="799" hidden="1" customWidth="1"/>
    <col min="2313" max="2313" width="3.7109375" style="799" customWidth="1"/>
    <col min="2314" max="2314" width="3.85546875" style="799" customWidth="1"/>
    <col min="2315" max="2315" width="3.7109375" style="799" customWidth="1"/>
    <col min="2316" max="2316" width="12.7109375" style="799" customWidth="1"/>
    <col min="2317" max="2317" width="52.7109375" style="799" customWidth="1"/>
    <col min="2318" max="2321" width="0" style="799" hidden="1" customWidth="1"/>
    <col min="2322" max="2322" width="12.28515625" style="799" customWidth="1"/>
    <col min="2323" max="2323" width="6.42578125" style="799" customWidth="1"/>
    <col min="2324" max="2324" width="12.28515625" style="799" customWidth="1"/>
    <col min="2325" max="2325" width="0" style="799" hidden="1" customWidth="1"/>
    <col min="2326" max="2326" width="3.7109375" style="799" customWidth="1"/>
    <col min="2327" max="2327" width="11.140625" style="799" bestFit="1" customWidth="1"/>
    <col min="2328" max="2329" width="10.5703125" style="799"/>
    <col min="2330" max="2330" width="11.140625" style="799" customWidth="1"/>
    <col min="2331" max="2560" width="10.5703125" style="799"/>
    <col min="2561" max="2568" width="0" style="799" hidden="1" customWidth="1"/>
    <col min="2569" max="2569" width="3.7109375" style="799" customWidth="1"/>
    <col min="2570" max="2570" width="3.85546875" style="799" customWidth="1"/>
    <col min="2571" max="2571" width="3.7109375" style="799" customWidth="1"/>
    <col min="2572" max="2572" width="12.7109375" style="799" customWidth="1"/>
    <col min="2573" max="2573" width="52.7109375" style="799" customWidth="1"/>
    <col min="2574" max="2577" width="0" style="799" hidden="1" customWidth="1"/>
    <col min="2578" max="2578" width="12.28515625" style="799" customWidth="1"/>
    <col min="2579" max="2579" width="6.42578125" style="799" customWidth="1"/>
    <col min="2580" max="2580" width="12.28515625" style="799" customWidth="1"/>
    <col min="2581" max="2581" width="0" style="799" hidden="1" customWidth="1"/>
    <col min="2582" max="2582" width="3.7109375" style="799" customWidth="1"/>
    <col min="2583" max="2583" width="11.140625" style="799" bestFit="1" customWidth="1"/>
    <col min="2584" max="2585" width="10.5703125" style="799"/>
    <col min="2586" max="2586" width="11.140625" style="799" customWidth="1"/>
    <col min="2587" max="2816" width="10.5703125" style="799"/>
    <col min="2817" max="2824" width="0" style="799" hidden="1" customWidth="1"/>
    <col min="2825" max="2825" width="3.7109375" style="799" customWidth="1"/>
    <col min="2826" max="2826" width="3.85546875" style="799" customWidth="1"/>
    <col min="2827" max="2827" width="3.7109375" style="799" customWidth="1"/>
    <col min="2828" max="2828" width="12.7109375" style="799" customWidth="1"/>
    <col min="2829" max="2829" width="52.7109375" style="799" customWidth="1"/>
    <col min="2830" max="2833" width="0" style="799" hidden="1" customWidth="1"/>
    <col min="2834" max="2834" width="12.28515625" style="799" customWidth="1"/>
    <col min="2835" max="2835" width="6.42578125" style="799" customWidth="1"/>
    <col min="2836" max="2836" width="12.28515625" style="799" customWidth="1"/>
    <col min="2837" max="2837" width="0" style="799" hidden="1" customWidth="1"/>
    <col min="2838" max="2838" width="3.7109375" style="799" customWidth="1"/>
    <col min="2839" max="2839" width="11.140625" style="799" bestFit="1" customWidth="1"/>
    <col min="2840" max="2841" width="10.5703125" style="799"/>
    <col min="2842" max="2842" width="11.140625" style="799" customWidth="1"/>
    <col min="2843" max="3072" width="10.5703125" style="799"/>
    <col min="3073" max="3080" width="0" style="799" hidden="1" customWidth="1"/>
    <col min="3081" max="3081" width="3.7109375" style="799" customWidth="1"/>
    <col min="3082" max="3082" width="3.85546875" style="799" customWidth="1"/>
    <col min="3083" max="3083" width="3.7109375" style="799" customWidth="1"/>
    <col min="3084" max="3084" width="12.7109375" style="799" customWidth="1"/>
    <col min="3085" max="3085" width="52.7109375" style="799" customWidth="1"/>
    <col min="3086" max="3089" width="0" style="799" hidden="1" customWidth="1"/>
    <col min="3090" max="3090" width="12.28515625" style="799" customWidth="1"/>
    <col min="3091" max="3091" width="6.42578125" style="799" customWidth="1"/>
    <col min="3092" max="3092" width="12.28515625" style="799" customWidth="1"/>
    <col min="3093" max="3093" width="0" style="799" hidden="1" customWidth="1"/>
    <col min="3094" max="3094" width="3.7109375" style="799" customWidth="1"/>
    <col min="3095" max="3095" width="11.140625" style="799" bestFit="1" customWidth="1"/>
    <col min="3096" max="3097" width="10.5703125" style="799"/>
    <col min="3098" max="3098" width="11.140625" style="799" customWidth="1"/>
    <col min="3099" max="3328" width="10.5703125" style="799"/>
    <col min="3329" max="3336" width="0" style="799" hidden="1" customWidth="1"/>
    <col min="3337" max="3337" width="3.7109375" style="799" customWidth="1"/>
    <col min="3338" max="3338" width="3.85546875" style="799" customWidth="1"/>
    <col min="3339" max="3339" width="3.7109375" style="799" customWidth="1"/>
    <col min="3340" max="3340" width="12.7109375" style="799" customWidth="1"/>
    <col min="3341" max="3341" width="52.7109375" style="799" customWidth="1"/>
    <col min="3342" max="3345" width="0" style="799" hidden="1" customWidth="1"/>
    <col min="3346" max="3346" width="12.28515625" style="799" customWidth="1"/>
    <col min="3347" max="3347" width="6.42578125" style="799" customWidth="1"/>
    <col min="3348" max="3348" width="12.28515625" style="799" customWidth="1"/>
    <col min="3349" max="3349" width="0" style="799" hidden="1" customWidth="1"/>
    <col min="3350" max="3350" width="3.7109375" style="799" customWidth="1"/>
    <col min="3351" max="3351" width="11.140625" style="799" bestFit="1" customWidth="1"/>
    <col min="3352" max="3353" width="10.5703125" style="799"/>
    <col min="3354" max="3354" width="11.140625" style="799" customWidth="1"/>
    <col min="3355" max="3584" width="10.5703125" style="799"/>
    <col min="3585" max="3592" width="0" style="799" hidden="1" customWidth="1"/>
    <col min="3593" max="3593" width="3.7109375" style="799" customWidth="1"/>
    <col min="3594" max="3594" width="3.85546875" style="799" customWidth="1"/>
    <col min="3595" max="3595" width="3.7109375" style="799" customWidth="1"/>
    <col min="3596" max="3596" width="12.7109375" style="799" customWidth="1"/>
    <col min="3597" max="3597" width="52.7109375" style="799" customWidth="1"/>
    <col min="3598" max="3601" width="0" style="799" hidden="1" customWidth="1"/>
    <col min="3602" max="3602" width="12.28515625" style="799" customWidth="1"/>
    <col min="3603" max="3603" width="6.42578125" style="799" customWidth="1"/>
    <col min="3604" max="3604" width="12.28515625" style="799" customWidth="1"/>
    <col min="3605" max="3605" width="0" style="799" hidden="1" customWidth="1"/>
    <col min="3606" max="3606" width="3.7109375" style="799" customWidth="1"/>
    <col min="3607" max="3607" width="11.140625" style="799" bestFit="1" customWidth="1"/>
    <col min="3608" max="3609" width="10.5703125" style="799"/>
    <col min="3610" max="3610" width="11.140625" style="799" customWidth="1"/>
    <col min="3611" max="3840" width="10.5703125" style="799"/>
    <col min="3841" max="3848" width="0" style="799" hidden="1" customWidth="1"/>
    <col min="3849" max="3849" width="3.7109375" style="799" customWidth="1"/>
    <col min="3850" max="3850" width="3.85546875" style="799" customWidth="1"/>
    <col min="3851" max="3851" width="3.7109375" style="799" customWidth="1"/>
    <col min="3852" max="3852" width="12.7109375" style="799" customWidth="1"/>
    <col min="3853" max="3853" width="52.7109375" style="799" customWidth="1"/>
    <col min="3854" max="3857" width="0" style="799" hidden="1" customWidth="1"/>
    <col min="3858" max="3858" width="12.28515625" style="799" customWidth="1"/>
    <col min="3859" max="3859" width="6.42578125" style="799" customWidth="1"/>
    <col min="3860" max="3860" width="12.28515625" style="799" customWidth="1"/>
    <col min="3861" max="3861" width="0" style="799" hidden="1" customWidth="1"/>
    <col min="3862" max="3862" width="3.7109375" style="799" customWidth="1"/>
    <col min="3863" max="3863" width="11.140625" style="799" bestFit="1" customWidth="1"/>
    <col min="3864" max="3865" width="10.5703125" style="799"/>
    <col min="3866" max="3866" width="11.140625" style="799" customWidth="1"/>
    <col min="3867" max="4096" width="10.5703125" style="799"/>
    <col min="4097" max="4104" width="0" style="799" hidden="1" customWidth="1"/>
    <col min="4105" max="4105" width="3.7109375" style="799" customWidth="1"/>
    <col min="4106" max="4106" width="3.85546875" style="799" customWidth="1"/>
    <col min="4107" max="4107" width="3.7109375" style="799" customWidth="1"/>
    <col min="4108" max="4108" width="12.7109375" style="799" customWidth="1"/>
    <col min="4109" max="4109" width="52.7109375" style="799" customWidth="1"/>
    <col min="4110" max="4113" width="0" style="799" hidden="1" customWidth="1"/>
    <col min="4114" max="4114" width="12.28515625" style="799" customWidth="1"/>
    <col min="4115" max="4115" width="6.42578125" style="799" customWidth="1"/>
    <col min="4116" max="4116" width="12.28515625" style="799" customWidth="1"/>
    <col min="4117" max="4117" width="0" style="799" hidden="1" customWidth="1"/>
    <col min="4118" max="4118" width="3.7109375" style="799" customWidth="1"/>
    <col min="4119" max="4119" width="11.140625" style="799" bestFit="1" customWidth="1"/>
    <col min="4120" max="4121" width="10.5703125" style="799"/>
    <col min="4122" max="4122" width="11.140625" style="799" customWidth="1"/>
    <col min="4123" max="4352" width="10.5703125" style="799"/>
    <col min="4353" max="4360" width="0" style="799" hidden="1" customWidth="1"/>
    <col min="4361" max="4361" width="3.7109375" style="799" customWidth="1"/>
    <col min="4362" max="4362" width="3.85546875" style="799" customWidth="1"/>
    <col min="4363" max="4363" width="3.7109375" style="799" customWidth="1"/>
    <col min="4364" max="4364" width="12.7109375" style="799" customWidth="1"/>
    <col min="4365" max="4365" width="52.7109375" style="799" customWidth="1"/>
    <col min="4366" max="4369" width="0" style="799" hidden="1" customWidth="1"/>
    <col min="4370" max="4370" width="12.28515625" style="799" customWidth="1"/>
    <col min="4371" max="4371" width="6.42578125" style="799" customWidth="1"/>
    <col min="4372" max="4372" width="12.28515625" style="799" customWidth="1"/>
    <col min="4373" max="4373" width="0" style="799" hidden="1" customWidth="1"/>
    <col min="4374" max="4374" width="3.7109375" style="799" customWidth="1"/>
    <col min="4375" max="4375" width="11.140625" style="799" bestFit="1" customWidth="1"/>
    <col min="4376" max="4377" width="10.5703125" style="799"/>
    <col min="4378" max="4378" width="11.140625" style="799" customWidth="1"/>
    <col min="4379" max="4608" width="10.5703125" style="799"/>
    <col min="4609" max="4616" width="0" style="799" hidden="1" customWidth="1"/>
    <col min="4617" max="4617" width="3.7109375" style="799" customWidth="1"/>
    <col min="4618" max="4618" width="3.85546875" style="799" customWidth="1"/>
    <col min="4619" max="4619" width="3.7109375" style="799" customWidth="1"/>
    <col min="4620" max="4620" width="12.7109375" style="799" customWidth="1"/>
    <col min="4621" max="4621" width="52.7109375" style="799" customWidth="1"/>
    <col min="4622" max="4625" width="0" style="799" hidden="1" customWidth="1"/>
    <col min="4626" max="4626" width="12.28515625" style="799" customWidth="1"/>
    <col min="4627" max="4627" width="6.42578125" style="799" customWidth="1"/>
    <col min="4628" max="4628" width="12.28515625" style="799" customWidth="1"/>
    <col min="4629" max="4629" width="0" style="799" hidden="1" customWidth="1"/>
    <col min="4630" max="4630" width="3.7109375" style="799" customWidth="1"/>
    <col min="4631" max="4631" width="11.140625" style="799" bestFit="1" customWidth="1"/>
    <col min="4632" max="4633" width="10.5703125" style="799"/>
    <col min="4634" max="4634" width="11.140625" style="799" customWidth="1"/>
    <col min="4635" max="4864" width="10.5703125" style="799"/>
    <col min="4865" max="4872" width="0" style="799" hidden="1" customWidth="1"/>
    <col min="4873" max="4873" width="3.7109375" style="799" customWidth="1"/>
    <col min="4874" max="4874" width="3.85546875" style="799" customWidth="1"/>
    <col min="4875" max="4875" width="3.7109375" style="799" customWidth="1"/>
    <col min="4876" max="4876" width="12.7109375" style="799" customWidth="1"/>
    <col min="4877" max="4877" width="52.7109375" style="799" customWidth="1"/>
    <col min="4878" max="4881" width="0" style="799" hidden="1" customWidth="1"/>
    <col min="4882" max="4882" width="12.28515625" style="799" customWidth="1"/>
    <col min="4883" max="4883" width="6.42578125" style="799" customWidth="1"/>
    <col min="4884" max="4884" width="12.28515625" style="799" customWidth="1"/>
    <col min="4885" max="4885" width="0" style="799" hidden="1" customWidth="1"/>
    <col min="4886" max="4886" width="3.7109375" style="799" customWidth="1"/>
    <col min="4887" max="4887" width="11.140625" style="799" bestFit="1" customWidth="1"/>
    <col min="4888" max="4889" width="10.5703125" style="799"/>
    <col min="4890" max="4890" width="11.140625" style="799" customWidth="1"/>
    <col min="4891" max="5120" width="10.5703125" style="799"/>
    <col min="5121" max="5128" width="0" style="799" hidden="1" customWidth="1"/>
    <col min="5129" max="5129" width="3.7109375" style="799" customWidth="1"/>
    <col min="5130" max="5130" width="3.85546875" style="799" customWidth="1"/>
    <col min="5131" max="5131" width="3.7109375" style="799" customWidth="1"/>
    <col min="5132" max="5132" width="12.7109375" style="799" customWidth="1"/>
    <col min="5133" max="5133" width="52.7109375" style="799" customWidth="1"/>
    <col min="5134" max="5137" width="0" style="799" hidden="1" customWidth="1"/>
    <col min="5138" max="5138" width="12.28515625" style="799" customWidth="1"/>
    <col min="5139" max="5139" width="6.42578125" style="799" customWidth="1"/>
    <col min="5140" max="5140" width="12.28515625" style="799" customWidth="1"/>
    <col min="5141" max="5141" width="0" style="799" hidden="1" customWidth="1"/>
    <col min="5142" max="5142" width="3.7109375" style="799" customWidth="1"/>
    <col min="5143" max="5143" width="11.140625" style="799" bestFit="1" customWidth="1"/>
    <col min="5144" max="5145" width="10.5703125" style="799"/>
    <col min="5146" max="5146" width="11.140625" style="799" customWidth="1"/>
    <col min="5147" max="5376" width="10.5703125" style="799"/>
    <col min="5377" max="5384" width="0" style="799" hidden="1" customWidth="1"/>
    <col min="5385" max="5385" width="3.7109375" style="799" customWidth="1"/>
    <col min="5386" max="5386" width="3.85546875" style="799" customWidth="1"/>
    <col min="5387" max="5387" width="3.7109375" style="799" customWidth="1"/>
    <col min="5388" max="5388" width="12.7109375" style="799" customWidth="1"/>
    <col min="5389" max="5389" width="52.7109375" style="799" customWidth="1"/>
    <col min="5390" max="5393" width="0" style="799" hidden="1" customWidth="1"/>
    <col min="5394" max="5394" width="12.28515625" style="799" customWidth="1"/>
    <col min="5395" max="5395" width="6.42578125" style="799" customWidth="1"/>
    <col min="5396" max="5396" width="12.28515625" style="799" customWidth="1"/>
    <col min="5397" max="5397" width="0" style="799" hidden="1" customWidth="1"/>
    <col min="5398" max="5398" width="3.7109375" style="799" customWidth="1"/>
    <col min="5399" max="5399" width="11.140625" style="799" bestFit="1" customWidth="1"/>
    <col min="5400" max="5401" width="10.5703125" style="799"/>
    <col min="5402" max="5402" width="11.140625" style="799" customWidth="1"/>
    <col min="5403" max="5632" width="10.5703125" style="799"/>
    <col min="5633" max="5640" width="0" style="799" hidden="1" customWidth="1"/>
    <col min="5641" max="5641" width="3.7109375" style="799" customWidth="1"/>
    <col min="5642" max="5642" width="3.85546875" style="799" customWidth="1"/>
    <col min="5643" max="5643" width="3.7109375" style="799" customWidth="1"/>
    <col min="5644" max="5644" width="12.7109375" style="799" customWidth="1"/>
    <col min="5645" max="5645" width="52.7109375" style="799" customWidth="1"/>
    <col min="5646" max="5649" width="0" style="799" hidden="1" customWidth="1"/>
    <col min="5650" max="5650" width="12.28515625" style="799" customWidth="1"/>
    <col min="5651" max="5651" width="6.42578125" style="799" customWidth="1"/>
    <col min="5652" max="5652" width="12.28515625" style="799" customWidth="1"/>
    <col min="5653" max="5653" width="0" style="799" hidden="1" customWidth="1"/>
    <col min="5654" max="5654" width="3.7109375" style="799" customWidth="1"/>
    <col min="5655" max="5655" width="11.140625" style="799" bestFit="1" customWidth="1"/>
    <col min="5656" max="5657" width="10.5703125" style="799"/>
    <col min="5658" max="5658" width="11.140625" style="799" customWidth="1"/>
    <col min="5659" max="5888" width="10.5703125" style="799"/>
    <col min="5889" max="5896" width="0" style="799" hidden="1" customWidth="1"/>
    <col min="5897" max="5897" width="3.7109375" style="799" customWidth="1"/>
    <col min="5898" max="5898" width="3.85546875" style="799" customWidth="1"/>
    <col min="5899" max="5899" width="3.7109375" style="799" customWidth="1"/>
    <col min="5900" max="5900" width="12.7109375" style="799" customWidth="1"/>
    <col min="5901" max="5901" width="52.7109375" style="799" customWidth="1"/>
    <col min="5902" max="5905" width="0" style="799" hidden="1" customWidth="1"/>
    <col min="5906" max="5906" width="12.28515625" style="799" customWidth="1"/>
    <col min="5907" max="5907" width="6.42578125" style="799" customWidth="1"/>
    <col min="5908" max="5908" width="12.28515625" style="799" customWidth="1"/>
    <col min="5909" max="5909" width="0" style="799" hidden="1" customWidth="1"/>
    <col min="5910" max="5910" width="3.7109375" style="799" customWidth="1"/>
    <col min="5911" max="5911" width="11.140625" style="799" bestFit="1" customWidth="1"/>
    <col min="5912" max="5913" width="10.5703125" style="799"/>
    <col min="5914" max="5914" width="11.140625" style="799" customWidth="1"/>
    <col min="5915" max="6144" width="10.5703125" style="799"/>
    <col min="6145" max="6152" width="0" style="799" hidden="1" customWidth="1"/>
    <col min="6153" max="6153" width="3.7109375" style="799" customWidth="1"/>
    <col min="6154" max="6154" width="3.85546875" style="799" customWidth="1"/>
    <col min="6155" max="6155" width="3.7109375" style="799" customWidth="1"/>
    <col min="6156" max="6156" width="12.7109375" style="799" customWidth="1"/>
    <col min="6157" max="6157" width="52.7109375" style="799" customWidth="1"/>
    <col min="6158" max="6161" width="0" style="799" hidden="1" customWidth="1"/>
    <col min="6162" max="6162" width="12.28515625" style="799" customWidth="1"/>
    <col min="6163" max="6163" width="6.42578125" style="799" customWidth="1"/>
    <col min="6164" max="6164" width="12.28515625" style="799" customWidth="1"/>
    <col min="6165" max="6165" width="0" style="799" hidden="1" customWidth="1"/>
    <col min="6166" max="6166" width="3.7109375" style="799" customWidth="1"/>
    <col min="6167" max="6167" width="11.140625" style="799" bestFit="1" customWidth="1"/>
    <col min="6168" max="6169" width="10.5703125" style="799"/>
    <col min="6170" max="6170" width="11.140625" style="799" customWidth="1"/>
    <col min="6171" max="6400" width="10.5703125" style="799"/>
    <col min="6401" max="6408" width="0" style="799" hidden="1" customWidth="1"/>
    <col min="6409" max="6409" width="3.7109375" style="799" customWidth="1"/>
    <col min="6410" max="6410" width="3.85546875" style="799" customWidth="1"/>
    <col min="6411" max="6411" width="3.7109375" style="799" customWidth="1"/>
    <col min="6412" max="6412" width="12.7109375" style="799" customWidth="1"/>
    <col min="6413" max="6413" width="52.7109375" style="799" customWidth="1"/>
    <col min="6414" max="6417" width="0" style="799" hidden="1" customWidth="1"/>
    <col min="6418" max="6418" width="12.28515625" style="799" customWidth="1"/>
    <col min="6419" max="6419" width="6.42578125" style="799" customWidth="1"/>
    <col min="6420" max="6420" width="12.28515625" style="799" customWidth="1"/>
    <col min="6421" max="6421" width="0" style="799" hidden="1" customWidth="1"/>
    <col min="6422" max="6422" width="3.7109375" style="799" customWidth="1"/>
    <col min="6423" max="6423" width="11.140625" style="799" bestFit="1" customWidth="1"/>
    <col min="6424" max="6425" width="10.5703125" style="799"/>
    <col min="6426" max="6426" width="11.140625" style="799" customWidth="1"/>
    <col min="6427" max="6656" width="10.5703125" style="799"/>
    <col min="6657" max="6664" width="0" style="799" hidden="1" customWidth="1"/>
    <col min="6665" max="6665" width="3.7109375" style="799" customWidth="1"/>
    <col min="6666" max="6666" width="3.85546875" style="799" customWidth="1"/>
    <col min="6667" max="6667" width="3.7109375" style="799" customWidth="1"/>
    <col min="6668" max="6668" width="12.7109375" style="799" customWidth="1"/>
    <col min="6669" max="6669" width="52.7109375" style="799" customWidth="1"/>
    <col min="6670" max="6673" width="0" style="799" hidden="1" customWidth="1"/>
    <col min="6674" max="6674" width="12.28515625" style="799" customWidth="1"/>
    <col min="6675" max="6675" width="6.42578125" style="799" customWidth="1"/>
    <col min="6676" max="6676" width="12.28515625" style="799" customWidth="1"/>
    <col min="6677" max="6677" width="0" style="799" hidden="1" customWidth="1"/>
    <col min="6678" max="6678" width="3.7109375" style="799" customWidth="1"/>
    <col min="6679" max="6679" width="11.140625" style="799" bestFit="1" customWidth="1"/>
    <col min="6680" max="6681" width="10.5703125" style="799"/>
    <col min="6682" max="6682" width="11.140625" style="799" customWidth="1"/>
    <col min="6683" max="6912" width="10.5703125" style="799"/>
    <col min="6913" max="6920" width="0" style="799" hidden="1" customWidth="1"/>
    <col min="6921" max="6921" width="3.7109375" style="799" customWidth="1"/>
    <col min="6922" max="6922" width="3.85546875" style="799" customWidth="1"/>
    <col min="6923" max="6923" width="3.7109375" style="799" customWidth="1"/>
    <col min="6924" max="6924" width="12.7109375" style="799" customWidth="1"/>
    <col min="6925" max="6925" width="52.7109375" style="799" customWidth="1"/>
    <col min="6926" max="6929" width="0" style="799" hidden="1" customWidth="1"/>
    <col min="6930" max="6930" width="12.28515625" style="799" customWidth="1"/>
    <col min="6931" max="6931" width="6.42578125" style="799" customWidth="1"/>
    <col min="6932" max="6932" width="12.28515625" style="799" customWidth="1"/>
    <col min="6933" max="6933" width="0" style="799" hidden="1" customWidth="1"/>
    <col min="6934" max="6934" width="3.7109375" style="799" customWidth="1"/>
    <col min="6935" max="6935" width="11.140625" style="799" bestFit="1" customWidth="1"/>
    <col min="6936" max="6937" width="10.5703125" style="799"/>
    <col min="6938" max="6938" width="11.140625" style="799" customWidth="1"/>
    <col min="6939" max="7168" width="10.5703125" style="799"/>
    <col min="7169" max="7176" width="0" style="799" hidden="1" customWidth="1"/>
    <col min="7177" max="7177" width="3.7109375" style="799" customWidth="1"/>
    <col min="7178" max="7178" width="3.85546875" style="799" customWidth="1"/>
    <col min="7179" max="7179" width="3.7109375" style="799" customWidth="1"/>
    <col min="7180" max="7180" width="12.7109375" style="799" customWidth="1"/>
    <col min="7181" max="7181" width="52.7109375" style="799" customWidth="1"/>
    <col min="7182" max="7185" width="0" style="799" hidden="1" customWidth="1"/>
    <col min="7186" max="7186" width="12.28515625" style="799" customWidth="1"/>
    <col min="7187" max="7187" width="6.42578125" style="799" customWidth="1"/>
    <col min="7188" max="7188" width="12.28515625" style="799" customWidth="1"/>
    <col min="7189" max="7189" width="0" style="799" hidden="1" customWidth="1"/>
    <col min="7190" max="7190" width="3.7109375" style="799" customWidth="1"/>
    <col min="7191" max="7191" width="11.140625" style="799" bestFit="1" customWidth="1"/>
    <col min="7192" max="7193" width="10.5703125" style="799"/>
    <col min="7194" max="7194" width="11.140625" style="799" customWidth="1"/>
    <col min="7195" max="7424" width="10.5703125" style="799"/>
    <col min="7425" max="7432" width="0" style="799" hidden="1" customWidth="1"/>
    <col min="7433" max="7433" width="3.7109375" style="799" customWidth="1"/>
    <col min="7434" max="7434" width="3.85546875" style="799" customWidth="1"/>
    <col min="7435" max="7435" width="3.7109375" style="799" customWidth="1"/>
    <col min="7436" max="7436" width="12.7109375" style="799" customWidth="1"/>
    <col min="7437" max="7437" width="52.7109375" style="799" customWidth="1"/>
    <col min="7438" max="7441" width="0" style="799" hidden="1" customWidth="1"/>
    <col min="7442" max="7442" width="12.28515625" style="799" customWidth="1"/>
    <col min="7443" max="7443" width="6.42578125" style="799" customWidth="1"/>
    <col min="7444" max="7444" width="12.28515625" style="799" customWidth="1"/>
    <col min="7445" max="7445" width="0" style="799" hidden="1" customWidth="1"/>
    <col min="7446" max="7446" width="3.7109375" style="799" customWidth="1"/>
    <col min="7447" max="7447" width="11.140625" style="799" bestFit="1" customWidth="1"/>
    <col min="7448" max="7449" width="10.5703125" style="799"/>
    <col min="7450" max="7450" width="11.140625" style="799" customWidth="1"/>
    <col min="7451" max="7680" width="10.5703125" style="799"/>
    <col min="7681" max="7688" width="0" style="799" hidden="1" customWidth="1"/>
    <col min="7689" max="7689" width="3.7109375" style="799" customWidth="1"/>
    <col min="7690" max="7690" width="3.85546875" style="799" customWidth="1"/>
    <col min="7691" max="7691" width="3.7109375" style="799" customWidth="1"/>
    <col min="7692" max="7692" width="12.7109375" style="799" customWidth="1"/>
    <col min="7693" max="7693" width="52.7109375" style="799" customWidth="1"/>
    <col min="7694" max="7697" width="0" style="799" hidden="1" customWidth="1"/>
    <col min="7698" max="7698" width="12.28515625" style="799" customWidth="1"/>
    <col min="7699" max="7699" width="6.42578125" style="799" customWidth="1"/>
    <col min="7700" max="7700" width="12.28515625" style="799" customWidth="1"/>
    <col min="7701" max="7701" width="0" style="799" hidden="1" customWidth="1"/>
    <col min="7702" max="7702" width="3.7109375" style="799" customWidth="1"/>
    <col min="7703" max="7703" width="11.140625" style="799" bestFit="1" customWidth="1"/>
    <col min="7704" max="7705" width="10.5703125" style="799"/>
    <col min="7706" max="7706" width="11.140625" style="799" customWidth="1"/>
    <col min="7707" max="7936" width="10.5703125" style="799"/>
    <col min="7937" max="7944" width="0" style="799" hidden="1" customWidth="1"/>
    <col min="7945" max="7945" width="3.7109375" style="799" customWidth="1"/>
    <col min="7946" max="7946" width="3.85546875" style="799" customWidth="1"/>
    <col min="7947" max="7947" width="3.7109375" style="799" customWidth="1"/>
    <col min="7948" max="7948" width="12.7109375" style="799" customWidth="1"/>
    <col min="7949" max="7949" width="52.7109375" style="799" customWidth="1"/>
    <col min="7950" max="7953" width="0" style="799" hidden="1" customWidth="1"/>
    <col min="7954" max="7954" width="12.28515625" style="799" customWidth="1"/>
    <col min="7955" max="7955" width="6.42578125" style="799" customWidth="1"/>
    <col min="7956" max="7956" width="12.28515625" style="799" customWidth="1"/>
    <col min="7957" max="7957" width="0" style="799" hidden="1" customWidth="1"/>
    <col min="7958" max="7958" width="3.7109375" style="799" customWidth="1"/>
    <col min="7959" max="7959" width="11.140625" style="799" bestFit="1" customWidth="1"/>
    <col min="7960" max="7961" width="10.5703125" style="799"/>
    <col min="7962" max="7962" width="11.140625" style="799" customWidth="1"/>
    <col min="7963" max="8192" width="10.5703125" style="799"/>
    <col min="8193" max="8200" width="0" style="799" hidden="1" customWidth="1"/>
    <col min="8201" max="8201" width="3.7109375" style="799" customWidth="1"/>
    <col min="8202" max="8202" width="3.85546875" style="799" customWidth="1"/>
    <col min="8203" max="8203" width="3.7109375" style="799" customWidth="1"/>
    <col min="8204" max="8204" width="12.7109375" style="799" customWidth="1"/>
    <col min="8205" max="8205" width="52.7109375" style="799" customWidth="1"/>
    <col min="8206" max="8209" width="0" style="799" hidden="1" customWidth="1"/>
    <col min="8210" max="8210" width="12.28515625" style="799" customWidth="1"/>
    <col min="8211" max="8211" width="6.42578125" style="799" customWidth="1"/>
    <col min="8212" max="8212" width="12.28515625" style="799" customWidth="1"/>
    <col min="8213" max="8213" width="0" style="799" hidden="1" customWidth="1"/>
    <col min="8214" max="8214" width="3.7109375" style="799" customWidth="1"/>
    <col min="8215" max="8215" width="11.140625" style="799" bestFit="1" customWidth="1"/>
    <col min="8216" max="8217" width="10.5703125" style="799"/>
    <col min="8218" max="8218" width="11.140625" style="799" customWidth="1"/>
    <col min="8219" max="8448" width="10.5703125" style="799"/>
    <col min="8449" max="8456" width="0" style="799" hidden="1" customWidth="1"/>
    <col min="8457" max="8457" width="3.7109375" style="799" customWidth="1"/>
    <col min="8458" max="8458" width="3.85546875" style="799" customWidth="1"/>
    <col min="8459" max="8459" width="3.7109375" style="799" customWidth="1"/>
    <col min="8460" max="8460" width="12.7109375" style="799" customWidth="1"/>
    <col min="8461" max="8461" width="52.7109375" style="799" customWidth="1"/>
    <col min="8462" max="8465" width="0" style="799" hidden="1" customWidth="1"/>
    <col min="8466" max="8466" width="12.28515625" style="799" customWidth="1"/>
    <col min="8467" max="8467" width="6.42578125" style="799" customWidth="1"/>
    <col min="8468" max="8468" width="12.28515625" style="799" customWidth="1"/>
    <col min="8469" max="8469" width="0" style="799" hidden="1" customWidth="1"/>
    <col min="8470" max="8470" width="3.7109375" style="799" customWidth="1"/>
    <col min="8471" max="8471" width="11.140625" style="799" bestFit="1" customWidth="1"/>
    <col min="8472" max="8473" width="10.5703125" style="799"/>
    <col min="8474" max="8474" width="11.140625" style="799" customWidth="1"/>
    <col min="8475" max="8704" width="10.5703125" style="799"/>
    <col min="8705" max="8712" width="0" style="799" hidden="1" customWidth="1"/>
    <col min="8713" max="8713" width="3.7109375" style="799" customWidth="1"/>
    <col min="8714" max="8714" width="3.85546875" style="799" customWidth="1"/>
    <col min="8715" max="8715" width="3.7109375" style="799" customWidth="1"/>
    <col min="8716" max="8716" width="12.7109375" style="799" customWidth="1"/>
    <col min="8717" max="8717" width="52.7109375" style="799" customWidth="1"/>
    <col min="8718" max="8721" width="0" style="799" hidden="1" customWidth="1"/>
    <col min="8722" max="8722" width="12.28515625" style="799" customWidth="1"/>
    <col min="8723" max="8723" width="6.42578125" style="799" customWidth="1"/>
    <col min="8724" max="8724" width="12.28515625" style="799" customWidth="1"/>
    <col min="8725" max="8725" width="0" style="799" hidden="1" customWidth="1"/>
    <col min="8726" max="8726" width="3.7109375" style="799" customWidth="1"/>
    <col min="8727" max="8727" width="11.140625" style="799" bestFit="1" customWidth="1"/>
    <col min="8728" max="8729" width="10.5703125" style="799"/>
    <col min="8730" max="8730" width="11.140625" style="799" customWidth="1"/>
    <col min="8731" max="8960" width="10.5703125" style="799"/>
    <col min="8961" max="8968" width="0" style="799" hidden="1" customWidth="1"/>
    <col min="8969" max="8969" width="3.7109375" style="799" customWidth="1"/>
    <col min="8970" max="8970" width="3.85546875" style="799" customWidth="1"/>
    <col min="8971" max="8971" width="3.7109375" style="799" customWidth="1"/>
    <col min="8972" max="8972" width="12.7109375" style="799" customWidth="1"/>
    <col min="8973" max="8973" width="52.7109375" style="799" customWidth="1"/>
    <col min="8974" max="8977" width="0" style="799" hidden="1" customWidth="1"/>
    <col min="8978" max="8978" width="12.28515625" style="799" customWidth="1"/>
    <col min="8979" max="8979" width="6.42578125" style="799" customWidth="1"/>
    <col min="8980" max="8980" width="12.28515625" style="799" customWidth="1"/>
    <col min="8981" max="8981" width="0" style="799" hidden="1" customWidth="1"/>
    <col min="8982" max="8982" width="3.7109375" style="799" customWidth="1"/>
    <col min="8983" max="8983" width="11.140625" style="799" bestFit="1" customWidth="1"/>
    <col min="8984" max="8985" width="10.5703125" style="799"/>
    <col min="8986" max="8986" width="11.140625" style="799" customWidth="1"/>
    <col min="8987" max="9216" width="10.5703125" style="799"/>
    <col min="9217" max="9224" width="0" style="799" hidden="1" customWidth="1"/>
    <col min="9225" max="9225" width="3.7109375" style="799" customWidth="1"/>
    <col min="9226" max="9226" width="3.85546875" style="799" customWidth="1"/>
    <col min="9227" max="9227" width="3.7109375" style="799" customWidth="1"/>
    <col min="9228" max="9228" width="12.7109375" style="799" customWidth="1"/>
    <col min="9229" max="9229" width="52.7109375" style="799" customWidth="1"/>
    <col min="9230" max="9233" width="0" style="799" hidden="1" customWidth="1"/>
    <col min="9234" max="9234" width="12.28515625" style="799" customWidth="1"/>
    <col min="9235" max="9235" width="6.42578125" style="799" customWidth="1"/>
    <col min="9236" max="9236" width="12.28515625" style="799" customWidth="1"/>
    <col min="9237" max="9237" width="0" style="799" hidden="1" customWidth="1"/>
    <col min="9238" max="9238" width="3.7109375" style="799" customWidth="1"/>
    <col min="9239" max="9239" width="11.140625" style="799" bestFit="1" customWidth="1"/>
    <col min="9240" max="9241" width="10.5703125" style="799"/>
    <col min="9242" max="9242" width="11.140625" style="799" customWidth="1"/>
    <col min="9243" max="9472" width="10.5703125" style="799"/>
    <col min="9473" max="9480" width="0" style="799" hidden="1" customWidth="1"/>
    <col min="9481" max="9481" width="3.7109375" style="799" customWidth="1"/>
    <col min="9482" max="9482" width="3.85546875" style="799" customWidth="1"/>
    <col min="9483" max="9483" width="3.7109375" style="799" customWidth="1"/>
    <col min="9484" max="9484" width="12.7109375" style="799" customWidth="1"/>
    <col min="9485" max="9485" width="52.7109375" style="799" customWidth="1"/>
    <col min="9486" max="9489" width="0" style="799" hidden="1" customWidth="1"/>
    <col min="9490" max="9490" width="12.28515625" style="799" customWidth="1"/>
    <col min="9491" max="9491" width="6.42578125" style="799" customWidth="1"/>
    <col min="9492" max="9492" width="12.28515625" style="799" customWidth="1"/>
    <col min="9493" max="9493" width="0" style="799" hidden="1" customWidth="1"/>
    <col min="9494" max="9494" width="3.7109375" style="799" customWidth="1"/>
    <col min="9495" max="9495" width="11.140625" style="799" bestFit="1" customWidth="1"/>
    <col min="9496" max="9497" width="10.5703125" style="799"/>
    <col min="9498" max="9498" width="11.140625" style="799" customWidth="1"/>
    <col min="9499" max="9728" width="10.5703125" style="799"/>
    <col min="9729" max="9736" width="0" style="799" hidden="1" customWidth="1"/>
    <col min="9737" max="9737" width="3.7109375" style="799" customWidth="1"/>
    <col min="9738" max="9738" width="3.85546875" style="799" customWidth="1"/>
    <col min="9739" max="9739" width="3.7109375" style="799" customWidth="1"/>
    <col min="9740" max="9740" width="12.7109375" style="799" customWidth="1"/>
    <col min="9741" max="9741" width="52.7109375" style="799" customWidth="1"/>
    <col min="9742" max="9745" width="0" style="799" hidden="1" customWidth="1"/>
    <col min="9746" max="9746" width="12.28515625" style="799" customWidth="1"/>
    <col min="9747" max="9747" width="6.42578125" style="799" customWidth="1"/>
    <col min="9748" max="9748" width="12.28515625" style="799" customWidth="1"/>
    <col min="9749" max="9749" width="0" style="799" hidden="1" customWidth="1"/>
    <col min="9750" max="9750" width="3.7109375" style="799" customWidth="1"/>
    <col min="9751" max="9751" width="11.140625" style="799" bestFit="1" customWidth="1"/>
    <col min="9752" max="9753" width="10.5703125" style="799"/>
    <col min="9754" max="9754" width="11.140625" style="799" customWidth="1"/>
    <col min="9755" max="9984" width="10.5703125" style="799"/>
    <col min="9985" max="9992" width="0" style="799" hidden="1" customWidth="1"/>
    <col min="9993" max="9993" width="3.7109375" style="799" customWidth="1"/>
    <col min="9994" max="9994" width="3.85546875" style="799" customWidth="1"/>
    <col min="9995" max="9995" width="3.7109375" style="799" customWidth="1"/>
    <col min="9996" max="9996" width="12.7109375" style="799" customWidth="1"/>
    <col min="9997" max="9997" width="52.7109375" style="799" customWidth="1"/>
    <col min="9998" max="10001" width="0" style="799" hidden="1" customWidth="1"/>
    <col min="10002" max="10002" width="12.28515625" style="799" customWidth="1"/>
    <col min="10003" max="10003" width="6.42578125" style="799" customWidth="1"/>
    <col min="10004" max="10004" width="12.28515625" style="799" customWidth="1"/>
    <col min="10005" max="10005" width="0" style="799" hidden="1" customWidth="1"/>
    <col min="10006" max="10006" width="3.7109375" style="799" customWidth="1"/>
    <col min="10007" max="10007" width="11.140625" style="799" bestFit="1" customWidth="1"/>
    <col min="10008" max="10009" width="10.5703125" style="799"/>
    <col min="10010" max="10010" width="11.140625" style="799" customWidth="1"/>
    <col min="10011" max="10240" width="10.5703125" style="799"/>
    <col min="10241" max="10248" width="0" style="799" hidden="1" customWidth="1"/>
    <col min="10249" max="10249" width="3.7109375" style="799" customWidth="1"/>
    <col min="10250" max="10250" width="3.85546875" style="799" customWidth="1"/>
    <col min="10251" max="10251" width="3.7109375" style="799" customWidth="1"/>
    <col min="10252" max="10252" width="12.7109375" style="799" customWidth="1"/>
    <col min="10253" max="10253" width="52.7109375" style="799" customWidth="1"/>
    <col min="10254" max="10257" width="0" style="799" hidden="1" customWidth="1"/>
    <col min="10258" max="10258" width="12.28515625" style="799" customWidth="1"/>
    <col min="10259" max="10259" width="6.42578125" style="799" customWidth="1"/>
    <col min="10260" max="10260" width="12.28515625" style="799" customWidth="1"/>
    <col min="10261" max="10261" width="0" style="799" hidden="1" customWidth="1"/>
    <col min="10262" max="10262" width="3.7109375" style="799" customWidth="1"/>
    <col min="10263" max="10263" width="11.140625" style="799" bestFit="1" customWidth="1"/>
    <col min="10264" max="10265" width="10.5703125" style="799"/>
    <col min="10266" max="10266" width="11.140625" style="799" customWidth="1"/>
    <col min="10267" max="10496" width="10.5703125" style="799"/>
    <col min="10497" max="10504" width="0" style="799" hidden="1" customWidth="1"/>
    <col min="10505" max="10505" width="3.7109375" style="799" customWidth="1"/>
    <col min="10506" max="10506" width="3.85546875" style="799" customWidth="1"/>
    <col min="10507" max="10507" width="3.7109375" style="799" customWidth="1"/>
    <col min="10508" max="10508" width="12.7109375" style="799" customWidth="1"/>
    <col min="10509" max="10509" width="52.7109375" style="799" customWidth="1"/>
    <col min="10510" max="10513" width="0" style="799" hidden="1" customWidth="1"/>
    <col min="10514" max="10514" width="12.28515625" style="799" customWidth="1"/>
    <col min="10515" max="10515" width="6.42578125" style="799" customWidth="1"/>
    <col min="10516" max="10516" width="12.28515625" style="799" customWidth="1"/>
    <col min="10517" max="10517" width="0" style="799" hidden="1" customWidth="1"/>
    <col min="10518" max="10518" width="3.7109375" style="799" customWidth="1"/>
    <col min="10519" max="10519" width="11.140625" style="799" bestFit="1" customWidth="1"/>
    <col min="10520" max="10521" width="10.5703125" style="799"/>
    <col min="10522" max="10522" width="11.140625" style="799" customWidth="1"/>
    <col min="10523" max="10752" width="10.5703125" style="799"/>
    <col min="10753" max="10760" width="0" style="799" hidden="1" customWidth="1"/>
    <col min="10761" max="10761" width="3.7109375" style="799" customWidth="1"/>
    <col min="10762" max="10762" width="3.85546875" style="799" customWidth="1"/>
    <col min="10763" max="10763" width="3.7109375" style="799" customWidth="1"/>
    <col min="10764" max="10764" width="12.7109375" style="799" customWidth="1"/>
    <col min="10765" max="10765" width="52.7109375" style="799" customWidth="1"/>
    <col min="10766" max="10769" width="0" style="799" hidden="1" customWidth="1"/>
    <col min="10770" max="10770" width="12.28515625" style="799" customWidth="1"/>
    <col min="10771" max="10771" width="6.42578125" style="799" customWidth="1"/>
    <col min="10772" max="10772" width="12.28515625" style="799" customWidth="1"/>
    <col min="10773" max="10773" width="0" style="799" hidden="1" customWidth="1"/>
    <col min="10774" max="10774" width="3.7109375" style="799" customWidth="1"/>
    <col min="10775" max="10775" width="11.140625" style="799" bestFit="1" customWidth="1"/>
    <col min="10776" max="10777" width="10.5703125" style="799"/>
    <col min="10778" max="10778" width="11.140625" style="799" customWidth="1"/>
    <col min="10779" max="11008" width="10.5703125" style="799"/>
    <col min="11009" max="11016" width="0" style="799" hidden="1" customWidth="1"/>
    <col min="11017" max="11017" width="3.7109375" style="799" customWidth="1"/>
    <col min="11018" max="11018" width="3.85546875" style="799" customWidth="1"/>
    <col min="11019" max="11019" width="3.7109375" style="799" customWidth="1"/>
    <col min="11020" max="11020" width="12.7109375" style="799" customWidth="1"/>
    <col min="11021" max="11021" width="52.7109375" style="799" customWidth="1"/>
    <col min="11022" max="11025" width="0" style="799" hidden="1" customWidth="1"/>
    <col min="11026" max="11026" width="12.28515625" style="799" customWidth="1"/>
    <col min="11027" max="11027" width="6.42578125" style="799" customWidth="1"/>
    <col min="11028" max="11028" width="12.28515625" style="799" customWidth="1"/>
    <col min="11029" max="11029" width="0" style="799" hidden="1" customWidth="1"/>
    <col min="11030" max="11030" width="3.7109375" style="799" customWidth="1"/>
    <col min="11031" max="11031" width="11.140625" style="799" bestFit="1" customWidth="1"/>
    <col min="11032" max="11033" width="10.5703125" style="799"/>
    <col min="11034" max="11034" width="11.140625" style="799" customWidth="1"/>
    <col min="11035" max="11264" width="10.5703125" style="799"/>
    <col min="11265" max="11272" width="0" style="799" hidden="1" customWidth="1"/>
    <col min="11273" max="11273" width="3.7109375" style="799" customWidth="1"/>
    <col min="11274" max="11274" width="3.85546875" style="799" customWidth="1"/>
    <col min="11275" max="11275" width="3.7109375" style="799" customWidth="1"/>
    <col min="11276" max="11276" width="12.7109375" style="799" customWidth="1"/>
    <col min="11277" max="11277" width="52.7109375" style="799" customWidth="1"/>
    <col min="11278" max="11281" width="0" style="799" hidden="1" customWidth="1"/>
    <col min="11282" max="11282" width="12.28515625" style="799" customWidth="1"/>
    <col min="11283" max="11283" width="6.42578125" style="799" customWidth="1"/>
    <col min="11284" max="11284" width="12.28515625" style="799" customWidth="1"/>
    <col min="11285" max="11285" width="0" style="799" hidden="1" customWidth="1"/>
    <col min="11286" max="11286" width="3.7109375" style="799" customWidth="1"/>
    <col min="11287" max="11287" width="11.140625" style="799" bestFit="1" customWidth="1"/>
    <col min="11288" max="11289" width="10.5703125" style="799"/>
    <col min="11290" max="11290" width="11.140625" style="799" customWidth="1"/>
    <col min="11291" max="11520" width="10.5703125" style="799"/>
    <col min="11521" max="11528" width="0" style="799" hidden="1" customWidth="1"/>
    <col min="11529" max="11529" width="3.7109375" style="799" customWidth="1"/>
    <col min="11530" max="11530" width="3.85546875" style="799" customWidth="1"/>
    <col min="11531" max="11531" width="3.7109375" style="799" customWidth="1"/>
    <col min="11532" max="11532" width="12.7109375" style="799" customWidth="1"/>
    <col min="11533" max="11533" width="52.7109375" style="799" customWidth="1"/>
    <col min="11534" max="11537" width="0" style="799" hidden="1" customWidth="1"/>
    <col min="11538" max="11538" width="12.28515625" style="799" customWidth="1"/>
    <col min="11539" max="11539" width="6.42578125" style="799" customWidth="1"/>
    <col min="11540" max="11540" width="12.28515625" style="799" customWidth="1"/>
    <col min="11541" max="11541" width="0" style="799" hidden="1" customWidth="1"/>
    <col min="11542" max="11542" width="3.7109375" style="799" customWidth="1"/>
    <col min="11543" max="11543" width="11.140625" style="799" bestFit="1" customWidth="1"/>
    <col min="11544" max="11545" width="10.5703125" style="799"/>
    <col min="11546" max="11546" width="11.140625" style="799" customWidth="1"/>
    <col min="11547" max="11776" width="10.5703125" style="799"/>
    <col min="11777" max="11784" width="0" style="799" hidden="1" customWidth="1"/>
    <col min="11785" max="11785" width="3.7109375" style="799" customWidth="1"/>
    <col min="11786" max="11786" width="3.85546875" style="799" customWidth="1"/>
    <col min="11787" max="11787" width="3.7109375" style="799" customWidth="1"/>
    <col min="11788" max="11788" width="12.7109375" style="799" customWidth="1"/>
    <col min="11789" max="11789" width="52.7109375" style="799" customWidth="1"/>
    <col min="11790" max="11793" width="0" style="799" hidden="1" customWidth="1"/>
    <col min="11794" max="11794" width="12.28515625" style="799" customWidth="1"/>
    <col min="11795" max="11795" width="6.42578125" style="799" customWidth="1"/>
    <col min="11796" max="11796" width="12.28515625" style="799" customWidth="1"/>
    <col min="11797" max="11797" width="0" style="799" hidden="1" customWidth="1"/>
    <col min="11798" max="11798" width="3.7109375" style="799" customWidth="1"/>
    <col min="11799" max="11799" width="11.140625" style="799" bestFit="1" customWidth="1"/>
    <col min="11800" max="11801" width="10.5703125" style="799"/>
    <col min="11802" max="11802" width="11.140625" style="799" customWidth="1"/>
    <col min="11803" max="12032" width="10.5703125" style="799"/>
    <col min="12033" max="12040" width="0" style="799" hidden="1" customWidth="1"/>
    <col min="12041" max="12041" width="3.7109375" style="799" customWidth="1"/>
    <col min="12042" max="12042" width="3.85546875" style="799" customWidth="1"/>
    <col min="12043" max="12043" width="3.7109375" style="799" customWidth="1"/>
    <col min="12044" max="12044" width="12.7109375" style="799" customWidth="1"/>
    <col min="12045" max="12045" width="52.7109375" style="799" customWidth="1"/>
    <col min="12046" max="12049" width="0" style="799" hidden="1" customWidth="1"/>
    <col min="12050" max="12050" width="12.28515625" style="799" customWidth="1"/>
    <col min="12051" max="12051" width="6.42578125" style="799" customWidth="1"/>
    <col min="12052" max="12052" width="12.28515625" style="799" customWidth="1"/>
    <col min="12053" max="12053" width="0" style="799" hidden="1" customWidth="1"/>
    <col min="12054" max="12054" width="3.7109375" style="799" customWidth="1"/>
    <col min="12055" max="12055" width="11.140625" style="799" bestFit="1" customWidth="1"/>
    <col min="12056" max="12057" width="10.5703125" style="799"/>
    <col min="12058" max="12058" width="11.140625" style="799" customWidth="1"/>
    <col min="12059" max="12288" width="10.5703125" style="799"/>
    <col min="12289" max="12296" width="0" style="799" hidden="1" customWidth="1"/>
    <col min="12297" max="12297" width="3.7109375" style="799" customWidth="1"/>
    <col min="12298" max="12298" width="3.85546875" style="799" customWidth="1"/>
    <col min="12299" max="12299" width="3.7109375" style="799" customWidth="1"/>
    <col min="12300" max="12300" width="12.7109375" style="799" customWidth="1"/>
    <col min="12301" max="12301" width="52.7109375" style="799" customWidth="1"/>
    <col min="12302" max="12305" width="0" style="799" hidden="1" customWidth="1"/>
    <col min="12306" max="12306" width="12.28515625" style="799" customWidth="1"/>
    <col min="12307" max="12307" width="6.42578125" style="799" customWidth="1"/>
    <col min="12308" max="12308" width="12.28515625" style="799" customWidth="1"/>
    <col min="12309" max="12309" width="0" style="799" hidden="1" customWidth="1"/>
    <col min="12310" max="12310" width="3.7109375" style="799" customWidth="1"/>
    <col min="12311" max="12311" width="11.140625" style="799" bestFit="1" customWidth="1"/>
    <col min="12312" max="12313" width="10.5703125" style="799"/>
    <col min="12314" max="12314" width="11.140625" style="799" customWidth="1"/>
    <col min="12315" max="12544" width="10.5703125" style="799"/>
    <col min="12545" max="12552" width="0" style="799" hidden="1" customWidth="1"/>
    <col min="12553" max="12553" width="3.7109375" style="799" customWidth="1"/>
    <col min="12554" max="12554" width="3.85546875" style="799" customWidth="1"/>
    <col min="12555" max="12555" width="3.7109375" style="799" customWidth="1"/>
    <col min="12556" max="12556" width="12.7109375" style="799" customWidth="1"/>
    <col min="12557" max="12557" width="52.7109375" style="799" customWidth="1"/>
    <col min="12558" max="12561" width="0" style="799" hidden="1" customWidth="1"/>
    <col min="12562" max="12562" width="12.28515625" style="799" customWidth="1"/>
    <col min="12563" max="12563" width="6.42578125" style="799" customWidth="1"/>
    <col min="12564" max="12564" width="12.28515625" style="799" customWidth="1"/>
    <col min="12565" max="12565" width="0" style="799" hidden="1" customWidth="1"/>
    <col min="12566" max="12566" width="3.7109375" style="799" customWidth="1"/>
    <col min="12567" max="12567" width="11.140625" style="799" bestFit="1" customWidth="1"/>
    <col min="12568" max="12569" width="10.5703125" style="799"/>
    <col min="12570" max="12570" width="11.140625" style="799" customWidth="1"/>
    <col min="12571" max="12800" width="10.5703125" style="799"/>
    <col min="12801" max="12808" width="0" style="799" hidden="1" customWidth="1"/>
    <col min="12809" max="12809" width="3.7109375" style="799" customWidth="1"/>
    <col min="12810" max="12810" width="3.85546875" style="799" customWidth="1"/>
    <col min="12811" max="12811" width="3.7109375" style="799" customWidth="1"/>
    <col min="12812" max="12812" width="12.7109375" style="799" customWidth="1"/>
    <col min="12813" max="12813" width="52.7109375" style="799" customWidth="1"/>
    <col min="12814" max="12817" width="0" style="799" hidden="1" customWidth="1"/>
    <col min="12818" max="12818" width="12.28515625" style="799" customWidth="1"/>
    <col min="12819" max="12819" width="6.42578125" style="799" customWidth="1"/>
    <col min="12820" max="12820" width="12.28515625" style="799" customWidth="1"/>
    <col min="12821" max="12821" width="0" style="799" hidden="1" customWidth="1"/>
    <col min="12822" max="12822" width="3.7109375" style="799" customWidth="1"/>
    <col min="12823" max="12823" width="11.140625" style="799" bestFit="1" customWidth="1"/>
    <col min="12824" max="12825" width="10.5703125" style="799"/>
    <col min="12826" max="12826" width="11.140625" style="799" customWidth="1"/>
    <col min="12827" max="13056" width="10.5703125" style="799"/>
    <col min="13057" max="13064" width="0" style="799" hidden="1" customWidth="1"/>
    <col min="13065" max="13065" width="3.7109375" style="799" customWidth="1"/>
    <col min="13066" max="13066" width="3.85546875" style="799" customWidth="1"/>
    <col min="13067" max="13067" width="3.7109375" style="799" customWidth="1"/>
    <col min="13068" max="13068" width="12.7109375" style="799" customWidth="1"/>
    <col min="13069" max="13069" width="52.7109375" style="799" customWidth="1"/>
    <col min="13070" max="13073" width="0" style="799" hidden="1" customWidth="1"/>
    <col min="13074" max="13074" width="12.28515625" style="799" customWidth="1"/>
    <col min="13075" max="13075" width="6.42578125" style="799" customWidth="1"/>
    <col min="13076" max="13076" width="12.28515625" style="799" customWidth="1"/>
    <col min="13077" max="13077" width="0" style="799" hidden="1" customWidth="1"/>
    <col min="13078" max="13078" width="3.7109375" style="799" customWidth="1"/>
    <col min="13079" max="13079" width="11.140625" style="799" bestFit="1" customWidth="1"/>
    <col min="13080" max="13081" width="10.5703125" style="799"/>
    <col min="13082" max="13082" width="11.140625" style="799" customWidth="1"/>
    <col min="13083" max="13312" width="10.5703125" style="799"/>
    <col min="13313" max="13320" width="0" style="799" hidden="1" customWidth="1"/>
    <col min="13321" max="13321" width="3.7109375" style="799" customWidth="1"/>
    <col min="13322" max="13322" width="3.85546875" style="799" customWidth="1"/>
    <col min="13323" max="13323" width="3.7109375" style="799" customWidth="1"/>
    <col min="13324" max="13324" width="12.7109375" style="799" customWidth="1"/>
    <col min="13325" max="13325" width="52.7109375" style="799" customWidth="1"/>
    <col min="13326" max="13329" width="0" style="799" hidden="1" customWidth="1"/>
    <col min="13330" max="13330" width="12.28515625" style="799" customWidth="1"/>
    <col min="13331" max="13331" width="6.42578125" style="799" customWidth="1"/>
    <col min="13332" max="13332" width="12.28515625" style="799" customWidth="1"/>
    <col min="13333" max="13333" width="0" style="799" hidden="1" customWidth="1"/>
    <col min="13334" max="13334" width="3.7109375" style="799" customWidth="1"/>
    <col min="13335" max="13335" width="11.140625" style="799" bestFit="1" customWidth="1"/>
    <col min="13336" max="13337" width="10.5703125" style="799"/>
    <col min="13338" max="13338" width="11.140625" style="799" customWidth="1"/>
    <col min="13339" max="13568" width="10.5703125" style="799"/>
    <col min="13569" max="13576" width="0" style="799" hidden="1" customWidth="1"/>
    <col min="13577" max="13577" width="3.7109375" style="799" customWidth="1"/>
    <col min="13578" max="13578" width="3.85546875" style="799" customWidth="1"/>
    <col min="13579" max="13579" width="3.7109375" style="799" customWidth="1"/>
    <col min="13580" max="13580" width="12.7109375" style="799" customWidth="1"/>
    <col min="13581" max="13581" width="52.7109375" style="799" customWidth="1"/>
    <col min="13582" max="13585" width="0" style="799" hidden="1" customWidth="1"/>
    <col min="13586" max="13586" width="12.28515625" style="799" customWidth="1"/>
    <col min="13587" max="13587" width="6.42578125" style="799" customWidth="1"/>
    <col min="13588" max="13588" width="12.28515625" style="799" customWidth="1"/>
    <col min="13589" max="13589" width="0" style="799" hidden="1" customWidth="1"/>
    <col min="13590" max="13590" width="3.7109375" style="799" customWidth="1"/>
    <col min="13591" max="13591" width="11.140625" style="799" bestFit="1" customWidth="1"/>
    <col min="13592" max="13593" width="10.5703125" style="799"/>
    <col min="13594" max="13594" width="11.140625" style="799" customWidth="1"/>
    <col min="13595" max="13824" width="10.5703125" style="799"/>
    <col min="13825" max="13832" width="0" style="799" hidden="1" customWidth="1"/>
    <col min="13833" max="13833" width="3.7109375" style="799" customWidth="1"/>
    <col min="13834" max="13834" width="3.85546875" style="799" customWidth="1"/>
    <col min="13835" max="13835" width="3.7109375" style="799" customWidth="1"/>
    <col min="13836" max="13836" width="12.7109375" style="799" customWidth="1"/>
    <col min="13837" max="13837" width="52.7109375" style="799" customWidth="1"/>
    <col min="13838" max="13841" width="0" style="799" hidden="1" customWidth="1"/>
    <col min="13842" max="13842" width="12.28515625" style="799" customWidth="1"/>
    <col min="13843" max="13843" width="6.42578125" style="799" customWidth="1"/>
    <col min="13844" max="13844" width="12.28515625" style="799" customWidth="1"/>
    <col min="13845" max="13845" width="0" style="799" hidden="1" customWidth="1"/>
    <col min="13846" max="13846" width="3.7109375" style="799" customWidth="1"/>
    <col min="13847" max="13847" width="11.140625" style="799" bestFit="1" customWidth="1"/>
    <col min="13848" max="13849" width="10.5703125" style="799"/>
    <col min="13850" max="13850" width="11.140625" style="799" customWidth="1"/>
    <col min="13851" max="14080" width="10.5703125" style="799"/>
    <col min="14081" max="14088" width="0" style="799" hidden="1" customWidth="1"/>
    <col min="14089" max="14089" width="3.7109375" style="799" customWidth="1"/>
    <col min="14090" max="14090" width="3.85546875" style="799" customWidth="1"/>
    <col min="14091" max="14091" width="3.7109375" style="799" customWidth="1"/>
    <col min="14092" max="14092" width="12.7109375" style="799" customWidth="1"/>
    <col min="14093" max="14093" width="52.7109375" style="799" customWidth="1"/>
    <col min="14094" max="14097" width="0" style="799" hidden="1" customWidth="1"/>
    <col min="14098" max="14098" width="12.28515625" style="799" customWidth="1"/>
    <col min="14099" max="14099" width="6.42578125" style="799" customWidth="1"/>
    <col min="14100" max="14100" width="12.28515625" style="799" customWidth="1"/>
    <col min="14101" max="14101" width="0" style="799" hidden="1" customWidth="1"/>
    <col min="14102" max="14102" width="3.7109375" style="799" customWidth="1"/>
    <col min="14103" max="14103" width="11.140625" style="799" bestFit="1" customWidth="1"/>
    <col min="14104" max="14105" width="10.5703125" style="799"/>
    <col min="14106" max="14106" width="11.140625" style="799" customWidth="1"/>
    <col min="14107" max="14336" width="10.5703125" style="799"/>
    <col min="14337" max="14344" width="0" style="799" hidden="1" customWidth="1"/>
    <col min="14345" max="14345" width="3.7109375" style="799" customWidth="1"/>
    <col min="14346" max="14346" width="3.85546875" style="799" customWidth="1"/>
    <col min="14347" max="14347" width="3.7109375" style="799" customWidth="1"/>
    <col min="14348" max="14348" width="12.7109375" style="799" customWidth="1"/>
    <col min="14349" max="14349" width="52.7109375" style="799" customWidth="1"/>
    <col min="14350" max="14353" width="0" style="799" hidden="1" customWidth="1"/>
    <col min="14354" max="14354" width="12.28515625" style="799" customWidth="1"/>
    <col min="14355" max="14355" width="6.42578125" style="799" customWidth="1"/>
    <col min="14356" max="14356" width="12.28515625" style="799" customWidth="1"/>
    <col min="14357" max="14357" width="0" style="799" hidden="1" customWidth="1"/>
    <col min="14358" max="14358" width="3.7109375" style="799" customWidth="1"/>
    <col min="14359" max="14359" width="11.140625" style="799" bestFit="1" customWidth="1"/>
    <col min="14360" max="14361" width="10.5703125" style="799"/>
    <col min="14362" max="14362" width="11.140625" style="799" customWidth="1"/>
    <col min="14363" max="14592" width="10.5703125" style="799"/>
    <col min="14593" max="14600" width="0" style="799" hidden="1" customWidth="1"/>
    <col min="14601" max="14601" width="3.7109375" style="799" customWidth="1"/>
    <col min="14602" max="14602" width="3.85546875" style="799" customWidth="1"/>
    <col min="14603" max="14603" width="3.7109375" style="799" customWidth="1"/>
    <col min="14604" max="14604" width="12.7109375" style="799" customWidth="1"/>
    <col min="14605" max="14605" width="52.7109375" style="799" customWidth="1"/>
    <col min="14606" max="14609" width="0" style="799" hidden="1" customWidth="1"/>
    <col min="14610" max="14610" width="12.28515625" style="799" customWidth="1"/>
    <col min="14611" max="14611" width="6.42578125" style="799" customWidth="1"/>
    <col min="14612" max="14612" width="12.28515625" style="799" customWidth="1"/>
    <col min="14613" max="14613" width="0" style="799" hidden="1" customWidth="1"/>
    <col min="14614" max="14614" width="3.7109375" style="799" customWidth="1"/>
    <col min="14615" max="14615" width="11.140625" style="799" bestFit="1" customWidth="1"/>
    <col min="14616" max="14617" width="10.5703125" style="799"/>
    <col min="14618" max="14618" width="11.140625" style="799" customWidth="1"/>
    <col min="14619" max="14848" width="10.5703125" style="799"/>
    <col min="14849" max="14856" width="0" style="799" hidden="1" customWidth="1"/>
    <col min="14857" max="14857" width="3.7109375" style="799" customWidth="1"/>
    <col min="14858" max="14858" width="3.85546875" style="799" customWidth="1"/>
    <col min="14859" max="14859" width="3.7109375" style="799" customWidth="1"/>
    <col min="14860" max="14860" width="12.7109375" style="799" customWidth="1"/>
    <col min="14861" max="14861" width="52.7109375" style="799" customWidth="1"/>
    <col min="14862" max="14865" width="0" style="799" hidden="1" customWidth="1"/>
    <col min="14866" max="14866" width="12.28515625" style="799" customWidth="1"/>
    <col min="14867" max="14867" width="6.42578125" style="799" customWidth="1"/>
    <col min="14868" max="14868" width="12.28515625" style="799" customWidth="1"/>
    <col min="14869" max="14869" width="0" style="799" hidden="1" customWidth="1"/>
    <col min="14870" max="14870" width="3.7109375" style="799" customWidth="1"/>
    <col min="14871" max="14871" width="11.140625" style="799" bestFit="1" customWidth="1"/>
    <col min="14872" max="14873" width="10.5703125" style="799"/>
    <col min="14874" max="14874" width="11.140625" style="799" customWidth="1"/>
    <col min="14875" max="15104" width="10.5703125" style="799"/>
    <col min="15105" max="15112" width="0" style="799" hidden="1" customWidth="1"/>
    <col min="15113" max="15113" width="3.7109375" style="799" customWidth="1"/>
    <col min="15114" max="15114" width="3.85546875" style="799" customWidth="1"/>
    <col min="15115" max="15115" width="3.7109375" style="799" customWidth="1"/>
    <col min="15116" max="15116" width="12.7109375" style="799" customWidth="1"/>
    <col min="15117" max="15117" width="52.7109375" style="799" customWidth="1"/>
    <col min="15118" max="15121" width="0" style="799" hidden="1" customWidth="1"/>
    <col min="15122" max="15122" width="12.28515625" style="799" customWidth="1"/>
    <col min="15123" max="15123" width="6.42578125" style="799" customWidth="1"/>
    <col min="15124" max="15124" width="12.28515625" style="799" customWidth="1"/>
    <col min="15125" max="15125" width="0" style="799" hidden="1" customWidth="1"/>
    <col min="15126" max="15126" width="3.7109375" style="799" customWidth="1"/>
    <col min="15127" max="15127" width="11.140625" style="799" bestFit="1" customWidth="1"/>
    <col min="15128" max="15129" width="10.5703125" style="799"/>
    <col min="15130" max="15130" width="11.140625" style="799" customWidth="1"/>
    <col min="15131" max="15360" width="10.5703125" style="799"/>
    <col min="15361" max="15368" width="0" style="799" hidden="1" customWidth="1"/>
    <col min="15369" max="15369" width="3.7109375" style="799" customWidth="1"/>
    <col min="15370" max="15370" width="3.85546875" style="799" customWidth="1"/>
    <col min="15371" max="15371" width="3.7109375" style="799" customWidth="1"/>
    <col min="15372" max="15372" width="12.7109375" style="799" customWidth="1"/>
    <col min="15373" max="15373" width="52.7109375" style="799" customWidth="1"/>
    <col min="15374" max="15377" width="0" style="799" hidden="1" customWidth="1"/>
    <col min="15378" max="15378" width="12.28515625" style="799" customWidth="1"/>
    <col min="15379" max="15379" width="6.42578125" style="799" customWidth="1"/>
    <col min="15380" max="15380" width="12.28515625" style="799" customWidth="1"/>
    <col min="15381" max="15381" width="0" style="799" hidden="1" customWidth="1"/>
    <col min="15382" max="15382" width="3.7109375" style="799" customWidth="1"/>
    <col min="15383" max="15383" width="11.140625" style="799" bestFit="1" customWidth="1"/>
    <col min="15384" max="15385" width="10.5703125" style="799"/>
    <col min="15386" max="15386" width="11.140625" style="799" customWidth="1"/>
    <col min="15387" max="15616" width="10.5703125" style="799"/>
    <col min="15617" max="15624" width="0" style="799" hidden="1" customWidth="1"/>
    <col min="15625" max="15625" width="3.7109375" style="799" customWidth="1"/>
    <col min="15626" max="15626" width="3.85546875" style="799" customWidth="1"/>
    <col min="15627" max="15627" width="3.7109375" style="799" customWidth="1"/>
    <col min="15628" max="15628" width="12.7109375" style="799" customWidth="1"/>
    <col min="15629" max="15629" width="52.7109375" style="799" customWidth="1"/>
    <col min="15630" max="15633" width="0" style="799" hidden="1" customWidth="1"/>
    <col min="15634" max="15634" width="12.28515625" style="799" customWidth="1"/>
    <col min="15635" max="15635" width="6.42578125" style="799" customWidth="1"/>
    <col min="15636" max="15636" width="12.28515625" style="799" customWidth="1"/>
    <col min="15637" max="15637" width="0" style="799" hidden="1" customWidth="1"/>
    <col min="15638" max="15638" width="3.7109375" style="799" customWidth="1"/>
    <col min="15639" max="15639" width="11.140625" style="799" bestFit="1" customWidth="1"/>
    <col min="15640" max="15641" width="10.5703125" style="799"/>
    <col min="15642" max="15642" width="11.140625" style="799" customWidth="1"/>
    <col min="15643" max="15872" width="10.5703125" style="799"/>
    <col min="15873" max="15880" width="0" style="799" hidden="1" customWidth="1"/>
    <col min="15881" max="15881" width="3.7109375" style="799" customWidth="1"/>
    <col min="15882" max="15882" width="3.85546875" style="799" customWidth="1"/>
    <col min="15883" max="15883" width="3.7109375" style="799" customWidth="1"/>
    <col min="15884" max="15884" width="12.7109375" style="799" customWidth="1"/>
    <col min="15885" max="15885" width="52.7109375" style="799" customWidth="1"/>
    <col min="15886" max="15889" width="0" style="799" hidden="1" customWidth="1"/>
    <col min="15890" max="15890" width="12.28515625" style="799" customWidth="1"/>
    <col min="15891" max="15891" width="6.42578125" style="799" customWidth="1"/>
    <col min="15892" max="15892" width="12.28515625" style="799" customWidth="1"/>
    <col min="15893" max="15893" width="0" style="799" hidden="1" customWidth="1"/>
    <col min="15894" max="15894" width="3.7109375" style="799" customWidth="1"/>
    <col min="15895" max="15895" width="11.140625" style="799" bestFit="1" customWidth="1"/>
    <col min="15896" max="15897" width="10.5703125" style="799"/>
    <col min="15898" max="15898" width="11.140625" style="799" customWidth="1"/>
    <col min="15899" max="16128" width="10.5703125" style="799"/>
    <col min="16129" max="16136" width="0" style="799" hidden="1" customWidth="1"/>
    <col min="16137" max="16137" width="3.7109375" style="799" customWidth="1"/>
    <col min="16138" max="16138" width="3.85546875" style="799" customWidth="1"/>
    <col min="16139" max="16139" width="3.7109375" style="799" customWidth="1"/>
    <col min="16140" max="16140" width="12.7109375" style="799" customWidth="1"/>
    <col min="16141" max="16141" width="52.7109375" style="799" customWidth="1"/>
    <col min="16142" max="16145" width="0" style="799" hidden="1" customWidth="1"/>
    <col min="16146" max="16146" width="12.28515625" style="799" customWidth="1"/>
    <col min="16147" max="16147" width="6.42578125" style="799" customWidth="1"/>
    <col min="16148" max="16148" width="12.28515625" style="799" customWidth="1"/>
    <col min="16149" max="16149" width="0" style="799" hidden="1" customWidth="1"/>
    <col min="16150" max="16150" width="3.7109375" style="799" customWidth="1"/>
    <col min="16151" max="16151" width="11.140625" style="799" bestFit="1" customWidth="1"/>
    <col min="16152" max="16153" width="10.5703125" style="799"/>
    <col min="16154" max="16154" width="11.140625" style="799" customWidth="1"/>
    <col min="16155" max="16384" width="10.5703125" style="799"/>
  </cols>
  <sheetData>
    <row r="1" spans="1:34" hidden="1">
      <c r="Q1" s="768"/>
      <c r="R1" s="768"/>
    </row>
    <row r="2" spans="1:34" hidden="1">
      <c r="U2" s="768"/>
    </row>
    <row r="3" spans="1:34" hidden="1"/>
    <row r="4" spans="1:34" ht="3" customHeight="1">
      <c r="J4" s="686"/>
      <c r="K4" s="686"/>
      <c r="L4" s="754"/>
      <c r="M4" s="754"/>
      <c r="N4" s="754"/>
      <c r="O4" s="804"/>
      <c r="P4" s="804"/>
      <c r="Q4" s="804"/>
      <c r="R4" s="804"/>
      <c r="S4" s="804"/>
      <c r="T4" s="804"/>
      <c r="U4" s="804"/>
    </row>
    <row r="5" spans="1:34" ht="22.5" customHeight="1">
      <c r="J5" s="686"/>
      <c r="K5" s="686"/>
      <c r="L5" s="1214" t="s">
        <v>631</v>
      </c>
      <c r="M5" s="1214"/>
      <c r="N5" s="1214"/>
      <c r="O5" s="1214"/>
      <c r="P5" s="1214"/>
      <c r="Q5" s="1214"/>
      <c r="R5" s="1214"/>
      <c r="S5" s="1214"/>
      <c r="T5" s="1214"/>
      <c r="U5" s="664"/>
    </row>
    <row r="6" spans="1:34" ht="3" customHeight="1">
      <c r="J6" s="686"/>
      <c r="K6" s="686"/>
      <c r="L6" s="754"/>
      <c r="M6" s="754"/>
      <c r="N6" s="754"/>
      <c r="O6" s="755"/>
      <c r="P6" s="755"/>
      <c r="Q6" s="755"/>
      <c r="R6" s="755"/>
      <c r="S6" s="755"/>
      <c r="T6" s="755"/>
      <c r="U6" s="755"/>
      <c r="V6" s="804"/>
    </row>
    <row r="7" spans="1:34" ht="33.75">
      <c r="J7" s="686"/>
      <c r="K7" s="686"/>
      <c r="L7" s="754"/>
      <c r="M7" s="617" t="s">
        <v>745</v>
      </c>
      <c r="N7" s="754"/>
      <c r="O7" s="1236"/>
      <c r="P7" s="1237"/>
      <c r="Q7" s="1237"/>
      <c r="R7" s="1237"/>
      <c r="S7" s="1237"/>
      <c r="T7" s="1238"/>
      <c r="U7" s="767"/>
      <c r="V7" s="804"/>
    </row>
    <row r="8" spans="1:34" s="828" customFormat="1" ht="5.25">
      <c r="A8" s="808"/>
      <c r="B8" s="808"/>
      <c r="C8" s="808"/>
      <c r="D8" s="808"/>
      <c r="E8" s="808"/>
      <c r="F8" s="808"/>
      <c r="G8" s="807"/>
      <c r="H8" s="807"/>
      <c r="I8" s="794"/>
      <c r="J8" s="795"/>
      <c r="K8" s="795"/>
      <c r="L8" s="796"/>
      <c r="M8" s="796"/>
      <c r="N8" s="796"/>
      <c r="O8" s="831"/>
      <c r="P8" s="831"/>
      <c r="Q8" s="831"/>
      <c r="R8" s="831"/>
      <c r="S8" s="831"/>
      <c r="T8" s="831"/>
      <c r="U8" s="832"/>
      <c r="V8" s="833"/>
      <c r="X8" s="808"/>
      <c r="Y8" s="808"/>
      <c r="Z8" s="808"/>
      <c r="AA8" s="808"/>
      <c r="AB8" s="808"/>
      <c r="AC8" s="808"/>
      <c r="AD8" s="808"/>
      <c r="AE8" s="808"/>
      <c r="AF8" s="808"/>
      <c r="AG8" s="808"/>
      <c r="AH8" s="808"/>
    </row>
    <row r="9" spans="1:34" s="570" customFormat="1" ht="22.5">
      <c r="A9" s="771"/>
      <c r="B9" s="771"/>
      <c r="C9" s="771"/>
      <c r="D9" s="771"/>
      <c r="E9" s="771"/>
      <c r="F9" s="771"/>
      <c r="G9" s="771"/>
      <c r="H9" s="771"/>
      <c r="L9" s="499"/>
      <c r="M9" s="617" t="s">
        <v>502</v>
      </c>
      <c r="N9" s="666"/>
      <c r="O9" s="1220" t="str">
        <f>IF(NameOrPr_ch="",IF(NameOrPr="","",NameOrPr),NameOrPr_ch)</f>
        <v>Министерство тарифного регулирования и энергетики Челябинской области</v>
      </c>
      <c r="P9" s="1220"/>
      <c r="Q9" s="1220"/>
      <c r="R9" s="1220"/>
      <c r="S9" s="1220"/>
      <c r="T9" s="1220"/>
      <c r="U9" s="767"/>
      <c r="V9" s="767"/>
      <c r="W9" s="519"/>
      <c r="X9" s="771"/>
      <c r="Y9" s="771"/>
      <c r="Z9" s="771"/>
      <c r="AA9" s="771"/>
      <c r="AB9" s="771"/>
      <c r="AC9" s="771"/>
      <c r="AD9" s="771"/>
      <c r="AE9" s="771"/>
      <c r="AF9" s="771"/>
      <c r="AG9" s="771"/>
      <c r="AH9" s="771"/>
    </row>
    <row r="10" spans="1:34" s="570" customFormat="1" ht="18.75">
      <c r="A10" s="771"/>
      <c r="B10" s="771"/>
      <c r="C10" s="771"/>
      <c r="D10" s="771"/>
      <c r="E10" s="771"/>
      <c r="F10" s="771"/>
      <c r="G10" s="771"/>
      <c r="H10" s="771"/>
      <c r="L10" s="499"/>
      <c r="M10" s="617" t="s">
        <v>596</v>
      </c>
      <c r="N10" s="666"/>
      <c r="O10" s="1220" t="str">
        <f>IF(datePr_ch="",IF(datePr="","",datePr),datePr_ch)</f>
        <v>30.04.2019</v>
      </c>
      <c r="P10" s="1220"/>
      <c r="Q10" s="1220"/>
      <c r="R10" s="1220"/>
      <c r="S10" s="1220"/>
      <c r="T10" s="1220"/>
      <c r="U10" s="767"/>
      <c r="V10" s="767"/>
      <c r="W10" s="519"/>
      <c r="X10" s="771"/>
      <c r="Y10" s="771"/>
      <c r="Z10" s="771"/>
      <c r="AA10" s="771"/>
      <c r="AB10" s="771"/>
      <c r="AC10" s="771"/>
      <c r="AD10" s="771"/>
      <c r="AE10" s="771"/>
      <c r="AF10" s="771"/>
      <c r="AG10" s="771"/>
      <c r="AH10" s="771"/>
    </row>
    <row r="11" spans="1:34" s="570" customFormat="1" ht="18.75">
      <c r="A11" s="771"/>
      <c r="B11" s="771"/>
      <c r="C11" s="771"/>
      <c r="D11" s="771"/>
      <c r="E11" s="771"/>
      <c r="F11" s="771"/>
      <c r="G11" s="771"/>
      <c r="H11" s="771"/>
      <c r="L11" s="761"/>
      <c r="M11" s="617" t="s">
        <v>595</v>
      </c>
      <c r="N11" s="666"/>
      <c r="O11" s="1220" t="str">
        <f>IF(numberPr_ch="",IF(numberPr="","",numberPr),numberPr_ch)</f>
        <v>35/5</v>
      </c>
      <c r="P11" s="1220"/>
      <c r="Q11" s="1220"/>
      <c r="R11" s="1220"/>
      <c r="S11" s="1220"/>
      <c r="T11" s="1220"/>
      <c r="U11" s="767"/>
      <c r="V11" s="767"/>
      <c r="W11" s="519"/>
      <c r="X11" s="771"/>
      <c r="Y11" s="771"/>
      <c r="Z11" s="771"/>
      <c r="AA11" s="771"/>
      <c r="AB11" s="771"/>
      <c r="AC11" s="771"/>
      <c r="AD11" s="771"/>
      <c r="AE11" s="771"/>
      <c r="AF11" s="771"/>
      <c r="AG11" s="771"/>
      <c r="AH11" s="771"/>
    </row>
    <row r="12" spans="1:34" s="570" customFormat="1" ht="18.75">
      <c r="A12" s="771"/>
      <c r="B12" s="771"/>
      <c r="C12" s="771"/>
      <c r="D12" s="771"/>
      <c r="E12" s="771"/>
      <c r="F12" s="771"/>
      <c r="G12" s="771"/>
      <c r="H12" s="771"/>
      <c r="L12" s="761"/>
      <c r="M12" s="617" t="s">
        <v>501</v>
      </c>
      <c r="N12" s="666"/>
      <c r="O12" s="1220" t="str">
        <f>IF(IstPub_ch="",IF(IstPub="","",IstPub),IstPub_ch)</f>
        <v>Официальный сайт Министерства тарифного регулирования и энергетики Челябинской области</v>
      </c>
      <c r="P12" s="1220"/>
      <c r="Q12" s="1220"/>
      <c r="R12" s="1220"/>
      <c r="S12" s="1220"/>
      <c r="T12" s="1220"/>
      <c r="U12" s="767"/>
      <c r="V12" s="767"/>
      <c r="W12" s="519"/>
      <c r="X12" s="771"/>
      <c r="Y12" s="771"/>
      <c r="Z12" s="771"/>
      <c r="AA12" s="771"/>
      <c r="AB12" s="771"/>
      <c r="AC12" s="771"/>
      <c r="AD12" s="771"/>
      <c r="AE12" s="771"/>
      <c r="AF12" s="771"/>
      <c r="AG12" s="771"/>
      <c r="AH12" s="771"/>
    </row>
    <row r="13" spans="1:34" s="570" customFormat="1" ht="11.25">
      <c r="A13" s="771"/>
      <c r="B13" s="771"/>
      <c r="C13" s="771"/>
      <c r="D13" s="771"/>
      <c r="E13" s="771"/>
      <c r="F13" s="771"/>
      <c r="G13" s="771"/>
      <c r="H13" s="771"/>
      <c r="L13" s="1215"/>
      <c r="M13" s="1215"/>
      <c r="N13" s="779"/>
      <c r="O13" s="767"/>
      <c r="P13" s="767"/>
      <c r="Q13" s="767"/>
      <c r="R13" s="767"/>
      <c r="S13" s="767"/>
      <c r="T13" s="767"/>
      <c r="U13" s="770" t="s">
        <v>373</v>
      </c>
      <c r="X13" s="771"/>
      <c r="Y13" s="771"/>
      <c r="Z13" s="771"/>
      <c r="AA13" s="771"/>
      <c r="AB13" s="771"/>
      <c r="AC13" s="771"/>
      <c r="AD13" s="771"/>
      <c r="AE13" s="771"/>
      <c r="AF13" s="771"/>
      <c r="AG13" s="771"/>
      <c r="AH13" s="771"/>
    </row>
    <row r="14" spans="1:34">
      <c r="J14" s="686"/>
      <c r="K14" s="686"/>
      <c r="L14" s="754"/>
      <c r="M14" s="754"/>
      <c r="N14" s="502"/>
      <c r="O14" s="1221"/>
      <c r="P14" s="1221"/>
      <c r="Q14" s="1221"/>
      <c r="R14" s="1221"/>
      <c r="S14" s="1221"/>
      <c r="T14" s="1221"/>
      <c r="U14" s="1221"/>
    </row>
    <row r="15" spans="1:34">
      <c r="J15" s="686"/>
      <c r="K15" s="686"/>
      <c r="L15" s="1155" t="s">
        <v>454</v>
      </c>
      <c r="M15" s="1155"/>
      <c r="N15" s="1155"/>
      <c r="O15" s="1155"/>
      <c r="P15" s="1155"/>
      <c r="Q15" s="1155"/>
      <c r="R15" s="1155"/>
      <c r="S15" s="1155"/>
      <c r="T15" s="1155"/>
      <c r="U15" s="1155"/>
      <c r="V15" s="1155"/>
      <c r="W15" s="1155" t="s">
        <v>455</v>
      </c>
    </row>
    <row r="16" spans="1:34" ht="14.25" customHeight="1">
      <c r="J16" s="686"/>
      <c r="K16" s="686"/>
      <c r="L16" s="1227" t="s">
        <v>92</v>
      </c>
      <c r="M16" s="1227" t="s">
        <v>639</v>
      </c>
      <c r="N16" s="661"/>
      <c r="O16" s="1228" t="s">
        <v>641</v>
      </c>
      <c r="P16" s="1229"/>
      <c r="Q16" s="1229"/>
      <c r="R16" s="1229"/>
      <c r="S16" s="1229"/>
      <c r="T16" s="1230"/>
      <c r="U16" s="1211" t="s">
        <v>341</v>
      </c>
      <c r="V16" s="1224" t="s">
        <v>275</v>
      </c>
      <c r="W16" s="1155"/>
    </row>
    <row r="17" spans="1:36" ht="14.25" customHeight="1">
      <c r="J17" s="686"/>
      <c r="K17" s="686"/>
      <c r="L17" s="1227"/>
      <c r="M17" s="1227"/>
      <c r="N17" s="662"/>
      <c r="O17" s="1233" t="s">
        <v>605</v>
      </c>
      <c r="P17" s="1231" t="s">
        <v>271</v>
      </c>
      <c r="Q17" s="1232"/>
      <c r="R17" s="1208" t="s">
        <v>654</v>
      </c>
      <c r="S17" s="1209"/>
      <c r="T17" s="1210"/>
      <c r="U17" s="1212"/>
      <c r="V17" s="1225"/>
      <c r="W17" s="1155"/>
    </row>
    <row r="18" spans="1:36" ht="33.75" customHeight="1">
      <c r="J18" s="686"/>
      <c r="K18" s="686"/>
      <c r="L18" s="1227"/>
      <c r="M18" s="1227"/>
      <c r="N18" s="663"/>
      <c r="O18" s="1234"/>
      <c r="P18" s="756" t="s">
        <v>606</v>
      </c>
      <c r="Q18" s="756" t="s">
        <v>6</v>
      </c>
      <c r="R18" s="780" t="s">
        <v>274</v>
      </c>
      <c r="S18" s="1222" t="s">
        <v>273</v>
      </c>
      <c r="T18" s="1223"/>
      <c r="U18" s="1213"/>
      <c r="V18" s="1226"/>
      <c r="W18" s="1155"/>
    </row>
    <row r="19" spans="1:36">
      <c r="J19" s="686"/>
      <c r="K19" s="569">
        <v>1</v>
      </c>
      <c r="L19" s="647" t="s">
        <v>93</v>
      </c>
      <c r="M19" s="647" t="s">
        <v>49</v>
      </c>
      <c r="N19" s="649" t="str">
        <f ca="1">OFFSET(N19,0,-1)</f>
        <v>2</v>
      </c>
      <c r="O19" s="778">
        <f ca="1">OFFSET(O19,0,-1)+1</f>
        <v>3</v>
      </c>
      <c r="P19" s="778">
        <f ca="1">OFFSET(P19,0,-1)+1</f>
        <v>4</v>
      </c>
      <c r="Q19" s="778">
        <f ca="1">OFFSET(Q19,0,-1)+1</f>
        <v>5</v>
      </c>
      <c r="R19" s="778">
        <f ca="1">OFFSET(R19,0,-1)+1</f>
        <v>6</v>
      </c>
      <c r="S19" s="1216">
        <f ca="1">OFFSET(S19,0,-1)+1</f>
        <v>7</v>
      </c>
      <c r="T19" s="1216"/>
      <c r="U19" s="778">
        <f ca="1">OFFSET(U19,0,-2)+1</f>
        <v>8</v>
      </c>
      <c r="V19" s="649">
        <f ca="1">OFFSET(V19,0,-1)</f>
        <v>8</v>
      </c>
      <c r="W19" s="778">
        <f ca="1">OFFSET(W19,0,-1)+1</f>
        <v>9</v>
      </c>
    </row>
    <row r="20" spans="1:36" ht="22.5">
      <c r="A20" s="1200">
        <v>1</v>
      </c>
      <c r="B20" s="883"/>
      <c r="C20" s="883"/>
      <c r="D20" s="883"/>
      <c r="E20" s="884"/>
      <c r="F20" s="885"/>
      <c r="G20" s="885"/>
      <c r="H20" s="885"/>
      <c r="I20" s="886"/>
      <c r="J20" s="881"/>
      <c r="K20" s="888"/>
      <c r="L20" s="781">
        <f>mergeValue(A20)</f>
        <v>1</v>
      </c>
      <c r="M20" s="641" t="s">
        <v>20</v>
      </c>
      <c r="N20" s="646"/>
      <c r="O20" s="1201"/>
      <c r="P20" s="1201"/>
      <c r="Q20" s="1201"/>
      <c r="R20" s="1201"/>
      <c r="S20" s="1201"/>
      <c r="T20" s="1201"/>
      <c r="U20" s="1201"/>
      <c r="V20" s="1201"/>
      <c r="W20" s="630" t="s">
        <v>476</v>
      </c>
      <c r="Y20" s="829"/>
      <c r="Z20" s="829" t="str">
        <f t="shared" ref="Z20:Z33" si="0">IF(M20="","",M20 )</f>
        <v>Наименование тарифа</v>
      </c>
      <c r="AA20" s="829"/>
      <c r="AB20" s="829"/>
      <c r="AC20" s="829"/>
      <c r="AI20" s="808"/>
      <c r="AJ20" s="808"/>
    </row>
    <row r="21" spans="1:36" ht="22.5">
      <c r="A21" s="1200"/>
      <c r="B21" s="1200">
        <v>1</v>
      </c>
      <c r="C21" s="883"/>
      <c r="D21" s="883"/>
      <c r="E21" s="885"/>
      <c r="F21" s="885"/>
      <c r="G21" s="885"/>
      <c r="H21" s="885"/>
      <c r="I21" s="880"/>
      <c r="J21" s="879"/>
      <c r="K21" s="882"/>
      <c r="L21" s="781" t="str">
        <f>mergeValue(A21) &amp;"."&amp; mergeValue(B21)</f>
        <v>1.1</v>
      </c>
      <c r="M21" s="692" t="s">
        <v>16</v>
      </c>
      <c r="N21" s="646"/>
      <c r="O21" s="1201"/>
      <c r="P21" s="1201"/>
      <c r="Q21" s="1201"/>
      <c r="R21" s="1201"/>
      <c r="S21" s="1201"/>
      <c r="T21" s="1201"/>
      <c r="U21" s="1201"/>
      <c r="V21" s="1201"/>
      <c r="W21" s="630" t="s">
        <v>477</v>
      </c>
      <c r="Y21" s="829"/>
      <c r="Z21" s="829" t="str">
        <f t="shared" si="0"/>
        <v>Территория действия тарифа</v>
      </c>
      <c r="AA21" s="829"/>
      <c r="AB21" s="829"/>
      <c r="AC21" s="829"/>
      <c r="AI21" s="808"/>
      <c r="AJ21" s="808"/>
    </row>
    <row r="22" spans="1:36" ht="22.5">
      <c r="A22" s="1200"/>
      <c r="B22" s="1200"/>
      <c r="C22" s="1200">
        <v>1</v>
      </c>
      <c r="D22" s="883"/>
      <c r="E22" s="885"/>
      <c r="F22" s="885"/>
      <c r="G22" s="885"/>
      <c r="H22" s="885"/>
      <c r="I22" s="887"/>
      <c r="J22" s="879"/>
      <c r="K22" s="882"/>
      <c r="L22" s="781" t="str">
        <f>mergeValue(A22) &amp;"."&amp; mergeValue(B22)&amp;"."&amp; mergeValue(C22)</f>
        <v>1.1.1</v>
      </c>
      <c r="M22" s="693" t="s">
        <v>7</v>
      </c>
      <c r="N22" s="646"/>
      <c r="O22" s="1201"/>
      <c r="P22" s="1201"/>
      <c r="Q22" s="1201"/>
      <c r="R22" s="1201"/>
      <c r="S22" s="1201"/>
      <c r="T22" s="1201"/>
      <c r="U22" s="1201"/>
      <c r="V22" s="1201"/>
      <c r="W22" s="630" t="s">
        <v>633</v>
      </c>
      <c r="Y22" s="829"/>
      <c r="Z22" s="829" t="str">
        <f t="shared" si="0"/>
        <v xml:space="preserve">Наименование системы теплоснабжения </v>
      </c>
      <c r="AA22" s="829"/>
      <c r="AB22" s="829"/>
      <c r="AC22" s="829"/>
      <c r="AI22" s="808"/>
      <c r="AJ22" s="808"/>
    </row>
    <row r="23" spans="1:36" ht="22.5">
      <c r="A23" s="1200"/>
      <c r="B23" s="1200"/>
      <c r="C23" s="1200"/>
      <c r="D23" s="1200">
        <v>1</v>
      </c>
      <c r="E23" s="885"/>
      <c r="F23" s="885"/>
      <c r="G23" s="885"/>
      <c r="H23" s="885"/>
      <c r="I23" s="887"/>
      <c r="J23" s="879"/>
      <c r="K23" s="882"/>
      <c r="L23" s="781" t="str">
        <f>mergeValue(A23) &amp;"."&amp; mergeValue(B23)&amp;"."&amp; mergeValue(C23)&amp;"."&amp; mergeValue(D23)</f>
        <v>1.1.1.1</v>
      </c>
      <c r="M23" s="694" t="s">
        <v>22</v>
      </c>
      <c r="N23" s="646"/>
      <c r="O23" s="1201"/>
      <c r="P23" s="1201"/>
      <c r="Q23" s="1201"/>
      <c r="R23" s="1201"/>
      <c r="S23" s="1201"/>
      <c r="T23" s="1201"/>
      <c r="U23" s="1201"/>
      <c r="V23" s="1201"/>
      <c r="W23" s="630" t="s">
        <v>634</v>
      </c>
      <c r="Y23" s="829"/>
      <c r="Z23" s="829" t="str">
        <f t="shared" si="0"/>
        <v xml:space="preserve">Источник тепловой энергии  </v>
      </c>
      <c r="AA23" s="829"/>
      <c r="AB23" s="829"/>
      <c r="AC23" s="829"/>
      <c r="AI23" s="808"/>
      <c r="AJ23" s="808"/>
    </row>
    <row r="24" spans="1:36" ht="101.25">
      <c r="A24" s="1200"/>
      <c r="B24" s="1200"/>
      <c r="C24" s="1200"/>
      <c r="D24" s="1200"/>
      <c r="E24" s="1200">
        <v>1</v>
      </c>
      <c r="F24" s="885"/>
      <c r="G24" s="885"/>
      <c r="H24" s="883">
        <v>1</v>
      </c>
      <c r="I24" s="1200">
        <v>1</v>
      </c>
      <c r="J24" s="885"/>
      <c r="K24" s="890"/>
      <c r="L24" s="781" t="str">
        <f>mergeValue(A24) &amp;"."&amp; mergeValue(B24)&amp;"."&amp; mergeValue(C24)&amp;"."&amp; mergeValue(D24)&amp;"."&amp; mergeValue(E24)</f>
        <v>1.1.1.1.1</v>
      </c>
      <c r="M24" s="554" t="s">
        <v>9</v>
      </c>
      <c r="N24" s="646"/>
      <c r="O24" s="1202"/>
      <c r="P24" s="1202"/>
      <c r="Q24" s="1202"/>
      <c r="R24" s="1202"/>
      <c r="S24" s="1202"/>
      <c r="T24" s="1202"/>
      <c r="U24" s="1202"/>
      <c r="V24" s="1202"/>
      <c r="W24" s="630" t="s">
        <v>638</v>
      </c>
      <c r="Y24" s="829"/>
      <c r="Z24" s="829" t="str">
        <f t="shared" si="0"/>
        <v>Схема подключения теплопотребляющей установки к коллектору источника тепловой энергии</v>
      </c>
      <c r="AA24" s="829"/>
      <c r="AB24" s="829"/>
      <c r="AC24" s="829"/>
      <c r="AI24" s="808"/>
      <c r="AJ24" s="808"/>
    </row>
    <row r="25" spans="1:36" ht="90">
      <c r="A25" s="1200"/>
      <c r="B25" s="1200"/>
      <c r="C25" s="1200"/>
      <c r="D25" s="1200"/>
      <c r="E25" s="1200"/>
      <c r="F25" s="1200">
        <v>1</v>
      </c>
      <c r="G25" s="883"/>
      <c r="H25" s="883"/>
      <c r="I25" s="1200"/>
      <c r="J25" s="1200">
        <v>1</v>
      </c>
      <c r="K25" s="891"/>
      <c r="L25" s="781" t="str">
        <f>mergeValue(A25) &amp;"."&amp; mergeValue(B25)&amp;"."&amp; mergeValue(C25)&amp;"."&amp; mergeValue(D25)&amp;"."&amp; mergeValue(E25)&amp;"."&amp; mergeValue(F25)</f>
        <v>1.1.1.1.1.1</v>
      </c>
      <c r="M25" s="555" t="s">
        <v>10</v>
      </c>
      <c r="N25" s="646"/>
      <c r="O25" s="1202"/>
      <c r="P25" s="1202"/>
      <c r="Q25" s="1202"/>
      <c r="R25" s="1202"/>
      <c r="S25" s="1202"/>
      <c r="T25" s="1202"/>
      <c r="U25" s="1202"/>
      <c r="V25" s="1202"/>
      <c r="W25" s="630" t="s">
        <v>636</v>
      </c>
      <c r="Y25" s="829"/>
      <c r="Z25" s="829" t="str">
        <f t="shared" si="0"/>
        <v>Группа потребителей</v>
      </c>
      <c r="AA25" s="829"/>
      <c r="AB25" s="829"/>
      <c r="AC25" s="829"/>
      <c r="AI25" s="808"/>
      <c r="AJ25" s="808"/>
    </row>
    <row r="26" spans="1:36" ht="189" customHeight="1">
      <c r="A26" s="1200"/>
      <c r="B26" s="1200"/>
      <c r="C26" s="1200"/>
      <c r="D26" s="1200"/>
      <c r="E26" s="1200"/>
      <c r="F26" s="1200"/>
      <c r="G26" s="883">
        <v>1</v>
      </c>
      <c r="H26" s="883"/>
      <c r="I26" s="1200"/>
      <c r="J26" s="1200"/>
      <c r="K26" s="891">
        <v>1</v>
      </c>
      <c r="L26" s="781" t="str">
        <f>mergeValue(A26) &amp;"."&amp; mergeValue(B26)&amp;"."&amp; mergeValue(C26)&amp;"."&amp; mergeValue(D26)&amp;"."&amp; mergeValue(E26)&amp;"."&amp; mergeValue(F26)&amp;"."&amp; mergeValue(G26)</f>
        <v>1.1.1.1.1.1.1</v>
      </c>
      <c r="M26" s="1068"/>
      <c r="N26" s="646"/>
      <c r="O26" s="763"/>
      <c r="P26" s="763"/>
      <c r="Q26" s="1093"/>
      <c r="R26" s="1206"/>
      <c r="S26" s="1207" t="s">
        <v>84</v>
      </c>
      <c r="T26" s="1206"/>
      <c r="U26" s="1207" t="s">
        <v>85</v>
      </c>
      <c r="V26" s="763"/>
      <c r="W26" s="1217" t="s">
        <v>655</v>
      </c>
      <c r="X26" s="808" t="str">
        <f>strCheckDate(O27:V27)</f>
        <v/>
      </c>
      <c r="Y26" s="829"/>
      <c r="Z26" s="829" t="str">
        <f t="shared" si="0"/>
        <v/>
      </c>
      <c r="AA26" s="829"/>
      <c r="AB26" s="829"/>
      <c r="AC26" s="829"/>
      <c r="AI26" s="808"/>
      <c r="AJ26" s="808"/>
    </row>
    <row r="27" spans="1:36" ht="11.25" hidden="1">
      <c r="A27" s="1200"/>
      <c r="B27" s="1200"/>
      <c r="C27" s="1200"/>
      <c r="D27" s="1200"/>
      <c r="E27" s="1200"/>
      <c r="F27" s="1200"/>
      <c r="G27" s="883"/>
      <c r="H27" s="883"/>
      <c r="I27" s="1200"/>
      <c r="J27" s="1200"/>
      <c r="K27" s="891"/>
      <c r="L27" s="800"/>
      <c r="M27" s="646"/>
      <c r="N27" s="646"/>
      <c r="O27" s="763"/>
      <c r="P27" s="763"/>
      <c r="Q27" s="769" t="str">
        <f>R26 &amp; "-" &amp; T26</f>
        <v>-</v>
      </c>
      <c r="R27" s="1206"/>
      <c r="S27" s="1207"/>
      <c r="T27" s="1206"/>
      <c r="U27" s="1207"/>
      <c r="V27" s="763"/>
      <c r="W27" s="1218"/>
      <c r="Y27" s="829"/>
      <c r="Z27" s="829" t="str">
        <f t="shared" si="0"/>
        <v/>
      </c>
      <c r="AA27" s="829"/>
      <c r="AB27" s="829"/>
      <c r="AC27" s="829"/>
      <c r="AI27" s="808"/>
      <c r="AJ27" s="808"/>
    </row>
    <row r="28" spans="1:36" ht="15" customHeight="1">
      <c r="A28" s="1200"/>
      <c r="B28" s="1200"/>
      <c r="C28" s="1200"/>
      <c r="D28" s="1200"/>
      <c r="E28" s="1200"/>
      <c r="F28" s="1200"/>
      <c r="G28" s="885"/>
      <c r="H28" s="883"/>
      <c r="I28" s="1200"/>
      <c r="J28" s="1200"/>
      <c r="K28" s="890"/>
      <c r="L28" s="688"/>
      <c r="M28" s="557" t="s">
        <v>25</v>
      </c>
      <c r="N28" s="765"/>
      <c r="O28" s="765"/>
      <c r="P28" s="765"/>
      <c r="Q28" s="765"/>
      <c r="R28" s="765"/>
      <c r="S28" s="765"/>
      <c r="T28" s="765"/>
      <c r="U28" s="765"/>
      <c r="V28" s="762"/>
      <c r="W28" s="1219"/>
      <c r="Y28" s="829"/>
      <c r="Z28" s="829" t="str">
        <f t="shared" si="0"/>
        <v>Добавить вид теплоносителя (параметры теплоносителя)</v>
      </c>
      <c r="AA28" s="829"/>
      <c r="AB28" s="829"/>
      <c r="AC28" s="829"/>
      <c r="AI28" s="808"/>
      <c r="AJ28" s="808"/>
    </row>
    <row r="29" spans="1:36" ht="15" customHeight="1">
      <c r="A29" s="1200"/>
      <c r="B29" s="1200"/>
      <c r="C29" s="1200"/>
      <c r="D29" s="1200"/>
      <c r="E29" s="1200"/>
      <c r="F29" s="885"/>
      <c r="G29" s="885"/>
      <c r="H29" s="883"/>
      <c r="I29" s="1200"/>
      <c r="J29" s="885"/>
      <c r="K29" s="890"/>
      <c r="L29" s="688"/>
      <c r="M29" s="556" t="s">
        <v>11</v>
      </c>
      <c r="N29" s="765"/>
      <c r="O29" s="765"/>
      <c r="P29" s="765"/>
      <c r="Q29" s="765"/>
      <c r="R29" s="765"/>
      <c r="S29" s="765"/>
      <c r="T29" s="765"/>
      <c r="U29" s="764"/>
      <c r="V29" s="765"/>
      <c r="W29" s="665"/>
      <c r="Y29" s="829"/>
      <c r="Z29" s="829" t="str">
        <f t="shared" si="0"/>
        <v>Добавить группу потребителей</v>
      </c>
      <c r="AA29" s="829"/>
      <c r="AB29" s="829"/>
      <c r="AC29" s="829"/>
      <c r="AI29" s="808"/>
      <c r="AJ29" s="808"/>
    </row>
    <row r="30" spans="1:36" ht="15" customHeight="1">
      <c r="A30" s="1200"/>
      <c r="B30" s="1200"/>
      <c r="C30" s="1200"/>
      <c r="D30" s="1200"/>
      <c r="E30" s="889"/>
      <c r="F30" s="885"/>
      <c r="G30" s="885"/>
      <c r="H30" s="885"/>
      <c r="I30" s="881"/>
      <c r="J30" s="878"/>
      <c r="K30" s="888"/>
      <c r="L30" s="688"/>
      <c r="M30" s="760" t="s">
        <v>12</v>
      </c>
      <c r="N30" s="765"/>
      <c r="O30" s="765"/>
      <c r="P30" s="765"/>
      <c r="Q30" s="765"/>
      <c r="R30" s="765"/>
      <c r="S30" s="765"/>
      <c r="T30" s="765"/>
      <c r="U30" s="764"/>
      <c r="V30" s="765"/>
      <c r="W30" s="665"/>
      <c r="Y30" s="829"/>
      <c r="Z30" s="829" t="str">
        <f t="shared" si="0"/>
        <v>Добавить схему подключения</v>
      </c>
      <c r="AA30" s="829"/>
      <c r="AB30" s="829"/>
      <c r="AC30" s="829"/>
      <c r="AI30" s="808"/>
      <c r="AJ30" s="808"/>
    </row>
    <row r="31" spans="1:36" ht="15" customHeight="1">
      <c r="A31" s="1200"/>
      <c r="B31" s="1200"/>
      <c r="C31" s="1200"/>
      <c r="D31" s="889"/>
      <c r="E31" s="889"/>
      <c r="F31" s="885"/>
      <c r="G31" s="885"/>
      <c r="H31" s="885"/>
      <c r="I31" s="881"/>
      <c r="J31" s="878"/>
      <c r="K31" s="888"/>
      <c r="L31" s="688"/>
      <c r="M31" s="759" t="s">
        <v>17</v>
      </c>
      <c r="N31" s="765"/>
      <c r="O31" s="765"/>
      <c r="P31" s="765"/>
      <c r="Q31" s="765"/>
      <c r="R31" s="765"/>
      <c r="S31" s="765"/>
      <c r="T31" s="765"/>
      <c r="U31" s="764"/>
      <c r="V31" s="765"/>
      <c r="W31" s="665"/>
      <c r="Y31" s="829"/>
      <c r="Z31" s="829" t="str">
        <f t="shared" si="0"/>
        <v>Добавить источник тепловой энергии</v>
      </c>
      <c r="AA31" s="829"/>
      <c r="AB31" s="829"/>
      <c r="AC31" s="829"/>
      <c r="AI31" s="808"/>
      <c r="AJ31" s="808"/>
    </row>
    <row r="32" spans="1:36" ht="15" customHeight="1">
      <c r="A32" s="1200"/>
      <c r="B32" s="1200"/>
      <c r="C32" s="889"/>
      <c r="D32" s="889"/>
      <c r="E32" s="889"/>
      <c r="F32" s="889"/>
      <c r="G32" s="894"/>
      <c r="H32" s="881"/>
      <c r="I32" s="892"/>
      <c r="J32" s="878"/>
      <c r="K32" s="893"/>
      <c r="L32" s="688"/>
      <c r="M32" s="758" t="s">
        <v>18</v>
      </c>
      <c r="N32" s="765"/>
      <c r="O32" s="765"/>
      <c r="P32" s="765"/>
      <c r="Q32" s="765"/>
      <c r="R32" s="765"/>
      <c r="S32" s="765"/>
      <c r="T32" s="765"/>
      <c r="U32" s="764"/>
      <c r="V32" s="765"/>
      <c r="W32" s="665"/>
      <c r="Y32" s="829"/>
      <c r="Z32" s="829" t="str">
        <f t="shared" si="0"/>
        <v>Добавить наименование системы теплоснабжения</v>
      </c>
      <c r="AA32" s="829"/>
      <c r="AB32" s="829"/>
      <c r="AC32" s="829"/>
      <c r="AI32" s="808"/>
      <c r="AJ32" s="808"/>
    </row>
    <row r="33" spans="1:36" ht="15" customHeight="1">
      <c r="A33" s="1200"/>
      <c r="B33" s="889"/>
      <c r="C33" s="889"/>
      <c r="D33" s="889"/>
      <c r="E33" s="889"/>
      <c r="F33" s="889"/>
      <c r="G33" s="894"/>
      <c r="H33" s="881"/>
      <c r="I33" s="881"/>
      <c r="J33" s="878"/>
      <c r="K33" s="888"/>
      <c r="L33" s="688"/>
      <c r="M33" s="733" t="s">
        <v>19</v>
      </c>
      <c r="N33" s="765"/>
      <c r="O33" s="765"/>
      <c r="P33" s="765"/>
      <c r="Q33" s="765"/>
      <c r="R33" s="765"/>
      <c r="S33" s="765"/>
      <c r="T33" s="765"/>
      <c r="U33" s="764"/>
      <c r="V33" s="765"/>
      <c r="W33" s="665"/>
      <c r="Y33" s="829"/>
      <c r="Z33" s="829" t="str">
        <f t="shared" si="0"/>
        <v>Добавить территорию действия тарифа</v>
      </c>
      <c r="AA33" s="829"/>
      <c r="AB33" s="829"/>
      <c r="AC33" s="829"/>
      <c r="AI33" s="808"/>
      <c r="AJ33" s="808"/>
    </row>
    <row r="34" spans="1:36" s="742" customFormat="1" ht="15" customHeight="1">
      <c r="A34" s="877"/>
      <c r="B34" s="877"/>
      <c r="C34" s="877"/>
      <c r="D34" s="877"/>
      <c r="E34" s="877"/>
      <c r="F34" s="877"/>
      <c r="G34" s="877"/>
      <c r="H34" s="877"/>
      <c r="I34" s="877"/>
      <c r="J34" s="877"/>
      <c r="K34" s="877"/>
      <c r="L34" s="492"/>
      <c r="M34" s="736" t="s">
        <v>309</v>
      </c>
      <c r="N34" s="765"/>
      <c r="O34" s="765"/>
      <c r="P34" s="765"/>
      <c r="Q34" s="765"/>
      <c r="R34" s="765"/>
      <c r="S34" s="765"/>
      <c r="T34" s="765"/>
      <c r="U34" s="764"/>
      <c r="V34" s="765"/>
      <c r="W34" s="665"/>
      <c r="X34" s="721"/>
      <c r="Y34" s="721"/>
      <c r="Z34" s="721"/>
      <c r="AA34" s="721"/>
      <c r="AB34" s="721"/>
      <c r="AC34" s="721"/>
      <c r="AD34" s="721"/>
      <c r="AE34" s="721"/>
      <c r="AF34" s="721"/>
      <c r="AG34" s="721"/>
      <c r="AH34" s="721"/>
    </row>
    <row r="35" spans="1:36" ht="11.25">
      <c r="A35" s="799"/>
      <c r="B35" s="799"/>
      <c r="C35" s="799"/>
      <c r="D35" s="799"/>
      <c r="E35" s="799"/>
      <c r="F35" s="799"/>
      <c r="G35" s="799"/>
      <c r="H35" s="799"/>
      <c r="I35" s="799"/>
      <c r="J35" s="799"/>
      <c r="K35" s="799"/>
      <c r="X35" s="799"/>
      <c r="Y35" s="799"/>
      <c r="Z35" s="799"/>
      <c r="AA35" s="799"/>
      <c r="AB35" s="799"/>
      <c r="AC35" s="799"/>
      <c r="AD35" s="799"/>
      <c r="AE35" s="799"/>
      <c r="AF35" s="799"/>
      <c r="AG35" s="799"/>
      <c r="AH35" s="799"/>
    </row>
    <row r="36" spans="1:36" ht="105.75" customHeight="1">
      <c r="L36" s="1">
        <v>1</v>
      </c>
      <c r="M36" s="1193" t="s">
        <v>632</v>
      </c>
      <c r="N36" s="1193"/>
      <c r="O36" s="1193"/>
      <c r="P36" s="1193"/>
      <c r="Q36" s="1193"/>
      <c r="R36" s="1193"/>
      <c r="S36" s="1193"/>
      <c r="T36" s="1193"/>
      <c r="U36" s="1193"/>
      <c r="V36" s="1193"/>
      <c r="W36" s="1193"/>
    </row>
  </sheetData>
  <sheetProtection password="FA9C" sheet="1" objects="1" scenarios="1" formatColumns="0" formatRows="0"/>
  <mergeCells count="40">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 ref="A20:A33"/>
    <mergeCell ref="O20:V20"/>
    <mergeCell ref="B21:B32"/>
    <mergeCell ref="O21:V21"/>
    <mergeCell ref="C22:C31"/>
    <mergeCell ref="O22:V22"/>
    <mergeCell ref="D23:D30"/>
    <mergeCell ref="O23:V23"/>
    <mergeCell ref="I24:I29"/>
    <mergeCell ref="J25:J28"/>
    <mergeCell ref="S18:T18"/>
    <mergeCell ref="O14:U14"/>
    <mergeCell ref="L15:V15"/>
    <mergeCell ref="W15:W18"/>
    <mergeCell ref="L16:L18"/>
    <mergeCell ref="M16:M18"/>
    <mergeCell ref="O16:T16"/>
    <mergeCell ref="U16:U18"/>
    <mergeCell ref="L13:M13"/>
    <mergeCell ref="L5:T5"/>
    <mergeCell ref="O9:T9"/>
    <mergeCell ref="O10:T10"/>
    <mergeCell ref="O11:T11"/>
    <mergeCell ref="O12:T12"/>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dataValidation allowBlank="1" showInputMessage="1" showErrorMessage="1" prompt="Для выбора выполните двойной щелчок левой клавиши мыши по соответствующей ячейке." sqref="JO26 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TM26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S2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JN26 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JP2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R26"/>
    <dataValidation type="list" allowBlank="1" showInputMessage="1" showErrorMessage="1" errorTitle="Ошибка" error="Выберите значение из списка" sqref="JI26 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M26">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formula1>900</formula1>
    </dataValidation>
    <dataValidation type="list" allowBlank="1" showInputMessage="1" showErrorMessage="1" errorTitle="Ошибка" error="Выберите значение из списка" prompt="Выберите значение из списка" sqref="O25:V25">
      <formula1>kind_of_cons</formula1>
    </dataValidation>
  </dataValidations>
  <pageMargins left="0.7" right="0.7" top="0.75" bottom="0.75" header="0.3" footer="0.3"/>
  <pageSetup orientation="portrait" r:id="rId1"/>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8">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184</v>
      </c>
    </row>
    <row r="2" spans="1:20" ht="22.5">
      <c r="F2" s="1194" t="s">
        <v>491</v>
      </c>
      <c r="G2" s="1195"/>
      <c r="H2" s="1196"/>
      <c r="I2" s="640"/>
    </row>
    <row r="3" spans="1:20" ht="3" customHeight="1"/>
    <row r="4" spans="1:20" s="570" customFormat="1" ht="11.25">
      <c r="A4" s="590"/>
      <c r="B4" s="590"/>
      <c r="C4" s="590"/>
      <c r="D4" s="590"/>
      <c r="F4" s="1155" t="s">
        <v>454</v>
      </c>
      <c r="G4" s="1155"/>
      <c r="H4" s="1155"/>
      <c r="I4" s="119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05.06.2019</v>
      </c>
      <c r="I7" s="581" t="s">
        <v>493</v>
      </c>
      <c r="J7" s="615"/>
      <c r="K7" s="590"/>
      <c r="L7" s="590"/>
      <c r="M7" s="590"/>
      <c r="N7" s="590"/>
      <c r="O7" s="590"/>
      <c r="P7" s="590"/>
      <c r="Q7" s="590"/>
      <c r="R7" s="590"/>
      <c r="S7" s="590"/>
      <c r="T7" s="590"/>
    </row>
    <row r="8" spans="1:20" s="570" customFormat="1" ht="45">
      <c r="A8" s="119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c r="O13" s="590"/>
      <c r="P13" s="590"/>
      <c r="Q13" s="590"/>
      <c r="R13" s="590"/>
      <c r="S13" s="590"/>
      <c r="T13" s="590"/>
    </row>
    <row r="14" spans="1:20" s="570" customFormat="1" ht="18.75">
      <c r="A14" s="1198"/>
      <c r="B14" s="1198"/>
      <c r="C14" s="1198"/>
      <c r="D14" s="623"/>
      <c r="F14" s="619"/>
      <c r="G14" s="550" t="s">
        <v>4</v>
      </c>
      <c r="H14" s="624"/>
      <c r="I14" s="1199"/>
      <c r="J14" s="615"/>
      <c r="K14" s="590"/>
      <c r="L14" s="590"/>
      <c r="M14" s="590"/>
      <c r="N14" s="590"/>
      <c r="O14" s="590"/>
      <c r="P14" s="590"/>
      <c r="Q14" s="590"/>
      <c r="R14" s="590"/>
      <c r="S14" s="590"/>
      <c r="T14" s="590"/>
    </row>
    <row r="15" spans="1:20" s="570" customFormat="1" ht="18.75">
      <c r="A15" s="1198"/>
      <c r="B15" s="1198"/>
      <c r="C15" s="623"/>
      <c r="D15" s="623"/>
      <c r="F15" s="634"/>
      <c r="G15" s="577" t="s">
        <v>403</v>
      </c>
      <c r="H15" s="635"/>
      <c r="I15" s="636"/>
      <c r="J15" s="615"/>
      <c r="K15" s="590"/>
      <c r="L15" s="590"/>
      <c r="M15" s="590"/>
      <c r="N15" s="590"/>
      <c r="O15" s="590"/>
      <c r="P15" s="590"/>
      <c r="Q15" s="590"/>
      <c r="R15" s="590"/>
      <c r="S15" s="590"/>
      <c r="T15" s="590"/>
    </row>
    <row r="16" spans="1:20" s="570" customFormat="1" ht="18.75">
      <c r="A16" s="119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3" t="s">
        <v>593</v>
      </c>
      <c r="H19" s="119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86" hidden="1" customWidth="1"/>
    <col min="7" max="8" width="9.140625" style="510"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15" width="23.7109375" style="476" customWidth="1"/>
    <col min="16" max="17" width="1.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3" width="10.5703125" style="500"/>
    <col min="34" max="256" width="10.5703125" style="476"/>
    <col min="257" max="264" width="0" style="476" hidden="1" customWidth="1"/>
    <col min="265" max="267" width="3.7109375" style="476" customWidth="1"/>
    <col min="268" max="268" width="12.7109375" style="476" customWidth="1"/>
    <col min="269" max="269" width="51.140625" style="476" customWidth="1"/>
    <col min="270" max="270" width="0" style="476" hidden="1" customWidth="1"/>
    <col min="271" max="271" width="18.7109375" style="476" customWidth="1"/>
    <col min="272"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51.140625" style="476" customWidth="1"/>
    <col min="526" max="526" width="0" style="476" hidden="1" customWidth="1"/>
    <col min="527" max="527" width="18.7109375" style="476" customWidth="1"/>
    <col min="528"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51.140625" style="476" customWidth="1"/>
    <col min="782" max="782" width="0" style="476" hidden="1" customWidth="1"/>
    <col min="783" max="783" width="18.7109375" style="476" customWidth="1"/>
    <col min="784"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51.140625" style="476" customWidth="1"/>
    <col min="1038" max="1038" width="0" style="476" hidden="1" customWidth="1"/>
    <col min="1039" max="1039" width="18.7109375" style="476" customWidth="1"/>
    <col min="1040"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51.140625" style="476" customWidth="1"/>
    <col min="1294" max="1294" width="0" style="476" hidden="1" customWidth="1"/>
    <col min="1295" max="1295" width="18.7109375" style="476" customWidth="1"/>
    <col min="1296"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51.140625" style="476" customWidth="1"/>
    <col min="1550" max="1550" width="0" style="476" hidden="1" customWidth="1"/>
    <col min="1551" max="1551" width="18.7109375" style="476" customWidth="1"/>
    <col min="1552"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51.140625" style="476" customWidth="1"/>
    <col min="1806" max="1806" width="0" style="476" hidden="1" customWidth="1"/>
    <col min="1807" max="1807" width="18.7109375" style="476" customWidth="1"/>
    <col min="1808"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51.140625" style="476" customWidth="1"/>
    <col min="2062" max="2062" width="0" style="476" hidden="1" customWidth="1"/>
    <col min="2063" max="2063" width="18.7109375" style="476" customWidth="1"/>
    <col min="2064"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51.140625" style="476" customWidth="1"/>
    <col min="2318" max="2318" width="0" style="476" hidden="1" customWidth="1"/>
    <col min="2319" max="2319" width="18.7109375" style="476" customWidth="1"/>
    <col min="2320"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51.140625" style="476" customWidth="1"/>
    <col min="2574" max="2574" width="0" style="476" hidden="1" customWidth="1"/>
    <col min="2575" max="2575" width="18.7109375" style="476" customWidth="1"/>
    <col min="2576"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51.140625" style="476" customWidth="1"/>
    <col min="2830" max="2830" width="0" style="476" hidden="1" customWidth="1"/>
    <col min="2831" max="2831" width="18.7109375" style="476" customWidth="1"/>
    <col min="2832"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51.140625" style="476" customWidth="1"/>
    <col min="3086" max="3086" width="0" style="476" hidden="1" customWidth="1"/>
    <col min="3087" max="3087" width="18.7109375" style="476" customWidth="1"/>
    <col min="3088"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51.140625" style="476" customWidth="1"/>
    <col min="3342" max="3342" width="0" style="476" hidden="1" customWidth="1"/>
    <col min="3343" max="3343" width="18.7109375" style="476" customWidth="1"/>
    <col min="3344"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51.140625" style="476" customWidth="1"/>
    <col min="3598" max="3598" width="0" style="476" hidden="1" customWidth="1"/>
    <col min="3599" max="3599" width="18.7109375" style="476" customWidth="1"/>
    <col min="3600"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51.140625" style="476" customWidth="1"/>
    <col min="3854" max="3854" width="0" style="476" hidden="1" customWidth="1"/>
    <col min="3855" max="3855" width="18.7109375" style="476" customWidth="1"/>
    <col min="3856"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51.140625" style="476" customWidth="1"/>
    <col min="4110" max="4110" width="0" style="476" hidden="1" customWidth="1"/>
    <col min="4111" max="4111" width="18.7109375" style="476" customWidth="1"/>
    <col min="4112"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51.140625" style="476" customWidth="1"/>
    <col min="4366" max="4366" width="0" style="476" hidden="1" customWidth="1"/>
    <col min="4367" max="4367" width="18.7109375" style="476" customWidth="1"/>
    <col min="4368"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51.140625" style="476" customWidth="1"/>
    <col min="4622" max="4622" width="0" style="476" hidden="1" customWidth="1"/>
    <col min="4623" max="4623" width="18.7109375" style="476" customWidth="1"/>
    <col min="4624"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51.140625" style="476" customWidth="1"/>
    <col min="4878" max="4878" width="0" style="476" hidden="1" customWidth="1"/>
    <col min="4879" max="4879" width="18.7109375" style="476" customWidth="1"/>
    <col min="4880"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51.140625" style="476" customWidth="1"/>
    <col min="5134" max="5134" width="0" style="476" hidden="1" customWidth="1"/>
    <col min="5135" max="5135" width="18.7109375" style="476" customWidth="1"/>
    <col min="5136"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51.140625" style="476" customWidth="1"/>
    <col min="5390" max="5390" width="0" style="476" hidden="1" customWidth="1"/>
    <col min="5391" max="5391" width="18.7109375" style="476" customWidth="1"/>
    <col min="5392"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51.140625" style="476" customWidth="1"/>
    <col min="5646" max="5646" width="0" style="476" hidden="1" customWidth="1"/>
    <col min="5647" max="5647" width="18.7109375" style="476" customWidth="1"/>
    <col min="5648"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51.140625" style="476" customWidth="1"/>
    <col min="5902" max="5902" width="0" style="476" hidden="1" customWidth="1"/>
    <col min="5903" max="5903" width="18.7109375" style="476" customWidth="1"/>
    <col min="5904"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51.140625" style="476" customWidth="1"/>
    <col min="6158" max="6158" width="0" style="476" hidden="1" customWidth="1"/>
    <col min="6159" max="6159" width="18.7109375" style="476" customWidth="1"/>
    <col min="6160"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51.140625" style="476" customWidth="1"/>
    <col min="6414" max="6414" width="0" style="476" hidden="1" customWidth="1"/>
    <col min="6415" max="6415" width="18.7109375" style="476" customWidth="1"/>
    <col min="6416"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51.140625" style="476" customWidth="1"/>
    <col min="6670" max="6670" width="0" style="476" hidden="1" customWidth="1"/>
    <col min="6671" max="6671" width="18.7109375" style="476" customWidth="1"/>
    <col min="6672"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51.140625" style="476" customWidth="1"/>
    <col min="6926" max="6926" width="0" style="476" hidden="1" customWidth="1"/>
    <col min="6927" max="6927" width="18.7109375" style="476" customWidth="1"/>
    <col min="6928"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51.140625" style="476" customWidth="1"/>
    <col min="7182" max="7182" width="0" style="476" hidden="1" customWidth="1"/>
    <col min="7183" max="7183" width="18.7109375" style="476" customWidth="1"/>
    <col min="7184"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51.140625" style="476" customWidth="1"/>
    <col min="7438" max="7438" width="0" style="476" hidden="1" customWidth="1"/>
    <col min="7439" max="7439" width="18.7109375" style="476" customWidth="1"/>
    <col min="7440"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51.140625" style="476" customWidth="1"/>
    <col min="7694" max="7694" width="0" style="476" hidden="1" customWidth="1"/>
    <col min="7695" max="7695" width="18.7109375" style="476" customWidth="1"/>
    <col min="7696"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51.140625" style="476" customWidth="1"/>
    <col min="7950" max="7950" width="0" style="476" hidden="1" customWidth="1"/>
    <col min="7951" max="7951" width="18.7109375" style="476" customWidth="1"/>
    <col min="7952"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51.140625" style="476" customWidth="1"/>
    <col min="8206" max="8206" width="0" style="476" hidden="1" customWidth="1"/>
    <col min="8207" max="8207" width="18.7109375" style="476" customWidth="1"/>
    <col min="8208"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51.140625" style="476" customWidth="1"/>
    <col min="8462" max="8462" width="0" style="476" hidden="1" customWidth="1"/>
    <col min="8463" max="8463" width="18.7109375" style="476" customWidth="1"/>
    <col min="8464"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51.140625" style="476" customWidth="1"/>
    <col min="8718" max="8718" width="0" style="476" hidden="1" customWidth="1"/>
    <col min="8719" max="8719" width="18.7109375" style="476" customWidth="1"/>
    <col min="8720"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51.140625" style="476" customWidth="1"/>
    <col min="8974" max="8974" width="0" style="476" hidden="1" customWidth="1"/>
    <col min="8975" max="8975" width="18.7109375" style="476" customWidth="1"/>
    <col min="8976"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51.140625" style="476" customWidth="1"/>
    <col min="9230" max="9230" width="0" style="476" hidden="1" customWidth="1"/>
    <col min="9231" max="9231" width="18.7109375" style="476" customWidth="1"/>
    <col min="9232"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51.140625" style="476" customWidth="1"/>
    <col min="9486" max="9486" width="0" style="476" hidden="1" customWidth="1"/>
    <col min="9487" max="9487" width="18.7109375" style="476" customWidth="1"/>
    <col min="9488"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51.140625" style="476" customWidth="1"/>
    <col min="9742" max="9742" width="0" style="476" hidden="1" customWidth="1"/>
    <col min="9743" max="9743" width="18.7109375" style="476" customWidth="1"/>
    <col min="9744"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51.140625" style="476" customWidth="1"/>
    <col min="9998" max="9998" width="0" style="476" hidden="1" customWidth="1"/>
    <col min="9999" max="9999" width="18.7109375" style="476" customWidth="1"/>
    <col min="10000"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51.140625" style="476" customWidth="1"/>
    <col min="10254" max="10254" width="0" style="476" hidden="1" customWidth="1"/>
    <col min="10255" max="10255" width="18.7109375" style="476" customWidth="1"/>
    <col min="10256"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51.140625" style="476" customWidth="1"/>
    <col min="10510" max="10510" width="0" style="476" hidden="1" customWidth="1"/>
    <col min="10511" max="10511" width="18.7109375" style="476" customWidth="1"/>
    <col min="10512"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51.140625" style="476" customWidth="1"/>
    <col min="10766" max="10766" width="0" style="476" hidden="1" customWidth="1"/>
    <col min="10767" max="10767" width="18.7109375" style="476" customWidth="1"/>
    <col min="10768"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51.140625" style="476" customWidth="1"/>
    <col min="11022" max="11022" width="0" style="476" hidden="1" customWidth="1"/>
    <col min="11023" max="11023" width="18.7109375" style="476" customWidth="1"/>
    <col min="11024"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51.140625" style="476" customWidth="1"/>
    <col min="11278" max="11278" width="0" style="476" hidden="1" customWidth="1"/>
    <col min="11279" max="11279" width="18.7109375" style="476" customWidth="1"/>
    <col min="11280"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51.140625" style="476" customWidth="1"/>
    <col min="11534" max="11534" width="0" style="476" hidden="1" customWidth="1"/>
    <col min="11535" max="11535" width="18.7109375" style="476" customWidth="1"/>
    <col min="11536"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51.140625" style="476" customWidth="1"/>
    <col min="11790" max="11790" width="0" style="476" hidden="1" customWidth="1"/>
    <col min="11791" max="11791" width="18.7109375" style="476" customWidth="1"/>
    <col min="11792"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51.140625" style="476" customWidth="1"/>
    <col min="12046" max="12046" width="0" style="476" hidden="1" customWidth="1"/>
    <col min="12047" max="12047" width="18.7109375" style="476" customWidth="1"/>
    <col min="12048"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51.140625" style="476" customWidth="1"/>
    <col min="12302" max="12302" width="0" style="476" hidden="1" customWidth="1"/>
    <col min="12303" max="12303" width="18.7109375" style="476" customWidth="1"/>
    <col min="12304"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51.140625" style="476" customWidth="1"/>
    <col min="12558" max="12558" width="0" style="476" hidden="1" customWidth="1"/>
    <col min="12559" max="12559" width="18.7109375" style="476" customWidth="1"/>
    <col min="12560"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51.140625" style="476" customWidth="1"/>
    <col min="12814" max="12814" width="0" style="476" hidden="1" customWidth="1"/>
    <col min="12815" max="12815" width="18.7109375" style="476" customWidth="1"/>
    <col min="12816"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51.140625" style="476" customWidth="1"/>
    <col min="13070" max="13070" width="0" style="476" hidden="1" customWidth="1"/>
    <col min="13071" max="13071" width="18.7109375" style="476" customWidth="1"/>
    <col min="13072"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51.140625" style="476" customWidth="1"/>
    <col min="13326" max="13326" width="0" style="476" hidden="1" customWidth="1"/>
    <col min="13327" max="13327" width="18.7109375" style="476" customWidth="1"/>
    <col min="13328"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51.140625" style="476" customWidth="1"/>
    <col min="13582" max="13582" width="0" style="476" hidden="1" customWidth="1"/>
    <col min="13583" max="13583" width="18.7109375" style="476" customWidth="1"/>
    <col min="13584"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51.140625" style="476" customWidth="1"/>
    <col min="13838" max="13838" width="0" style="476" hidden="1" customWidth="1"/>
    <col min="13839" max="13839" width="18.7109375" style="476" customWidth="1"/>
    <col min="13840"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51.140625" style="476" customWidth="1"/>
    <col min="14094" max="14094" width="0" style="476" hidden="1" customWidth="1"/>
    <col min="14095" max="14095" width="18.7109375" style="476" customWidth="1"/>
    <col min="14096"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51.140625" style="476" customWidth="1"/>
    <col min="14350" max="14350" width="0" style="476" hidden="1" customWidth="1"/>
    <col min="14351" max="14351" width="18.7109375" style="476" customWidth="1"/>
    <col min="14352"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51.140625" style="476" customWidth="1"/>
    <col min="14606" max="14606" width="0" style="476" hidden="1" customWidth="1"/>
    <col min="14607" max="14607" width="18.7109375" style="476" customWidth="1"/>
    <col min="14608"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51.140625" style="476" customWidth="1"/>
    <col min="14862" max="14862" width="0" style="476" hidden="1" customWidth="1"/>
    <col min="14863" max="14863" width="18.7109375" style="476" customWidth="1"/>
    <col min="14864"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51.140625" style="476" customWidth="1"/>
    <col min="15118" max="15118" width="0" style="476" hidden="1" customWidth="1"/>
    <col min="15119" max="15119" width="18.7109375" style="476" customWidth="1"/>
    <col min="15120"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51.140625" style="476" customWidth="1"/>
    <col min="15374" max="15374" width="0" style="476" hidden="1" customWidth="1"/>
    <col min="15375" max="15375" width="18.7109375" style="476" customWidth="1"/>
    <col min="15376"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51.140625" style="476" customWidth="1"/>
    <col min="15630" max="15630" width="0" style="476" hidden="1" customWidth="1"/>
    <col min="15631" max="15631" width="18.7109375" style="476" customWidth="1"/>
    <col min="15632"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51.140625" style="476" customWidth="1"/>
    <col min="15886" max="15886" width="0" style="476" hidden="1" customWidth="1"/>
    <col min="15887" max="15887" width="18.7109375" style="476" customWidth="1"/>
    <col min="15888"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51.140625" style="476" customWidth="1"/>
    <col min="16142" max="16142" width="0" style="476" hidden="1" customWidth="1"/>
    <col min="16143" max="16143" width="18.7109375" style="476" customWidth="1"/>
    <col min="16144"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77"/>
    </row>
    <row r="5" spans="1:33" ht="22.5" customHeight="1">
      <c r="J5" s="481"/>
      <c r="K5" s="481"/>
      <c r="L5" s="1214" t="s">
        <v>631</v>
      </c>
      <c r="M5" s="1214"/>
      <c r="N5" s="1214"/>
      <c r="O5" s="1214"/>
      <c r="P5" s="1214"/>
      <c r="Q5" s="1214"/>
      <c r="R5" s="1214"/>
      <c r="S5" s="1214"/>
      <c r="T5" s="1214"/>
      <c r="U5" s="497"/>
    </row>
    <row r="6" spans="1:33" ht="3" customHeight="1">
      <c r="J6" s="481"/>
      <c r="K6" s="481"/>
      <c r="L6" s="477"/>
      <c r="M6" s="477"/>
      <c r="N6" s="477"/>
      <c r="O6" s="480"/>
      <c r="P6" s="480"/>
      <c r="Q6" s="480"/>
      <c r="R6" s="480"/>
      <c r="S6" s="480"/>
      <c r="T6" s="480"/>
      <c r="U6" s="477"/>
    </row>
    <row r="7" spans="1:33" s="491" customFormat="1" ht="22.5">
      <c r="A7" s="511"/>
      <c r="B7" s="511"/>
      <c r="C7" s="511"/>
      <c r="D7" s="511"/>
      <c r="E7" s="511"/>
      <c r="F7" s="511"/>
      <c r="G7" s="511"/>
      <c r="H7" s="511"/>
      <c r="L7" s="499"/>
      <c r="M7" s="617" t="s">
        <v>502</v>
      </c>
      <c r="N7" s="666"/>
      <c r="O7" s="1220" t="str">
        <f>IF(NameOrPr_ch="",IF(NameOrPr="","",NameOrPr),NameOrPr_ch)</f>
        <v>Министерство тарифного регулирования и энергетики Челябинской области</v>
      </c>
      <c r="P7" s="1220"/>
      <c r="Q7" s="1220"/>
      <c r="R7" s="1220"/>
      <c r="S7" s="1220"/>
      <c r="T7" s="1220"/>
      <c r="U7" s="582"/>
      <c r="V7" s="582"/>
      <c r="W7" s="519"/>
      <c r="X7" s="505"/>
      <c r="Y7" s="505"/>
      <c r="Z7" s="505"/>
      <c r="AA7" s="505"/>
      <c r="AB7" s="505"/>
      <c r="AC7" s="505"/>
      <c r="AD7" s="505"/>
      <c r="AE7" s="505"/>
      <c r="AF7" s="505"/>
      <c r="AG7" s="505"/>
    </row>
    <row r="8" spans="1:33" s="491" customFormat="1" ht="18.75">
      <c r="A8" s="511"/>
      <c r="B8" s="511"/>
      <c r="C8" s="511"/>
      <c r="D8" s="511"/>
      <c r="E8" s="511"/>
      <c r="F8" s="511"/>
      <c r="G8" s="511"/>
      <c r="H8" s="511"/>
      <c r="L8" s="499"/>
      <c r="M8" s="617" t="s">
        <v>596</v>
      </c>
      <c r="N8" s="666"/>
      <c r="O8" s="1220" t="str">
        <f>IF(datePr_ch="",IF(datePr="","",datePr),datePr_ch)</f>
        <v>30.04.2019</v>
      </c>
      <c r="P8" s="1220"/>
      <c r="Q8" s="1220"/>
      <c r="R8" s="1220"/>
      <c r="S8" s="1220"/>
      <c r="T8" s="1220"/>
      <c r="U8" s="582"/>
      <c r="V8" s="582"/>
      <c r="W8" s="519"/>
      <c r="X8" s="505"/>
      <c r="Y8" s="505"/>
      <c r="Z8" s="505"/>
      <c r="AA8" s="505"/>
      <c r="AB8" s="505"/>
      <c r="AC8" s="505"/>
      <c r="AD8" s="505"/>
      <c r="AE8" s="505"/>
      <c r="AF8" s="505"/>
      <c r="AG8" s="505"/>
    </row>
    <row r="9" spans="1:33" s="491" customFormat="1" ht="18.75">
      <c r="A9" s="511"/>
      <c r="B9" s="511"/>
      <c r="C9" s="511"/>
      <c r="D9" s="511"/>
      <c r="E9" s="511"/>
      <c r="F9" s="511"/>
      <c r="G9" s="511"/>
      <c r="H9" s="511"/>
      <c r="L9" s="152"/>
      <c r="M9" s="617" t="s">
        <v>595</v>
      </c>
      <c r="N9" s="666"/>
      <c r="O9" s="1220" t="str">
        <f>IF(numberPr_ch="",IF(numberPr="","",numberPr),numberPr_ch)</f>
        <v>35/5</v>
      </c>
      <c r="P9" s="1220"/>
      <c r="Q9" s="1220"/>
      <c r="R9" s="1220"/>
      <c r="S9" s="1220"/>
      <c r="T9" s="1220"/>
      <c r="U9" s="582"/>
      <c r="V9" s="582"/>
      <c r="W9" s="519"/>
      <c r="X9" s="505"/>
      <c r="Y9" s="505"/>
      <c r="Z9" s="505"/>
      <c r="AA9" s="505"/>
      <c r="AB9" s="505"/>
      <c r="AC9" s="505"/>
      <c r="AD9" s="505"/>
      <c r="AE9" s="505"/>
      <c r="AF9" s="505"/>
      <c r="AG9" s="505"/>
    </row>
    <row r="10" spans="1:33" s="491" customFormat="1" ht="18.75">
      <c r="A10" s="511"/>
      <c r="B10" s="511"/>
      <c r="C10" s="511"/>
      <c r="D10" s="511"/>
      <c r="E10" s="511"/>
      <c r="F10" s="511"/>
      <c r="G10" s="511"/>
      <c r="H10" s="511"/>
      <c r="L10" s="152"/>
      <c r="M10" s="617" t="s">
        <v>501</v>
      </c>
      <c r="N10" s="666"/>
      <c r="O10" s="1220" t="str">
        <f>IF(IstPub_ch="",IF(IstPub="","",IstPub),IstPub_ch)</f>
        <v>Официальный сайт Министерства тарифного регулирования и энергетики Челябинской области</v>
      </c>
      <c r="P10" s="1220"/>
      <c r="Q10" s="1220"/>
      <c r="R10" s="1220"/>
      <c r="S10" s="1220"/>
      <c r="T10" s="1220"/>
      <c r="U10" s="582"/>
      <c r="V10" s="582"/>
      <c r="W10" s="519"/>
      <c r="X10" s="505"/>
      <c r="Y10" s="505"/>
      <c r="Z10" s="505"/>
      <c r="AA10" s="505"/>
      <c r="AB10" s="505"/>
      <c r="AC10" s="505"/>
      <c r="AD10" s="505"/>
      <c r="AE10" s="505"/>
      <c r="AF10" s="505"/>
      <c r="AG10" s="505"/>
    </row>
    <row r="11" spans="1:33" s="491" customFormat="1" ht="11.25" hidden="1">
      <c r="A11" s="511"/>
      <c r="B11" s="511"/>
      <c r="C11" s="511"/>
      <c r="D11" s="511"/>
      <c r="E11" s="511"/>
      <c r="F11" s="511"/>
      <c r="G11" s="511"/>
      <c r="H11" s="511"/>
      <c r="L11" s="152"/>
      <c r="M11" s="152"/>
      <c r="N11" s="488"/>
      <c r="O11" s="498"/>
      <c r="P11" s="498"/>
      <c r="Q11" s="498"/>
      <c r="R11" s="498"/>
      <c r="S11" s="498"/>
      <c r="T11" s="498"/>
      <c r="U11" s="503" t="s">
        <v>373</v>
      </c>
      <c r="X11" s="505"/>
      <c r="Y11" s="505"/>
      <c r="Z11" s="505"/>
      <c r="AA11" s="505"/>
      <c r="AB11" s="505"/>
      <c r="AC11" s="505"/>
      <c r="AD11" s="505"/>
      <c r="AE11" s="505"/>
      <c r="AF11" s="505"/>
      <c r="AG11" s="505"/>
    </row>
    <row r="12" spans="1:33" ht="15" customHeight="1">
      <c r="H12" s="510" t="s">
        <v>93</v>
      </c>
      <c r="J12" s="481"/>
      <c r="K12" s="481"/>
      <c r="L12" s="477"/>
      <c r="M12" s="477"/>
      <c r="N12" s="477"/>
      <c r="O12" s="1240"/>
      <c r="P12" s="1240"/>
      <c r="Q12" s="1240"/>
      <c r="R12" s="1240"/>
      <c r="S12" s="1240"/>
      <c r="T12" s="1240"/>
      <c r="U12" s="1240"/>
    </row>
    <row r="13" spans="1:33">
      <c r="J13" s="481"/>
      <c r="K13" s="481"/>
      <c r="L13" s="1155" t="s">
        <v>454</v>
      </c>
      <c r="M13" s="1155"/>
      <c r="N13" s="1155"/>
      <c r="O13" s="1155"/>
      <c r="P13" s="1155"/>
      <c r="Q13" s="1155"/>
      <c r="R13" s="1155"/>
      <c r="S13" s="1155"/>
      <c r="T13" s="1155"/>
      <c r="U13" s="1155"/>
      <c r="V13" s="1155"/>
      <c r="W13" s="1155" t="s">
        <v>455</v>
      </c>
    </row>
    <row r="14" spans="1:33" ht="14.25" customHeight="1">
      <c r="J14" s="481"/>
      <c r="K14" s="481"/>
      <c r="L14" s="1227" t="s">
        <v>92</v>
      </c>
      <c r="M14" s="1227" t="s">
        <v>639</v>
      </c>
      <c r="N14" s="474"/>
      <c r="O14" s="1228" t="s">
        <v>641</v>
      </c>
      <c r="P14" s="1229"/>
      <c r="Q14" s="1229"/>
      <c r="R14" s="1229"/>
      <c r="S14" s="1229"/>
      <c r="T14" s="1230"/>
      <c r="U14" s="1211" t="s">
        <v>341</v>
      </c>
      <c r="V14" s="1239" t="s">
        <v>275</v>
      </c>
      <c r="W14" s="1155"/>
    </row>
    <row r="15" spans="1:33" ht="14.25" customHeight="1">
      <c r="J15" s="481"/>
      <c r="K15" s="481"/>
      <c r="L15" s="1227"/>
      <c r="M15" s="1227"/>
      <c r="N15" s="473"/>
      <c r="O15" s="1233" t="s">
        <v>640</v>
      </c>
      <c r="P15" s="655"/>
      <c r="Q15" s="655"/>
      <c r="R15" s="1209" t="s">
        <v>654</v>
      </c>
      <c r="S15" s="1209"/>
      <c r="T15" s="1210"/>
      <c r="U15" s="1212"/>
      <c r="V15" s="1239"/>
      <c r="W15" s="1155"/>
    </row>
    <row r="16" spans="1:33" ht="30.75" customHeight="1">
      <c r="J16" s="481"/>
      <c r="K16" s="481"/>
      <c r="L16" s="1227"/>
      <c r="M16" s="1227"/>
      <c r="N16" s="472"/>
      <c r="O16" s="1234"/>
      <c r="P16" s="653"/>
      <c r="Q16" s="654"/>
      <c r="R16" s="536" t="s">
        <v>274</v>
      </c>
      <c r="S16" s="1222" t="s">
        <v>273</v>
      </c>
      <c r="T16" s="1223"/>
      <c r="U16" s="1213"/>
      <c r="V16" s="1239"/>
      <c r="W16" s="1155"/>
    </row>
    <row r="17" spans="1:33">
      <c r="J17" s="481"/>
      <c r="K17" s="489">
        <v>1</v>
      </c>
      <c r="L17" s="637" t="s">
        <v>93</v>
      </c>
      <c r="M17" s="637" t="s">
        <v>49</v>
      </c>
      <c r="N17" s="509" t="s">
        <v>49</v>
      </c>
      <c r="O17" s="638">
        <f ca="1">OFFSET(O17,0,-1)+1</f>
        <v>3</v>
      </c>
      <c r="P17" s="639">
        <f ca="1">OFFSET(P17,0,-1)</f>
        <v>3</v>
      </c>
      <c r="Q17" s="639">
        <f ca="1">OFFSET(Q17,0,-1)</f>
        <v>3</v>
      </c>
      <c r="R17" s="638">
        <f ca="1">OFFSET(R17,0,-1)+1</f>
        <v>4</v>
      </c>
      <c r="S17" s="1243">
        <f ca="1">OFFSET(S17,0,-1)+1</f>
        <v>5</v>
      </c>
      <c r="T17" s="1243"/>
      <c r="U17" s="638">
        <f ca="1">OFFSET(U17,0,-2)+1</f>
        <v>6</v>
      </c>
      <c r="V17" s="639">
        <f ca="1">OFFSET(V17,0,-1)</f>
        <v>6</v>
      </c>
      <c r="W17" s="638">
        <f ca="1">OFFSET(W17,0,-1)+1</f>
        <v>7</v>
      </c>
    </row>
    <row r="18" spans="1:33" ht="22.5">
      <c r="A18" s="1200">
        <v>1</v>
      </c>
      <c r="B18" s="901"/>
      <c r="C18" s="901"/>
      <c r="D18" s="901"/>
      <c r="E18" s="902"/>
      <c r="F18" s="903"/>
      <c r="G18" s="903"/>
      <c r="H18" s="903"/>
      <c r="I18" s="904"/>
      <c r="J18" s="899"/>
      <c r="K18" s="906"/>
      <c r="L18" s="593">
        <f>mergeValue(A18)</f>
        <v>1</v>
      </c>
      <c r="M18" s="641" t="s">
        <v>20</v>
      </c>
      <c r="N18" s="580"/>
      <c r="O18" s="1241"/>
      <c r="P18" s="1241"/>
      <c r="Q18" s="1241"/>
      <c r="R18" s="1241"/>
      <c r="S18" s="1241"/>
      <c r="T18" s="1241"/>
      <c r="U18" s="1241"/>
      <c r="V18" s="1241"/>
      <c r="W18" s="630" t="s">
        <v>476</v>
      </c>
    </row>
    <row r="19" spans="1:33" ht="22.5">
      <c r="A19" s="1200"/>
      <c r="B19" s="1200">
        <v>1</v>
      </c>
      <c r="C19" s="901"/>
      <c r="D19" s="901"/>
      <c r="E19" s="903"/>
      <c r="F19" s="903"/>
      <c r="G19" s="903"/>
      <c r="H19" s="903"/>
      <c r="I19" s="898"/>
      <c r="J19" s="897"/>
      <c r="K19" s="900"/>
      <c r="L19" s="593" t="str">
        <f>mergeValue(A19) &amp;"."&amp; mergeValue(B19)</f>
        <v>1.1</v>
      </c>
      <c r="M19" s="546" t="s">
        <v>16</v>
      </c>
      <c r="N19" s="580"/>
      <c r="O19" s="1241"/>
      <c r="P19" s="1241"/>
      <c r="Q19" s="1241"/>
      <c r="R19" s="1241"/>
      <c r="S19" s="1241"/>
      <c r="T19" s="1241"/>
      <c r="U19" s="1241"/>
      <c r="V19" s="1241"/>
      <c r="W19" s="630" t="s">
        <v>477</v>
      </c>
    </row>
    <row r="20" spans="1:33" ht="22.5">
      <c r="A20" s="1200"/>
      <c r="B20" s="1200"/>
      <c r="C20" s="1200">
        <v>1</v>
      </c>
      <c r="D20" s="901"/>
      <c r="E20" s="903"/>
      <c r="F20" s="903"/>
      <c r="G20" s="903"/>
      <c r="H20" s="903"/>
      <c r="I20" s="905"/>
      <c r="J20" s="897"/>
      <c r="K20" s="900"/>
      <c r="L20" s="593" t="str">
        <f>mergeValue(A20) &amp;"."&amp; mergeValue(B20)&amp;"."&amp; mergeValue(C20)</f>
        <v>1.1.1</v>
      </c>
      <c r="M20" s="547" t="s">
        <v>7</v>
      </c>
      <c r="N20" s="580"/>
      <c r="O20" s="1241"/>
      <c r="P20" s="1241"/>
      <c r="Q20" s="1241"/>
      <c r="R20" s="1241"/>
      <c r="S20" s="1241"/>
      <c r="T20" s="1241"/>
      <c r="U20" s="1241"/>
      <c r="V20" s="1241"/>
      <c r="W20" s="630" t="s">
        <v>633</v>
      </c>
    </row>
    <row r="21" spans="1:33" ht="22.5">
      <c r="A21" s="1200"/>
      <c r="B21" s="1200"/>
      <c r="C21" s="1200"/>
      <c r="D21" s="1200">
        <v>1</v>
      </c>
      <c r="E21" s="903"/>
      <c r="F21" s="903"/>
      <c r="G21" s="903"/>
      <c r="H21" s="903"/>
      <c r="I21" s="905"/>
      <c r="J21" s="897"/>
      <c r="K21" s="900"/>
      <c r="L21" s="593" t="str">
        <f>mergeValue(A21) &amp;"."&amp; mergeValue(B21)&amp;"."&amp; mergeValue(C21)&amp;"."&amp; mergeValue(D21)</f>
        <v>1.1.1.1</v>
      </c>
      <c r="M21" s="548" t="s">
        <v>22</v>
      </c>
      <c r="N21" s="580"/>
      <c r="O21" s="1241"/>
      <c r="P21" s="1241"/>
      <c r="Q21" s="1241"/>
      <c r="R21" s="1241"/>
      <c r="S21" s="1241"/>
      <c r="T21" s="1241"/>
      <c r="U21" s="1241"/>
      <c r="V21" s="1241"/>
      <c r="W21" s="630" t="s">
        <v>634</v>
      </c>
    </row>
    <row r="22" spans="1:33" ht="101.25">
      <c r="A22" s="1200"/>
      <c r="B22" s="1200"/>
      <c r="C22" s="1200"/>
      <c r="D22" s="1200"/>
      <c r="E22" s="1200">
        <v>1</v>
      </c>
      <c r="F22" s="903"/>
      <c r="G22" s="903"/>
      <c r="H22" s="901">
        <v>1</v>
      </c>
      <c r="I22" s="1200">
        <v>1</v>
      </c>
      <c r="J22" s="903"/>
      <c r="K22" s="908"/>
      <c r="L22" s="593" t="str">
        <f>mergeValue(A22) &amp;"."&amp; mergeValue(B22)&amp;"."&amp; mergeValue(C22)&amp;"."&amp; mergeValue(D22)&amp;"."&amp; mergeValue(E22)</f>
        <v>1.1.1.1.1</v>
      </c>
      <c r="M22" s="554" t="s">
        <v>9</v>
      </c>
      <c r="N22" s="581"/>
      <c r="O22" s="1202"/>
      <c r="P22" s="1202"/>
      <c r="Q22" s="1202"/>
      <c r="R22" s="1202"/>
      <c r="S22" s="1202"/>
      <c r="T22" s="1202"/>
      <c r="U22" s="1202"/>
      <c r="V22" s="1202"/>
      <c r="W22" s="630" t="s">
        <v>638</v>
      </c>
    </row>
    <row r="23" spans="1:33" ht="90">
      <c r="A23" s="1200"/>
      <c r="B23" s="1200"/>
      <c r="C23" s="1200"/>
      <c r="D23" s="1200"/>
      <c r="E23" s="1200"/>
      <c r="F23" s="1200">
        <v>1</v>
      </c>
      <c r="G23" s="901"/>
      <c r="H23" s="901"/>
      <c r="I23" s="1200"/>
      <c r="J23" s="1200">
        <v>1</v>
      </c>
      <c r="K23" s="909"/>
      <c r="L23" s="593" t="str">
        <f>mergeValue(A23) &amp;"."&amp; mergeValue(B23)&amp;"."&amp; mergeValue(C23)&amp;"."&amp; mergeValue(D23)&amp;"."&amp; mergeValue(E23)&amp;"."&amp; mergeValue(F23)</f>
        <v>1.1.1.1.1.1</v>
      </c>
      <c r="M23" s="555" t="s">
        <v>10</v>
      </c>
      <c r="N23" s="581"/>
      <c r="O23" s="1203"/>
      <c r="P23" s="1204"/>
      <c r="Q23" s="1204"/>
      <c r="R23" s="1204"/>
      <c r="S23" s="1204"/>
      <c r="T23" s="1204"/>
      <c r="U23" s="1204"/>
      <c r="V23" s="1205"/>
      <c r="W23" s="630" t="s">
        <v>636</v>
      </c>
      <c r="Y23" s="504" t="str">
        <f>strCheckUnique(Z23:Z26)</f>
        <v/>
      </c>
      <c r="AA23" s="504" t="str">
        <f>IF(O23="","",O23 &amp; ":_")</f>
        <v/>
      </c>
    </row>
    <row r="24" spans="1:33" ht="189" customHeight="1">
      <c r="A24" s="1200"/>
      <c r="B24" s="1200"/>
      <c r="C24" s="1200"/>
      <c r="D24" s="1200"/>
      <c r="E24" s="1200"/>
      <c r="F24" s="1200"/>
      <c r="G24" s="901">
        <v>1</v>
      </c>
      <c r="H24" s="901"/>
      <c r="I24" s="1200"/>
      <c r="J24" s="1200"/>
      <c r="K24" s="909">
        <v>1</v>
      </c>
      <c r="L24" s="593" t="str">
        <f>mergeValue(A24) &amp;"."&amp; mergeValue(B24)&amp;"."&amp; mergeValue(C24)&amp;"."&amp; mergeValue(D24)&amp;"."&amp; mergeValue(E24)&amp;"."&amp; mergeValue(F24)&amp;"."&amp; mergeValue(G24)</f>
        <v>1.1.1.1.1.1.1</v>
      </c>
      <c r="M24" s="1068"/>
      <c r="N24" s="586"/>
      <c r="O24" s="1077"/>
      <c r="P24" s="562"/>
      <c r="Q24" s="562"/>
      <c r="R24" s="1242"/>
      <c r="S24" s="1207" t="s">
        <v>84</v>
      </c>
      <c r="T24" s="1242"/>
      <c r="U24" s="1207" t="s">
        <v>85</v>
      </c>
      <c r="V24" s="578"/>
      <c r="W24" s="1217" t="s">
        <v>656</v>
      </c>
      <c r="X24" s="500" t="str">
        <f>strCheckDate(O25:V25)</f>
        <v/>
      </c>
      <c r="Y24" s="504"/>
      <c r="Z24" s="504" t="str">
        <f>IF(M24="","",M24 )</f>
        <v/>
      </c>
      <c r="AA24" s="504"/>
      <c r="AB24" s="504"/>
      <c r="AC24" s="504"/>
    </row>
    <row r="25" spans="1:33" ht="11.25" hidden="1">
      <c r="A25" s="1200"/>
      <c r="B25" s="1200"/>
      <c r="C25" s="1200"/>
      <c r="D25" s="1200"/>
      <c r="E25" s="1200"/>
      <c r="F25" s="1200"/>
      <c r="G25" s="901"/>
      <c r="H25" s="901"/>
      <c r="I25" s="1200"/>
      <c r="J25" s="1200"/>
      <c r="K25" s="909"/>
      <c r="L25" s="600"/>
      <c r="M25" s="646"/>
      <c r="N25" s="586"/>
      <c r="O25" s="584"/>
      <c r="P25" s="562"/>
      <c r="Q25" s="584" t="str">
        <f>R24 &amp; "-" &amp; T24</f>
        <v>-</v>
      </c>
      <c r="R25" s="1206"/>
      <c r="S25" s="1207"/>
      <c r="T25" s="1206"/>
      <c r="U25" s="1207"/>
      <c r="V25" s="578"/>
      <c r="W25" s="1218"/>
    </row>
    <row r="26" spans="1:33" s="475" customFormat="1" ht="15" customHeight="1">
      <c r="A26" s="1200"/>
      <c r="B26" s="1200"/>
      <c r="C26" s="1200"/>
      <c r="D26" s="1200"/>
      <c r="E26" s="1200"/>
      <c r="F26" s="1200"/>
      <c r="G26" s="903"/>
      <c r="H26" s="901"/>
      <c r="I26" s="1200"/>
      <c r="J26" s="1200"/>
      <c r="K26" s="908"/>
      <c r="L26" s="538"/>
      <c r="M26" s="557" t="s">
        <v>25</v>
      </c>
      <c r="N26" s="551"/>
      <c r="O26" s="545"/>
      <c r="P26" s="545"/>
      <c r="Q26" s="545"/>
      <c r="R26" s="573"/>
      <c r="S26" s="564"/>
      <c r="T26" s="563"/>
      <c r="U26" s="551"/>
      <c r="V26" s="560"/>
      <c r="W26" s="1219"/>
      <c r="X26" s="501"/>
      <c r="Y26" s="501"/>
      <c r="Z26" s="501"/>
      <c r="AA26" s="501"/>
      <c r="AB26" s="501"/>
      <c r="AC26" s="501"/>
      <c r="AD26" s="501"/>
      <c r="AE26" s="501"/>
      <c r="AF26" s="501"/>
      <c r="AG26" s="501"/>
    </row>
    <row r="27" spans="1:33" s="475" customFormat="1" ht="15" customHeight="1">
      <c r="A27" s="1200"/>
      <c r="B27" s="1200"/>
      <c r="C27" s="1200"/>
      <c r="D27" s="1200"/>
      <c r="E27" s="1200"/>
      <c r="F27" s="903"/>
      <c r="G27" s="903"/>
      <c r="H27" s="901"/>
      <c r="I27" s="1200"/>
      <c r="J27" s="903"/>
      <c r="K27" s="908"/>
      <c r="L27" s="538"/>
      <c r="M27" s="556" t="s">
        <v>11</v>
      </c>
      <c r="N27" s="550"/>
      <c r="O27" s="545"/>
      <c r="P27" s="545"/>
      <c r="Q27" s="545"/>
      <c r="R27" s="573"/>
      <c r="S27" s="564"/>
      <c r="T27" s="563"/>
      <c r="U27" s="550"/>
      <c r="V27" s="564"/>
      <c r="W27" s="560"/>
      <c r="X27" s="501"/>
      <c r="Y27" s="501"/>
      <c r="Z27" s="501"/>
      <c r="AA27" s="501"/>
      <c r="AB27" s="501"/>
      <c r="AC27" s="501"/>
      <c r="AD27" s="501"/>
      <c r="AE27" s="501"/>
      <c r="AF27" s="501"/>
      <c r="AG27" s="501"/>
    </row>
    <row r="28" spans="1:33" s="475" customFormat="1" ht="15" customHeight="1">
      <c r="A28" s="1200"/>
      <c r="B28" s="1200"/>
      <c r="C28" s="1200"/>
      <c r="D28" s="1200"/>
      <c r="E28" s="907"/>
      <c r="F28" s="903"/>
      <c r="G28" s="903"/>
      <c r="H28" s="903"/>
      <c r="I28" s="899"/>
      <c r="J28" s="896"/>
      <c r="K28" s="906"/>
      <c r="L28" s="538"/>
      <c r="M28" s="551" t="s">
        <v>12</v>
      </c>
      <c r="N28" s="549"/>
      <c r="O28" s="545"/>
      <c r="P28" s="545"/>
      <c r="Q28" s="545"/>
      <c r="R28" s="573"/>
      <c r="S28" s="564"/>
      <c r="T28" s="563"/>
      <c r="U28" s="549"/>
      <c r="V28" s="564"/>
      <c r="W28" s="560"/>
      <c r="X28" s="501"/>
      <c r="Y28" s="501"/>
      <c r="Z28" s="501"/>
      <c r="AA28" s="501"/>
      <c r="AB28" s="501"/>
      <c r="AC28" s="501"/>
      <c r="AD28" s="501"/>
      <c r="AE28" s="501"/>
      <c r="AF28" s="501"/>
      <c r="AG28" s="501"/>
    </row>
    <row r="29" spans="1:33" s="475" customFormat="1" ht="15" customHeight="1">
      <c r="A29" s="1200"/>
      <c r="B29" s="1200"/>
      <c r="C29" s="1200"/>
      <c r="D29" s="907"/>
      <c r="E29" s="907"/>
      <c r="F29" s="903"/>
      <c r="G29" s="903"/>
      <c r="H29" s="903"/>
      <c r="I29" s="899"/>
      <c r="J29" s="896"/>
      <c r="K29" s="906"/>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row>
    <row r="30" spans="1:33" s="475" customFormat="1" ht="15" customHeight="1">
      <c r="A30" s="1200"/>
      <c r="B30" s="1200"/>
      <c r="C30" s="907"/>
      <c r="D30" s="907"/>
      <c r="E30" s="907"/>
      <c r="F30" s="907"/>
      <c r="G30" s="912"/>
      <c r="H30" s="899"/>
      <c r="I30" s="910"/>
      <c r="J30" s="896"/>
      <c r="K30" s="911"/>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row>
    <row r="31" spans="1:33" s="475" customFormat="1" ht="15" customHeight="1">
      <c r="A31" s="1200"/>
      <c r="B31" s="907"/>
      <c r="C31" s="907"/>
      <c r="D31" s="907"/>
      <c r="E31" s="907"/>
      <c r="F31" s="907"/>
      <c r="G31" s="912"/>
      <c r="H31" s="899"/>
      <c r="I31" s="899"/>
      <c r="J31" s="896"/>
      <c r="K31" s="906"/>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row>
    <row r="32" spans="1:33" s="475" customFormat="1" ht="15" customHeight="1">
      <c r="A32" s="895"/>
      <c r="B32" s="895"/>
      <c r="C32" s="895"/>
      <c r="D32" s="895"/>
      <c r="E32" s="895"/>
      <c r="F32" s="895"/>
      <c r="G32" s="895"/>
      <c r="H32" s="895"/>
      <c r="I32" s="895"/>
      <c r="J32" s="895"/>
      <c r="K32" s="895"/>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row>
    <row r="33" spans="12:23" ht="3" customHeight="1">
      <c r="L33" s="485"/>
      <c r="M33" s="485"/>
      <c r="N33" s="485"/>
      <c r="O33" s="485"/>
      <c r="P33" s="485"/>
      <c r="Q33" s="485"/>
      <c r="R33" s="485"/>
      <c r="S33" s="485"/>
      <c r="T33" s="485"/>
      <c r="U33" s="485"/>
    </row>
    <row r="34" spans="12:23" ht="133.5" customHeight="1">
      <c r="L34" s="1">
        <v>1</v>
      </c>
      <c r="M34" s="1193" t="s">
        <v>632</v>
      </c>
      <c r="N34" s="1193"/>
      <c r="O34" s="1193"/>
      <c r="P34" s="1193"/>
      <c r="Q34" s="1193"/>
      <c r="R34" s="1193"/>
      <c r="S34" s="1193"/>
      <c r="T34" s="1193"/>
      <c r="U34" s="1193"/>
      <c r="V34" s="1193"/>
      <c r="W34" s="1193"/>
    </row>
  </sheetData>
  <sheetProtection password="FA9C" sheet="1" objects="1" scenarios="1" formatColumns="0" formatRows="0"/>
  <dataConsolidate leftLabels="1"/>
  <mergeCells count="37">
    <mergeCell ref="T24:T25"/>
    <mergeCell ref="U24:U25"/>
    <mergeCell ref="M34:W34"/>
    <mergeCell ref="W24:W26"/>
    <mergeCell ref="S17:T17"/>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formula1>kind_of_scheme_in</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list" allowBlank="1" showInputMessage="1" errorTitle="Ошибка" error="Выберите значение из списка" prompt="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JI24">
      <formula1>kind_of_heat_transfer</formula1>
    </dataValidation>
    <dataValidation type="decimal" allowBlank="1" showErrorMessage="1" errorTitle="Ошибка" error="Допускается ввод только неотрицательных чисел!" sqref="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JK24">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TM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JQ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2">
    <tabColor rgb="FFFFCC99"/>
  </sheetPr>
  <dimension ref="A1"/>
  <sheetViews>
    <sheetView showGridLines="0" workbookViewId="0"/>
  </sheetViews>
  <sheetFormatPr defaultRowHeight="11.25"/>
  <cols>
    <col min="1" max="16384" width="9.140625" style="174"/>
  </cols>
  <sheetData/>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4">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51</v>
      </c>
    </row>
    <row r="2" spans="1:20" ht="22.5">
      <c r="F2" s="1194" t="s">
        <v>491</v>
      </c>
      <c r="G2" s="1195"/>
      <c r="H2" s="1196"/>
      <c r="I2" s="640"/>
    </row>
    <row r="3" spans="1:20" ht="3" customHeight="1"/>
    <row r="4" spans="1:20" s="570" customFormat="1" ht="11.25">
      <c r="A4" s="590"/>
      <c r="B4" s="590"/>
      <c r="C4" s="590"/>
      <c r="D4" s="590"/>
      <c r="F4" s="1155" t="s">
        <v>454</v>
      </c>
      <c r="G4" s="1155"/>
      <c r="H4" s="1155"/>
      <c r="I4" s="119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05.06.2019</v>
      </c>
      <c r="I7" s="581" t="s">
        <v>493</v>
      </c>
      <c r="J7" s="615"/>
      <c r="K7" s="590"/>
      <c r="L7" s="590"/>
      <c r="M7" s="590"/>
      <c r="N7" s="590"/>
      <c r="O7" s="590"/>
      <c r="P7" s="590"/>
      <c r="Q7" s="590"/>
      <c r="R7" s="590"/>
      <c r="S7" s="590"/>
      <c r="T7" s="590"/>
    </row>
    <row r="8" spans="1:20" s="570" customFormat="1" ht="45">
      <c r="A8" s="119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c r="O13" s="590"/>
      <c r="P13" s="590"/>
      <c r="Q13" s="590"/>
      <c r="R13" s="590"/>
      <c r="S13" s="590"/>
      <c r="T13" s="590"/>
    </row>
    <row r="14" spans="1:20" s="570" customFormat="1" ht="18.75">
      <c r="A14" s="1198"/>
      <c r="B14" s="1198"/>
      <c r="C14" s="1198"/>
      <c r="D14" s="623"/>
      <c r="F14" s="619"/>
      <c r="G14" s="550" t="s">
        <v>4</v>
      </c>
      <c r="H14" s="624"/>
      <c r="I14" s="1199"/>
      <c r="J14" s="615"/>
      <c r="K14" s="590"/>
      <c r="L14" s="590"/>
      <c r="M14" s="590"/>
      <c r="N14" s="590"/>
      <c r="O14" s="590"/>
      <c r="P14" s="590"/>
      <c r="Q14" s="590"/>
      <c r="R14" s="590"/>
      <c r="S14" s="590"/>
      <c r="T14" s="590"/>
    </row>
    <row r="15" spans="1:20" s="570" customFormat="1" ht="18.75">
      <c r="A15" s="1198"/>
      <c r="B15" s="1198"/>
      <c r="C15" s="623"/>
      <c r="D15" s="623"/>
      <c r="F15" s="634"/>
      <c r="G15" s="577" t="s">
        <v>403</v>
      </c>
      <c r="H15" s="635"/>
      <c r="I15" s="636"/>
      <c r="J15" s="615"/>
      <c r="K15" s="590"/>
      <c r="L15" s="590"/>
      <c r="M15" s="590"/>
      <c r="N15" s="590"/>
      <c r="O15" s="590"/>
      <c r="P15" s="590"/>
      <c r="Q15" s="590"/>
      <c r="R15" s="590"/>
      <c r="S15" s="590"/>
      <c r="T15" s="590"/>
    </row>
    <row r="16" spans="1:20" s="570" customFormat="1" ht="18.75">
      <c r="A16" s="119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3" t="s">
        <v>593</v>
      </c>
      <c r="H19" s="119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3.7109375" style="523" customWidth="1"/>
    <col min="16" max="17" width="1.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35" width="10.5703125" style="585"/>
    <col min="36" max="256" width="10.5703125" style="523"/>
    <col min="257" max="264" width="0" style="523" hidden="1" customWidth="1"/>
    <col min="265" max="267" width="3.7109375" style="523" customWidth="1"/>
    <col min="268" max="268" width="12.7109375" style="523" customWidth="1"/>
    <col min="269" max="269" width="47.42578125" style="523" customWidth="1"/>
    <col min="270" max="273" width="0" style="523" hidden="1" customWidth="1"/>
    <col min="274" max="274" width="11.7109375" style="523" customWidth="1"/>
    <col min="275" max="275" width="6.42578125" style="523" bestFit="1" customWidth="1"/>
    <col min="276" max="276" width="11.7109375" style="523" customWidth="1"/>
    <col min="277" max="277" width="0" style="523" hidden="1" customWidth="1"/>
    <col min="278" max="278" width="3.7109375" style="523" customWidth="1"/>
    <col min="279" max="279" width="11.140625" style="523" bestFit="1" customWidth="1"/>
    <col min="280" max="512" width="10.5703125" style="523"/>
    <col min="513" max="520" width="0" style="523" hidden="1" customWidth="1"/>
    <col min="521" max="523" width="3.7109375" style="523" customWidth="1"/>
    <col min="524" max="524" width="12.7109375" style="523" customWidth="1"/>
    <col min="525" max="525" width="47.42578125" style="523" customWidth="1"/>
    <col min="526" max="529" width="0" style="523" hidden="1" customWidth="1"/>
    <col min="530" max="530" width="11.7109375" style="523" customWidth="1"/>
    <col min="531" max="531" width="6.42578125" style="523" bestFit="1" customWidth="1"/>
    <col min="532" max="532" width="11.7109375" style="523" customWidth="1"/>
    <col min="533" max="533" width="0" style="523" hidden="1" customWidth="1"/>
    <col min="534" max="534" width="3.7109375" style="523" customWidth="1"/>
    <col min="535" max="535" width="11.140625" style="523" bestFit="1" customWidth="1"/>
    <col min="536" max="768" width="10.5703125" style="523"/>
    <col min="769" max="776" width="0" style="523" hidden="1" customWidth="1"/>
    <col min="777" max="779" width="3.7109375" style="523" customWidth="1"/>
    <col min="780" max="780" width="12.7109375" style="523" customWidth="1"/>
    <col min="781" max="781" width="47.42578125" style="523" customWidth="1"/>
    <col min="782" max="785" width="0" style="523" hidden="1" customWidth="1"/>
    <col min="786" max="786" width="11.7109375" style="523" customWidth="1"/>
    <col min="787" max="787" width="6.42578125" style="523" bestFit="1" customWidth="1"/>
    <col min="788" max="788" width="11.7109375" style="523" customWidth="1"/>
    <col min="789" max="789" width="0" style="523" hidden="1" customWidth="1"/>
    <col min="790" max="790" width="3.7109375" style="523" customWidth="1"/>
    <col min="791" max="791" width="11.140625" style="523" bestFit="1" customWidth="1"/>
    <col min="792" max="1024" width="10.5703125" style="523"/>
    <col min="1025" max="1032" width="0" style="523" hidden="1" customWidth="1"/>
    <col min="1033" max="1035" width="3.7109375" style="523" customWidth="1"/>
    <col min="1036" max="1036" width="12.7109375" style="523" customWidth="1"/>
    <col min="1037" max="1037" width="47.42578125" style="523" customWidth="1"/>
    <col min="1038" max="1041" width="0" style="523" hidden="1" customWidth="1"/>
    <col min="1042" max="1042" width="11.7109375" style="523" customWidth="1"/>
    <col min="1043" max="1043" width="6.42578125" style="523" bestFit="1" customWidth="1"/>
    <col min="1044" max="1044" width="11.7109375" style="523" customWidth="1"/>
    <col min="1045" max="1045" width="0" style="523" hidden="1" customWidth="1"/>
    <col min="1046" max="1046" width="3.7109375" style="523" customWidth="1"/>
    <col min="1047" max="1047" width="11.140625" style="523" bestFit="1" customWidth="1"/>
    <col min="1048" max="1280" width="10.5703125" style="523"/>
    <col min="1281" max="1288" width="0" style="523" hidden="1" customWidth="1"/>
    <col min="1289" max="1291" width="3.7109375" style="523" customWidth="1"/>
    <col min="1292" max="1292" width="12.7109375" style="523" customWidth="1"/>
    <col min="1293" max="1293" width="47.42578125" style="523" customWidth="1"/>
    <col min="1294" max="1297" width="0" style="523" hidden="1" customWidth="1"/>
    <col min="1298" max="1298" width="11.7109375" style="523" customWidth="1"/>
    <col min="1299" max="1299" width="6.42578125" style="523" bestFit="1" customWidth="1"/>
    <col min="1300" max="1300" width="11.7109375" style="523" customWidth="1"/>
    <col min="1301" max="1301" width="0" style="523" hidden="1" customWidth="1"/>
    <col min="1302" max="1302" width="3.7109375" style="523" customWidth="1"/>
    <col min="1303" max="1303" width="11.140625" style="523" bestFit="1" customWidth="1"/>
    <col min="1304" max="1536" width="10.5703125" style="523"/>
    <col min="1537" max="1544" width="0" style="523" hidden="1" customWidth="1"/>
    <col min="1545" max="1547" width="3.7109375" style="523" customWidth="1"/>
    <col min="1548" max="1548" width="12.7109375" style="523" customWidth="1"/>
    <col min="1549" max="1549" width="47.42578125" style="523" customWidth="1"/>
    <col min="1550" max="1553" width="0" style="523" hidden="1" customWidth="1"/>
    <col min="1554" max="1554" width="11.7109375" style="523" customWidth="1"/>
    <col min="1555" max="1555" width="6.42578125" style="523" bestFit="1" customWidth="1"/>
    <col min="1556" max="1556" width="11.7109375" style="523" customWidth="1"/>
    <col min="1557" max="1557" width="0" style="523" hidden="1" customWidth="1"/>
    <col min="1558" max="1558" width="3.7109375" style="523" customWidth="1"/>
    <col min="1559" max="1559" width="11.140625" style="523" bestFit="1" customWidth="1"/>
    <col min="1560" max="1792" width="10.5703125" style="523"/>
    <col min="1793" max="1800" width="0" style="523" hidden="1" customWidth="1"/>
    <col min="1801" max="1803" width="3.7109375" style="523" customWidth="1"/>
    <col min="1804" max="1804" width="12.7109375" style="523" customWidth="1"/>
    <col min="1805" max="1805" width="47.42578125" style="523" customWidth="1"/>
    <col min="1806" max="1809" width="0" style="523" hidden="1" customWidth="1"/>
    <col min="1810" max="1810" width="11.7109375" style="523" customWidth="1"/>
    <col min="1811" max="1811" width="6.42578125" style="523" bestFit="1" customWidth="1"/>
    <col min="1812" max="1812" width="11.7109375" style="523" customWidth="1"/>
    <col min="1813" max="1813" width="0" style="523" hidden="1" customWidth="1"/>
    <col min="1814" max="1814" width="3.7109375" style="523" customWidth="1"/>
    <col min="1815" max="1815" width="11.140625" style="523" bestFit="1" customWidth="1"/>
    <col min="1816" max="2048" width="10.5703125" style="523"/>
    <col min="2049" max="2056" width="0" style="523" hidden="1" customWidth="1"/>
    <col min="2057" max="2059" width="3.7109375" style="523" customWidth="1"/>
    <col min="2060" max="2060" width="12.7109375" style="523" customWidth="1"/>
    <col min="2061" max="2061" width="47.42578125" style="523" customWidth="1"/>
    <col min="2062" max="2065" width="0" style="523" hidden="1" customWidth="1"/>
    <col min="2066" max="2066" width="11.7109375" style="523" customWidth="1"/>
    <col min="2067" max="2067" width="6.42578125" style="523" bestFit="1" customWidth="1"/>
    <col min="2068" max="2068" width="11.7109375" style="523" customWidth="1"/>
    <col min="2069" max="2069" width="0" style="523" hidden="1" customWidth="1"/>
    <col min="2070" max="2070" width="3.7109375" style="523" customWidth="1"/>
    <col min="2071" max="2071" width="11.140625" style="523" bestFit="1" customWidth="1"/>
    <col min="2072" max="2304" width="10.5703125" style="523"/>
    <col min="2305" max="2312" width="0" style="523" hidden="1" customWidth="1"/>
    <col min="2313" max="2315" width="3.7109375" style="523" customWidth="1"/>
    <col min="2316" max="2316" width="12.7109375" style="523" customWidth="1"/>
    <col min="2317" max="2317" width="47.42578125" style="523" customWidth="1"/>
    <col min="2318" max="2321" width="0" style="523" hidden="1" customWidth="1"/>
    <col min="2322" max="2322" width="11.7109375" style="523" customWidth="1"/>
    <col min="2323" max="2323" width="6.42578125" style="523" bestFit="1" customWidth="1"/>
    <col min="2324" max="2324" width="11.7109375" style="523" customWidth="1"/>
    <col min="2325" max="2325" width="0" style="523" hidden="1" customWidth="1"/>
    <col min="2326" max="2326" width="3.7109375" style="523" customWidth="1"/>
    <col min="2327" max="2327" width="11.140625" style="523" bestFit="1" customWidth="1"/>
    <col min="2328" max="2560" width="10.5703125" style="523"/>
    <col min="2561" max="2568" width="0" style="523" hidden="1" customWidth="1"/>
    <col min="2569" max="2571" width="3.7109375" style="523" customWidth="1"/>
    <col min="2572" max="2572" width="12.7109375" style="523" customWidth="1"/>
    <col min="2573" max="2573" width="47.42578125" style="523" customWidth="1"/>
    <col min="2574" max="2577" width="0" style="523" hidden="1" customWidth="1"/>
    <col min="2578" max="2578" width="11.7109375" style="523" customWidth="1"/>
    <col min="2579" max="2579" width="6.42578125" style="523" bestFit="1" customWidth="1"/>
    <col min="2580" max="2580" width="11.7109375" style="523" customWidth="1"/>
    <col min="2581" max="2581" width="0" style="523" hidden="1" customWidth="1"/>
    <col min="2582" max="2582" width="3.7109375" style="523" customWidth="1"/>
    <col min="2583" max="2583" width="11.140625" style="523" bestFit="1" customWidth="1"/>
    <col min="2584" max="2816" width="10.5703125" style="523"/>
    <col min="2817" max="2824" width="0" style="523" hidden="1" customWidth="1"/>
    <col min="2825" max="2827" width="3.7109375" style="523" customWidth="1"/>
    <col min="2828" max="2828" width="12.7109375" style="523" customWidth="1"/>
    <col min="2829" max="2829" width="47.42578125" style="523" customWidth="1"/>
    <col min="2830" max="2833" width="0" style="523" hidden="1" customWidth="1"/>
    <col min="2834" max="2834" width="11.7109375" style="523" customWidth="1"/>
    <col min="2835" max="2835" width="6.42578125" style="523" bestFit="1" customWidth="1"/>
    <col min="2836" max="2836" width="11.7109375" style="523" customWidth="1"/>
    <col min="2837" max="2837" width="0" style="523" hidden="1" customWidth="1"/>
    <col min="2838" max="2838" width="3.7109375" style="523" customWidth="1"/>
    <col min="2839" max="2839" width="11.140625" style="523" bestFit="1" customWidth="1"/>
    <col min="2840" max="3072" width="10.5703125" style="523"/>
    <col min="3073" max="3080" width="0" style="523" hidden="1" customWidth="1"/>
    <col min="3081" max="3083" width="3.7109375" style="523" customWidth="1"/>
    <col min="3084" max="3084" width="12.7109375" style="523" customWidth="1"/>
    <col min="3085" max="3085" width="47.42578125" style="523" customWidth="1"/>
    <col min="3086" max="3089" width="0" style="523" hidden="1" customWidth="1"/>
    <col min="3090" max="3090" width="11.7109375" style="523" customWidth="1"/>
    <col min="3091" max="3091" width="6.42578125" style="523" bestFit="1" customWidth="1"/>
    <col min="3092" max="3092" width="11.7109375" style="523" customWidth="1"/>
    <col min="3093" max="3093" width="0" style="523" hidden="1" customWidth="1"/>
    <col min="3094" max="3094" width="3.7109375" style="523" customWidth="1"/>
    <col min="3095" max="3095" width="11.140625" style="523" bestFit="1" customWidth="1"/>
    <col min="3096" max="3328" width="10.5703125" style="523"/>
    <col min="3329" max="3336" width="0" style="523" hidden="1" customWidth="1"/>
    <col min="3337" max="3339" width="3.7109375" style="523" customWidth="1"/>
    <col min="3340" max="3340" width="12.7109375" style="523" customWidth="1"/>
    <col min="3341" max="3341" width="47.42578125" style="523" customWidth="1"/>
    <col min="3342" max="3345" width="0" style="523" hidden="1" customWidth="1"/>
    <col min="3346" max="3346" width="11.7109375" style="523" customWidth="1"/>
    <col min="3347" max="3347" width="6.42578125" style="523" bestFit="1" customWidth="1"/>
    <col min="3348" max="3348" width="11.7109375" style="523" customWidth="1"/>
    <col min="3349" max="3349" width="0" style="523" hidden="1" customWidth="1"/>
    <col min="3350" max="3350" width="3.7109375" style="523" customWidth="1"/>
    <col min="3351" max="3351" width="11.140625" style="523" bestFit="1" customWidth="1"/>
    <col min="3352" max="3584" width="10.5703125" style="523"/>
    <col min="3585" max="3592" width="0" style="523" hidden="1" customWidth="1"/>
    <col min="3593" max="3595" width="3.7109375" style="523" customWidth="1"/>
    <col min="3596" max="3596" width="12.7109375" style="523" customWidth="1"/>
    <col min="3597" max="3597" width="47.42578125" style="523" customWidth="1"/>
    <col min="3598" max="3601" width="0" style="523" hidden="1" customWidth="1"/>
    <col min="3602" max="3602" width="11.7109375" style="523" customWidth="1"/>
    <col min="3603" max="3603" width="6.42578125" style="523" bestFit="1" customWidth="1"/>
    <col min="3604" max="3604" width="11.7109375" style="523" customWidth="1"/>
    <col min="3605" max="3605" width="0" style="523" hidden="1" customWidth="1"/>
    <col min="3606" max="3606" width="3.7109375" style="523" customWidth="1"/>
    <col min="3607" max="3607" width="11.140625" style="523" bestFit="1" customWidth="1"/>
    <col min="3608" max="3840" width="10.5703125" style="523"/>
    <col min="3841" max="3848" width="0" style="523" hidden="1" customWidth="1"/>
    <col min="3849" max="3851" width="3.7109375" style="523" customWidth="1"/>
    <col min="3852" max="3852" width="12.7109375" style="523" customWidth="1"/>
    <col min="3853" max="3853" width="47.42578125" style="523" customWidth="1"/>
    <col min="3854" max="3857" width="0" style="523" hidden="1" customWidth="1"/>
    <col min="3858" max="3858" width="11.7109375" style="523" customWidth="1"/>
    <col min="3859" max="3859" width="6.42578125" style="523" bestFit="1" customWidth="1"/>
    <col min="3860" max="3860" width="11.7109375" style="523" customWidth="1"/>
    <col min="3861" max="3861" width="0" style="523" hidden="1" customWidth="1"/>
    <col min="3862" max="3862" width="3.7109375" style="523" customWidth="1"/>
    <col min="3863" max="3863" width="11.140625" style="523" bestFit="1" customWidth="1"/>
    <col min="3864" max="4096" width="10.5703125" style="523"/>
    <col min="4097" max="4104" width="0" style="523" hidden="1" customWidth="1"/>
    <col min="4105" max="4107" width="3.7109375" style="523" customWidth="1"/>
    <col min="4108" max="4108" width="12.7109375" style="523" customWidth="1"/>
    <col min="4109" max="4109" width="47.42578125" style="523" customWidth="1"/>
    <col min="4110" max="4113" width="0" style="523" hidden="1" customWidth="1"/>
    <col min="4114" max="4114" width="11.7109375" style="523" customWidth="1"/>
    <col min="4115" max="4115" width="6.42578125" style="523" bestFit="1" customWidth="1"/>
    <col min="4116" max="4116" width="11.7109375" style="523" customWidth="1"/>
    <col min="4117" max="4117" width="0" style="523" hidden="1" customWidth="1"/>
    <col min="4118" max="4118" width="3.7109375" style="523" customWidth="1"/>
    <col min="4119" max="4119" width="11.140625" style="523" bestFit="1" customWidth="1"/>
    <col min="4120" max="4352" width="10.5703125" style="523"/>
    <col min="4353" max="4360" width="0" style="523" hidden="1" customWidth="1"/>
    <col min="4361" max="4363" width="3.7109375" style="523" customWidth="1"/>
    <col min="4364" max="4364" width="12.7109375" style="523" customWidth="1"/>
    <col min="4365" max="4365" width="47.42578125" style="523" customWidth="1"/>
    <col min="4366" max="4369" width="0" style="523" hidden="1" customWidth="1"/>
    <col min="4370" max="4370" width="11.7109375" style="523" customWidth="1"/>
    <col min="4371" max="4371" width="6.42578125" style="523" bestFit="1" customWidth="1"/>
    <col min="4372" max="4372" width="11.7109375" style="523" customWidth="1"/>
    <col min="4373" max="4373" width="0" style="523" hidden="1" customWidth="1"/>
    <col min="4374" max="4374" width="3.7109375" style="523" customWidth="1"/>
    <col min="4375" max="4375" width="11.140625" style="523" bestFit="1" customWidth="1"/>
    <col min="4376" max="4608" width="10.5703125" style="523"/>
    <col min="4609" max="4616" width="0" style="523" hidden="1" customWidth="1"/>
    <col min="4617" max="4619" width="3.7109375" style="523" customWidth="1"/>
    <col min="4620" max="4620" width="12.7109375" style="523" customWidth="1"/>
    <col min="4621" max="4621" width="47.42578125" style="523" customWidth="1"/>
    <col min="4622" max="4625" width="0" style="523" hidden="1" customWidth="1"/>
    <col min="4626" max="4626" width="11.7109375" style="523" customWidth="1"/>
    <col min="4627" max="4627" width="6.42578125" style="523" bestFit="1" customWidth="1"/>
    <col min="4628" max="4628" width="11.7109375" style="523" customWidth="1"/>
    <col min="4629" max="4629" width="0" style="523" hidden="1" customWidth="1"/>
    <col min="4630" max="4630" width="3.7109375" style="523" customWidth="1"/>
    <col min="4631" max="4631" width="11.140625" style="523" bestFit="1" customWidth="1"/>
    <col min="4632" max="4864" width="10.5703125" style="523"/>
    <col min="4865" max="4872" width="0" style="523" hidden="1" customWidth="1"/>
    <col min="4873" max="4875" width="3.7109375" style="523" customWidth="1"/>
    <col min="4876" max="4876" width="12.7109375" style="523" customWidth="1"/>
    <col min="4877" max="4877" width="47.42578125" style="523" customWidth="1"/>
    <col min="4878" max="4881" width="0" style="523" hidden="1" customWidth="1"/>
    <col min="4882" max="4882" width="11.7109375" style="523" customWidth="1"/>
    <col min="4883" max="4883" width="6.42578125" style="523" bestFit="1" customWidth="1"/>
    <col min="4884" max="4884" width="11.7109375" style="523" customWidth="1"/>
    <col min="4885" max="4885" width="0" style="523" hidden="1" customWidth="1"/>
    <col min="4886" max="4886" width="3.7109375" style="523" customWidth="1"/>
    <col min="4887" max="4887" width="11.140625" style="523" bestFit="1" customWidth="1"/>
    <col min="4888" max="5120" width="10.5703125" style="523"/>
    <col min="5121" max="5128" width="0" style="523" hidden="1" customWidth="1"/>
    <col min="5129" max="5131" width="3.7109375" style="523" customWidth="1"/>
    <col min="5132" max="5132" width="12.7109375" style="523" customWidth="1"/>
    <col min="5133" max="5133" width="47.42578125" style="523" customWidth="1"/>
    <col min="5134" max="5137" width="0" style="523" hidden="1" customWidth="1"/>
    <col min="5138" max="5138" width="11.7109375" style="523" customWidth="1"/>
    <col min="5139" max="5139" width="6.42578125" style="523" bestFit="1" customWidth="1"/>
    <col min="5140" max="5140" width="11.7109375" style="523" customWidth="1"/>
    <col min="5141" max="5141" width="0" style="523" hidden="1" customWidth="1"/>
    <col min="5142" max="5142" width="3.7109375" style="523" customWidth="1"/>
    <col min="5143" max="5143" width="11.140625" style="523" bestFit="1" customWidth="1"/>
    <col min="5144" max="5376" width="10.5703125" style="523"/>
    <col min="5377" max="5384" width="0" style="523" hidden="1" customWidth="1"/>
    <col min="5385" max="5387" width="3.7109375" style="523" customWidth="1"/>
    <col min="5388" max="5388" width="12.7109375" style="523" customWidth="1"/>
    <col min="5389" max="5389" width="47.42578125" style="523" customWidth="1"/>
    <col min="5390" max="5393" width="0" style="523" hidden="1" customWidth="1"/>
    <col min="5394" max="5394" width="11.7109375" style="523" customWidth="1"/>
    <col min="5395" max="5395" width="6.42578125" style="523" bestFit="1" customWidth="1"/>
    <col min="5396" max="5396" width="11.7109375" style="523" customWidth="1"/>
    <col min="5397" max="5397" width="0" style="523" hidden="1" customWidth="1"/>
    <col min="5398" max="5398" width="3.7109375" style="523" customWidth="1"/>
    <col min="5399" max="5399" width="11.140625" style="523" bestFit="1" customWidth="1"/>
    <col min="5400" max="5632" width="10.5703125" style="523"/>
    <col min="5633" max="5640" width="0" style="523" hidden="1" customWidth="1"/>
    <col min="5641" max="5643" width="3.7109375" style="523" customWidth="1"/>
    <col min="5644" max="5644" width="12.7109375" style="523" customWidth="1"/>
    <col min="5645" max="5645" width="47.42578125" style="523" customWidth="1"/>
    <col min="5646" max="5649" width="0" style="523" hidden="1" customWidth="1"/>
    <col min="5650" max="5650" width="11.7109375" style="523" customWidth="1"/>
    <col min="5651" max="5651" width="6.42578125" style="523" bestFit="1" customWidth="1"/>
    <col min="5652" max="5652" width="11.7109375" style="523" customWidth="1"/>
    <col min="5653" max="5653" width="0" style="523" hidden="1" customWidth="1"/>
    <col min="5654" max="5654" width="3.7109375" style="523" customWidth="1"/>
    <col min="5655" max="5655" width="11.140625" style="523" bestFit="1" customWidth="1"/>
    <col min="5656" max="5888" width="10.5703125" style="523"/>
    <col min="5889" max="5896" width="0" style="523" hidden="1" customWidth="1"/>
    <col min="5897" max="5899" width="3.7109375" style="523" customWidth="1"/>
    <col min="5900" max="5900" width="12.7109375" style="523" customWidth="1"/>
    <col min="5901" max="5901" width="47.42578125" style="523" customWidth="1"/>
    <col min="5902" max="5905" width="0" style="523" hidden="1" customWidth="1"/>
    <col min="5906" max="5906" width="11.7109375" style="523" customWidth="1"/>
    <col min="5907" max="5907" width="6.42578125" style="523" bestFit="1" customWidth="1"/>
    <col min="5908" max="5908" width="11.7109375" style="523" customWidth="1"/>
    <col min="5909" max="5909" width="0" style="523" hidden="1" customWidth="1"/>
    <col min="5910" max="5910" width="3.7109375" style="523" customWidth="1"/>
    <col min="5911" max="5911" width="11.140625" style="523" bestFit="1" customWidth="1"/>
    <col min="5912" max="6144" width="10.5703125" style="523"/>
    <col min="6145" max="6152" width="0" style="523" hidden="1" customWidth="1"/>
    <col min="6153" max="6155" width="3.7109375" style="523" customWidth="1"/>
    <col min="6156" max="6156" width="12.7109375" style="523" customWidth="1"/>
    <col min="6157" max="6157" width="47.42578125" style="523" customWidth="1"/>
    <col min="6158" max="6161" width="0" style="523" hidden="1" customWidth="1"/>
    <col min="6162" max="6162" width="11.7109375" style="523" customWidth="1"/>
    <col min="6163" max="6163" width="6.42578125" style="523" bestFit="1" customWidth="1"/>
    <col min="6164" max="6164" width="11.7109375" style="523" customWidth="1"/>
    <col min="6165" max="6165" width="0" style="523" hidden="1" customWidth="1"/>
    <col min="6166" max="6166" width="3.7109375" style="523" customWidth="1"/>
    <col min="6167" max="6167" width="11.140625" style="523" bestFit="1" customWidth="1"/>
    <col min="6168" max="6400" width="10.5703125" style="523"/>
    <col min="6401" max="6408" width="0" style="523" hidden="1" customWidth="1"/>
    <col min="6409" max="6411" width="3.7109375" style="523" customWidth="1"/>
    <col min="6412" max="6412" width="12.7109375" style="523" customWidth="1"/>
    <col min="6413" max="6413" width="47.42578125" style="523" customWidth="1"/>
    <col min="6414" max="6417" width="0" style="523" hidden="1" customWidth="1"/>
    <col min="6418" max="6418" width="11.7109375" style="523" customWidth="1"/>
    <col min="6419" max="6419" width="6.42578125" style="523" bestFit="1" customWidth="1"/>
    <col min="6420" max="6420" width="11.7109375" style="523" customWidth="1"/>
    <col min="6421" max="6421" width="0" style="523" hidden="1" customWidth="1"/>
    <col min="6422" max="6422" width="3.7109375" style="523" customWidth="1"/>
    <col min="6423" max="6423" width="11.140625" style="523" bestFit="1" customWidth="1"/>
    <col min="6424" max="6656" width="10.5703125" style="523"/>
    <col min="6657" max="6664" width="0" style="523" hidden="1" customWidth="1"/>
    <col min="6665" max="6667" width="3.7109375" style="523" customWidth="1"/>
    <col min="6668" max="6668" width="12.7109375" style="523" customWidth="1"/>
    <col min="6669" max="6669" width="47.42578125" style="523" customWidth="1"/>
    <col min="6670" max="6673" width="0" style="523" hidden="1" customWidth="1"/>
    <col min="6674" max="6674" width="11.7109375" style="523" customWidth="1"/>
    <col min="6675" max="6675" width="6.42578125" style="523" bestFit="1" customWidth="1"/>
    <col min="6676" max="6676" width="11.7109375" style="523" customWidth="1"/>
    <col min="6677" max="6677" width="0" style="523" hidden="1" customWidth="1"/>
    <col min="6678" max="6678" width="3.7109375" style="523" customWidth="1"/>
    <col min="6679" max="6679" width="11.140625" style="523" bestFit="1" customWidth="1"/>
    <col min="6680" max="6912" width="10.5703125" style="523"/>
    <col min="6913" max="6920" width="0" style="523" hidden="1" customWidth="1"/>
    <col min="6921" max="6923" width="3.7109375" style="523" customWidth="1"/>
    <col min="6924" max="6924" width="12.7109375" style="523" customWidth="1"/>
    <col min="6925" max="6925" width="47.42578125" style="523" customWidth="1"/>
    <col min="6926" max="6929" width="0" style="523" hidden="1" customWidth="1"/>
    <col min="6930" max="6930" width="11.7109375" style="523" customWidth="1"/>
    <col min="6931" max="6931" width="6.42578125" style="523" bestFit="1" customWidth="1"/>
    <col min="6932" max="6932" width="11.7109375" style="523" customWidth="1"/>
    <col min="6933" max="6933" width="0" style="523" hidden="1" customWidth="1"/>
    <col min="6934" max="6934" width="3.7109375" style="523" customWidth="1"/>
    <col min="6935" max="6935" width="11.140625" style="523" bestFit="1" customWidth="1"/>
    <col min="6936" max="7168" width="10.5703125" style="523"/>
    <col min="7169" max="7176" width="0" style="523" hidden="1" customWidth="1"/>
    <col min="7177" max="7179" width="3.7109375" style="523" customWidth="1"/>
    <col min="7180" max="7180" width="12.7109375" style="523" customWidth="1"/>
    <col min="7181" max="7181" width="47.42578125" style="523" customWidth="1"/>
    <col min="7182" max="7185" width="0" style="523" hidden="1" customWidth="1"/>
    <col min="7186" max="7186" width="11.7109375" style="523" customWidth="1"/>
    <col min="7187" max="7187" width="6.42578125" style="523" bestFit="1" customWidth="1"/>
    <col min="7188" max="7188" width="11.7109375" style="523" customWidth="1"/>
    <col min="7189" max="7189" width="0" style="523" hidden="1" customWidth="1"/>
    <col min="7190" max="7190" width="3.7109375" style="523" customWidth="1"/>
    <col min="7191" max="7191" width="11.140625" style="523" bestFit="1" customWidth="1"/>
    <col min="7192" max="7424" width="10.5703125" style="523"/>
    <col min="7425" max="7432" width="0" style="523" hidden="1" customWidth="1"/>
    <col min="7433" max="7435" width="3.7109375" style="523" customWidth="1"/>
    <col min="7436" max="7436" width="12.7109375" style="523" customWidth="1"/>
    <col min="7437" max="7437" width="47.42578125" style="523" customWidth="1"/>
    <col min="7438" max="7441" width="0" style="523" hidden="1" customWidth="1"/>
    <col min="7442" max="7442" width="11.7109375" style="523" customWidth="1"/>
    <col min="7443" max="7443" width="6.42578125" style="523" bestFit="1" customWidth="1"/>
    <col min="7444" max="7444" width="11.7109375" style="523" customWidth="1"/>
    <col min="7445" max="7445" width="0" style="523" hidden="1" customWidth="1"/>
    <col min="7446" max="7446" width="3.7109375" style="523" customWidth="1"/>
    <col min="7447" max="7447" width="11.140625" style="523" bestFit="1" customWidth="1"/>
    <col min="7448" max="7680" width="10.5703125" style="523"/>
    <col min="7681" max="7688" width="0" style="523" hidden="1" customWidth="1"/>
    <col min="7689" max="7691" width="3.7109375" style="523" customWidth="1"/>
    <col min="7692" max="7692" width="12.7109375" style="523" customWidth="1"/>
    <col min="7693" max="7693" width="47.42578125" style="523" customWidth="1"/>
    <col min="7694" max="7697" width="0" style="523" hidden="1" customWidth="1"/>
    <col min="7698" max="7698" width="11.7109375" style="523" customWidth="1"/>
    <col min="7699" max="7699" width="6.42578125" style="523" bestFit="1" customWidth="1"/>
    <col min="7700" max="7700" width="11.7109375" style="523" customWidth="1"/>
    <col min="7701" max="7701" width="0" style="523" hidden="1" customWidth="1"/>
    <col min="7702" max="7702" width="3.7109375" style="523" customWidth="1"/>
    <col min="7703" max="7703" width="11.140625" style="523" bestFit="1" customWidth="1"/>
    <col min="7704" max="7936" width="10.5703125" style="523"/>
    <col min="7937" max="7944" width="0" style="523" hidden="1" customWidth="1"/>
    <col min="7945" max="7947" width="3.7109375" style="523" customWidth="1"/>
    <col min="7948" max="7948" width="12.7109375" style="523" customWidth="1"/>
    <col min="7949" max="7949" width="47.42578125" style="523" customWidth="1"/>
    <col min="7950" max="7953" width="0" style="523" hidden="1" customWidth="1"/>
    <col min="7954" max="7954" width="11.7109375" style="523" customWidth="1"/>
    <col min="7955" max="7955" width="6.42578125" style="523" bestFit="1" customWidth="1"/>
    <col min="7956" max="7956" width="11.7109375" style="523" customWidth="1"/>
    <col min="7957" max="7957" width="0" style="523" hidden="1" customWidth="1"/>
    <col min="7958" max="7958" width="3.7109375" style="523" customWidth="1"/>
    <col min="7959" max="7959" width="11.140625" style="523" bestFit="1" customWidth="1"/>
    <col min="7960" max="8192" width="10.5703125" style="523"/>
    <col min="8193" max="8200" width="0" style="523" hidden="1" customWidth="1"/>
    <col min="8201" max="8203" width="3.7109375" style="523" customWidth="1"/>
    <col min="8204" max="8204" width="12.7109375" style="523" customWidth="1"/>
    <col min="8205" max="8205" width="47.42578125" style="523" customWidth="1"/>
    <col min="8206" max="8209" width="0" style="523" hidden="1" customWidth="1"/>
    <col min="8210" max="8210" width="11.7109375" style="523" customWidth="1"/>
    <col min="8211" max="8211" width="6.42578125" style="523" bestFit="1" customWidth="1"/>
    <col min="8212" max="8212" width="11.7109375" style="523" customWidth="1"/>
    <col min="8213" max="8213" width="0" style="523" hidden="1" customWidth="1"/>
    <col min="8214" max="8214" width="3.7109375" style="523" customWidth="1"/>
    <col min="8215" max="8215" width="11.140625" style="523" bestFit="1" customWidth="1"/>
    <col min="8216" max="8448" width="10.5703125" style="523"/>
    <col min="8449" max="8456" width="0" style="523" hidden="1" customWidth="1"/>
    <col min="8457" max="8459" width="3.7109375" style="523" customWidth="1"/>
    <col min="8460" max="8460" width="12.7109375" style="523" customWidth="1"/>
    <col min="8461" max="8461" width="47.42578125" style="523" customWidth="1"/>
    <col min="8462" max="8465" width="0" style="523" hidden="1" customWidth="1"/>
    <col min="8466" max="8466" width="11.7109375" style="523" customWidth="1"/>
    <col min="8467" max="8467" width="6.42578125" style="523" bestFit="1" customWidth="1"/>
    <col min="8468" max="8468" width="11.7109375" style="523" customWidth="1"/>
    <col min="8469" max="8469" width="0" style="523" hidden="1" customWidth="1"/>
    <col min="8470" max="8470" width="3.7109375" style="523" customWidth="1"/>
    <col min="8471" max="8471" width="11.140625" style="523" bestFit="1" customWidth="1"/>
    <col min="8472" max="8704" width="10.5703125" style="523"/>
    <col min="8705" max="8712" width="0" style="523" hidden="1" customWidth="1"/>
    <col min="8713" max="8715" width="3.7109375" style="523" customWidth="1"/>
    <col min="8716" max="8716" width="12.7109375" style="523" customWidth="1"/>
    <col min="8717" max="8717" width="47.42578125" style="523" customWidth="1"/>
    <col min="8718" max="8721" width="0" style="523" hidden="1" customWidth="1"/>
    <col min="8722" max="8722" width="11.7109375" style="523" customWidth="1"/>
    <col min="8723" max="8723" width="6.42578125" style="523" bestFit="1" customWidth="1"/>
    <col min="8724" max="8724" width="11.7109375" style="523" customWidth="1"/>
    <col min="8725" max="8725" width="0" style="523" hidden="1" customWidth="1"/>
    <col min="8726" max="8726" width="3.7109375" style="523" customWidth="1"/>
    <col min="8727" max="8727" width="11.140625" style="523" bestFit="1" customWidth="1"/>
    <col min="8728" max="8960" width="10.5703125" style="523"/>
    <col min="8961" max="8968" width="0" style="523" hidden="1" customWidth="1"/>
    <col min="8969" max="8971" width="3.7109375" style="523" customWidth="1"/>
    <col min="8972" max="8972" width="12.7109375" style="523" customWidth="1"/>
    <col min="8973" max="8973" width="47.42578125" style="523" customWidth="1"/>
    <col min="8974" max="8977" width="0" style="523" hidden="1" customWidth="1"/>
    <col min="8978" max="8978" width="11.7109375" style="523" customWidth="1"/>
    <col min="8979" max="8979" width="6.42578125" style="523" bestFit="1" customWidth="1"/>
    <col min="8980" max="8980" width="11.7109375" style="523" customWidth="1"/>
    <col min="8981" max="8981" width="0" style="523" hidden="1" customWidth="1"/>
    <col min="8982" max="8982" width="3.7109375" style="523" customWidth="1"/>
    <col min="8983" max="8983" width="11.140625" style="523" bestFit="1" customWidth="1"/>
    <col min="8984" max="9216" width="10.5703125" style="523"/>
    <col min="9217" max="9224" width="0" style="523" hidden="1" customWidth="1"/>
    <col min="9225" max="9227" width="3.7109375" style="523" customWidth="1"/>
    <col min="9228" max="9228" width="12.7109375" style="523" customWidth="1"/>
    <col min="9229" max="9229" width="47.42578125" style="523" customWidth="1"/>
    <col min="9230" max="9233" width="0" style="523" hidden="1" customWidth="1"/>
    <col min="9234" max="9234" width="11.7109375" style="523" customWidth="1"/>
    <col min="9235" max="9235" width="6.42578125" style="523" bestFit="1" customWidth="1"/>
    <col min="9236" max="9236" width="11.7109375" style="523" customWidth="1"/>
    <col min="9237" max="9237" width="0" style="523" hidden="1" customWidth="1"/>
    <col min="9238" max="9238" width="3.7109375" style="523" customWidth="1"/>
    <col min="9239" max="9239" width="11.140625" style="523" bestFit="1" customWidth="1"/>
    <col min="9240" max="9472" width="10.5703125" style="523"/>
    <col min="9473" max="9480" width="0" style="523" hidden="1" customWidth="1"/>
    <col min="9481" max="9483" width="3.7109375" style="523" customWidth="1"/>
    <col min="9484" max="9484" width="12.7109375" style="523" customWidth="1"/>
    <col min="9485" max="9485" width="47.42578125" style="523" customWidth="1"/>
    <col min="9486" max="9489" width="0" style="523" hidden="1" customWidth="1"/>
    <col min="9490" max="9490" width="11.7109375" style="523" customWidth="1"/>
    <col min="9491" max="9491" width="6.42578125" style="523" bestFit="1" customWidth="1"/>
    <col min="9492" max="9492" width="11.7109375" style="523" customWidth="1"/>
    <col min="9493" max="9493" width="0" style="523" hidden="1" customWidth="1"/>
    <col min="9494" max="9494" width="3.7109375" style="523" customWidth="1"/>
    <col min="9495" max="9495" width="11.140625" style="523" bestFit="1" customWidth="1"/>
    <col min="9496" max="9728" width="10.5703125" style="523"/>
    <col min="9729" max="9736" width="0" style="523" hidden="1" customWidth="1"/>
    <col min="9737" max="9739" width="3.7109375" style="523" customWidth="1"/>
    <col min="9740" max="9740" width="12.7109375" style="523" customWidth="1"/>
    <col min="9741" max="9741" width="47.42578125" style="523" customWidth="1"/>
    <col min="9742" max="9745" width="0" style="523" hidden="1" customWidth="1"/>
    <col min="9746" max="9746" width="11.7109375" style="523" customWidth="1"/>
    <col min="9747" max="9747" width="6.42578125" style="523" bestFit="1" customWidth="1"/>
    <col min="9748" max="9748" width="11.7109375" style="523" customWidth="1"/>
    <col min="9749" max="9749" width="0" style="523" hidden="1" customWidth="1"/>
    <col min="9750" max="9750" width="3.7109375" style="523" customWidth="1"/>
    <col min="9751" max="9751" width="11.140625" style="523" bestFit="1" customWidth="1"/>
    <col min="9752" max="9984" width="10.5703125" style="523"/>
    <col min="9985" max="9992" width="0" style="523" hidden="1" customWidth="1"/>
    <col min="9993" max="9995" width="3.7109375" style="523" customWidth="1"/>
    <col min="9996" max="9996" width="12.7109375" style="523" customWidth="1"/>
    <col min="9997" max="9997" width="47.42578125" style="523" customWidth="1"/>
    <col min="9998" max="10001" width="0" style="523" hidden="1" customWidth="1"/>
    <col min="10002" max="10002" width="11.7109375" style="523" customWidth="1"/>
    <col min="10003" max="10003" width="6.42578125" style="523" bestFit="1" customWidth="1"/>
    <col min="10004" max="10004" width="11.7109375" style="523" customWidth="1"/>
    <col min="10005" max="10005" width="0" style="523" hidden="1" customWidth="1"/>
    <col min="10006" max="10006" width="3.7109375" style="523" customWidth="1"/>
    <col min="10007" max="10007" width="11.140625" style="523" bestFit="1" customWidth="1"/>
    <col min="10008" max="10240" width="10.5703125" style="523"/>
    <col min="10241" max="10248" width="0" style="523" hidden="1" customWidth="1"/>
    <col min="10249" max="10251" width="3.7109375" style="523" customWidth="1"/>
    <col min="10252" max="10252" width="12.7109375" style="523" customWidth="1"/>
    <col min="10253" max="10253" width="47.42578125" style="523" customWidth="1"/>
    <col min="10254" max="10257" width="0" style="523" hidden="1" customWidth="1"/>
    <col min="10258" max="10258" width="11.7109375" style="523" customWidth="1"/>
    <col min="10259" max="10259" width="6.42578125" style="523" bestFit="1" customWidth="1"/>
    <col min="10260" max="10260" width="11.7109375" style="523" customWidth="1"/>
    <col min="10261" max="10261" width="0" style="523" hidden="1" customWidth="1"/>
    <col min="10262" max="10262" width="3.7109375" style="523" customWidth="1"/>
    <col min="10263" max="10263" width="11.140625" style="523" bestFit="1" customWidth="1"/>
    <col min="10264" max="10496" width="10.5703125" style="523"/>
    <col min="10497" max="10504" width="0" style="523" hidden="1" customWidth="1"/>
    <col min="10505" max="10507" width="3.7109375" style="523" customWidth="1"/>
    <col min="10508" max="10508" width="12.7109375" style="523" customWidth="1"/>
    <col min="10509" max="10509" width="47.42578125" style="523" customWidth="1"/>
    <col min="10510" max="10513" width="0" style="523" hidden="1" customWidth="1"/>
    <col min="10514" max="10514" width="11.7109375" style="523" customWidth="1"/>
    <col min="10515" max="10515" width="6.42578125" style="523" bestFit="1" customWidth="1"/>
    <col min="10516" max="10516" width="11.7109375" style="523" customWidth="1"/>
    <col min="10517" max="10517" width="0" style="523" hidden="1" customWidth="1"/>
    <col min="10518" max="10518" width="3.7109375" style="523" customWidth="1"/>
    <col min="10519" max="10519" width="11.140625" style="523" bestFit="1" customWidth="1"/>
    <col min="10520" max="10752" width="10.5703125" style="523"/>
    <col min="10753" max="10760" width="0" style="523" hidden="1" customWidth="1"/>
    <col min="10761" max="10763" width="3.7109375" style="523" customWidth="1"/>
    <col min="10764" max="10764" width="12.7109375" style="523" customWidth="1"/>
    <col min="10765" max="10765" width="47.42578125" style="523" customWidth="1"/>
    <col min="10766" max="10769" width="0" style="523" hidden="1" customWidth="1"/>
    <col min="10770" max="10770" width="11.7109375" style="523" customWidth="1"/>
    <col min="10771" max="10771" width="6.42578125" style="523" bestFit="1" customWidth="1"/>
    <col min="10772" max="10772" width="11.7109375" style="523" customWidth="1"/>
    <col min="10773" max="10773" width="0" style="523" hidden="1" customWidth="1"/>
    <col min="10774" max="10774" width="3.7109375" style="523" customWidth="1"/>
    <col min="10775" max="10775" width="11.140625" style="523" bestFit="1" customWidth="1"/>
    <col min="10776" max="11008" width="10.5703125" style="523"/>
    <col min="11009" max="11016" width="0" style="523" hidden="1" customWidth="1"/>
    <col min="11017" max="11019" width="3.7109375" style="523" customWidth="1"/>
    <col min="11020" max="11020" width="12.7109375" style="523" customWidth="1"/>
    <col min="11021" max="11021" width="47.42578125" style="523" customWidth="1"/>
    <col min="11022" max="11025" width="0" style="523" hidden="1" customWidth="1"/>
    <col min="11026" max="11026" width="11.7109375" style="523" customWidth="1"/>
    <col min="11027" max="11027" width="6.42578125" style="523" bestFit="1" customWidth="1"/>
    <col min="11028" max="11028" width="11.7109375" style="523" customWidth="1"/>
    <col min="11029" max="11029" width="0" style="523" hidden="1" customWidth="1"/>
    <col min="11030" max="11030" width="3.7109375" style="523" customWidth="1"/>
    <col min="11031" max="11031" width="11.140625" style="523" bestFit="1" customWidth="1"/>
    <col min="11032" max="11264" width="10.5703125" style="523"/>
    <col min="11265" max="11272" width="0" style="523" hidden="1" customWidth="1"/>
    <col min="11273" max="11275" width="3.7109375" style="523" customWidth="1"/>
    <col min="11276" max="11276" width="12.7109375" style="523" customWidth="1"/>
    <col min="11277" max="11277" width="47.42578125" style="523" customWidth="1"/>
    <col min="11278" max="11281" width="0" style="523" hidden="1" customWidth="1"/>
    <col min="11282" max="11282" width="11.7109375" style="523" customWidth="1"/>
    <col min="11283" max="11283" width="6.42578125" style="523" bestFit="1" customWidth="1"/>
    <col min="11284" max="11284" width="11.7109375" style="523" customWidth="1"/>
    <col min="11285" max="11285" width="0" style="523" hidden="1" customWidth="1"/>
    <col min="11286" max="11286" width="3.7109375" style="523" customWidth="1"/>
    <col min="11287" max="11287" width="11.140625" style="523" bestFit="1" customWidth="1"/>
    <col min="11288" max="11520" width="10.5703125" style="523"/>
    <col min="11521" max="11528" width="0" style="523" hidden="1" customWidth="1"/>
    <col min="11529" max="11531" width="3.7109375" style="523" customWidth="1"/>
    <col min="11532" max="11532" width="12.7109375" style="523" customWidth="1"/>
    <col min="11533" max="11533" width="47.42578125" style="523" customWidth="1"/>
    <col min="11534" max="11537" width="0" style="523" hidden="1" customWidth="1"/>
    <col min="11538" max="11538" width="11.7109375" style="523" customWidth="1"/>
    <col min="11539" max="11539" width="6.42578125" style="523" bestFit="1" customWidth="1"/>
    <col min="11540" max="11540" width="11.7109375" style="523" customWidth="1"/>
    <col min="11541" max="11541" width="0" style="523" hidden="1" customWidth="1"/>
    <col min="11542" max="11542" width="3.7109375" style="523" customWidth="1"/>
    <col min="11543" max="11543" width="11.140625" style="523" bestFit="1" customWidth="1"/>
    <col min="11544" max="11776" width="10.5703125" style="523"/>
    <col min="11777" max="11784" width="0" style="523" hidden="1" customWidth="1"/>
    <col min="11785" max="11787" width="3.7109375" style="523" customWidth="1"/>
    <col min="11788" max="11788" width="12.7109375" style="523" customWidth="1"/>
    <col min="11789" max="11789" width="47.42578125" style="523" customWidth="1"/>
    <col min="11790" max="11793" width="0" style="523" hidden="1" customWidth="1"/>
    <col min="11794" max="11794" width="11.7109375" style="523" customWidth="1"/>
    <col min="11795" max="11795" width="6.42578125" style="523" bestFit="1" customWidth="1"/>
    <col min="11796" max="11796" width="11.7109375" style="523" customWidth="1"/>
    <col min="11797" max="11797" width="0" style="523" hidden="1" customWidth="1"/>
    <col min="11798" max="11798" width="3.7109375" style="523" customWidth="1"/>
    <col min="11799" max="11799" width="11.140625" style="523" bestFit="1" customWidth="1"/>
    <col min="11800" max="12032" width="10.5703125" style="523"/>
    <col min="12033" max="12040" width="0" style="523" hidden="1" customWidth="1"/>
    <col min="12041" max="12043" width="3.7109375" style="523" customWidth="1"/>
    <col min="12044" max="12044" width="12.7109375" style="523" customWidth="1"/>
    <col min="12045" max="12045" width="47.42578125" style="523" customWidth="1"/>
    <col min="12046" max="12049" width="0" style="523" hidden="1" customWidth="1"/>
    <col min="12050" max="12050" width="11.7109375" style="523" customWidth="1"/>
    <col min="12051" max="12051" width="6.42578125" style="523" bestFit="1" customWidth="1"/>
    <col min="12052" max="12052" width="11.7109375" style="523" customWidth="1"/>
    <col min="12053" max="12053" width="0" style="523" hidden="1" customWidth="1"/>
    <col min="12054" max="12054" width="3.7109375" style="523" customWidth="1"/>
    <col min="12055" max="12055" width="11.140625" style="523" bestFit="1" customWidth="1"/>
    <col min="12056" max="12288" width="10.5703125" style="523"/>
    <col min="12289" max="12296" width="0" style="523" hidden="1" customWidth="1"/>
    <col min="12297" max="12299" width="3.7109375" style="523" customWidth="1"/>
    <col min="12300" max="12300" width="12.7109375" style="523" customWidth="1"/>
    <col min="12301" max="12301" width="47.42578125" style="523" customWidth="1"/>
    <col min="12302" max="12305" width="0" style="523" hidden="1" customWidth="1"/>
    <col min="12306" max="12306" width="11.7109375" style="523" customWidth="1"/>
    <col min="12307" max="12307" width="6.42578125" style="523" bestFit="1" customWidth="1"/>
    <col min="12308" max="12308" width="11.7109375" style="523" customWidth="1"/>
    <col min="12309" max="12309" width="0" style="523" hidden="1" customWidth="1"/>
    <col min="12310" max="12310" width="3.7109375" style="523" customWidth="1"/>
    <col min="12311" max="12311" width="11.140625" style="523" bestFit="1" customWidth="1"/>
    <col min="12312" max="12544" width="10.5703125" style="523"/>
    <col min="12545" max="12552" width="0" style="523" hidden="1" customWidth="1"/>
    <col min="12553" max="12555" width="3.7109375" style="523" customWidth="1"/>
    <col min="12556" max="12556" width="12.7109375" style="523" customWidth="1"/>
    <col min="12557" max="12557" width="47.42578125" style="523" customWidth="1"/>
    <col min="12558" max="12561" width="0" style="523" hidden="1" customWidth="1"/>
    <col min="12562" max="12562" width="11.7109375" style="523" customWidth="1"/>
    <col min="12563" max="12563" width="6.42578125" style="523" bestFit="1" customWidth="1"/>
    <col min="12564" max="12564" width="11.7109375" style="523" customWidth="1"/>
    <col min="12565" max="12565" width="0" style="523" hidden="1" customWidth="1"/>
    <col min="12566" max="12566" width="3.7109375" style="523" customWidth="1"/>
    <col min="12567" max="12567" width="11.140625" style="523" bestFit="1" customWidth="1"/>
    <col min="12568" max="12800" width="10.5703125" style="523"/>
    <col min="12801" max="12808" width="0" style="523" hidden="1" customWidth="1"/>
    <col min="12809" max="12811" width="3.7109375" style="523" customWidth="1"/>
    <col min="12812" max="12812" width="12.7109375" style="523" customWidth="1"/>
    <col min="12813" max="12813" width="47.42578125" style="523" customWidth="1"/>
    <col min="12814" max="12817" width="0" style="523" hidden="1" customWidth="1"/>
    <col min="12818" max="12818" width="11.7109375" style="523" customWidth="1"/>
    <col min="12819" max="12819" width="6.42578125" style="523" bestFit="1" customWidth="1"/>
    <col min="12820" max="12820" width="11.7109375" style="523" customWidth="1"/>
    <col min="12821" max="12821" width="0" style="523" hidden="1" customWidth="1"/>
    <col min="12822" max="12822" width="3.7109375" style="523" customWidth="1"/>
    <col min="12823" max="12823" width="11.140625" style="523" bestFit="1" customWidth="1"/>
    <col min="12824" max="13056" width="10.5703125" style="523"/>
    <col min="13057" max="13064" width="0" style="523" hidden="1" customWidth="1"/>
    <col min="13065" max="13067" width="3.7109375" style="523" customWidth="1"/>
    <col min="13068" max="13068" width="12.7109375" style="523" customWidth="1"/>
    <col min="13069" max="13069" width="47.42578125" style="523" customWidth="1"/>
    <col min="13070" max="13073" width="0" style="523" hidden="1" customWidth="1"/>
    <col min="13074" max="13074" width="11.7109375" style="523" customWidth="1"/>
    <col min="13075" max="13075" width="6.42578125" style="523" bestFit="1" customWidth="1"/>
    <col min="13076" max="13076" width="11.7109375" style="523" customWidth="1"/>
    <col min="13077" max="13077" width="0" style="523" hidden="1" customWidth="1"/>
    <col min="13078" max="13078" width="3.7109375" style="523" customWidth="1"/>
    <col min="13079" max="13079" width="11.140625" style="523" bestFit="1" customWidth="1"/>
    <col min="13080" max="13312" width="10.5703125" style="523"/>
    <col min="13313" max="13320" width="0" style="523" hidden="1" customWidth="1"/>
    <col min="13321" max="13323" width="3.7109375" style="523" customWidth="1"/>
    <col min="13324" max="13324" width="12.7109375" style="523" customWidth="1"/>
    <col min="13325" max="13325" width="47.42578125" style="523" customWidth="1"/>
    <col min="13326" max="13329" width="0" style="523" hidden="1" customWidth="1"/>
    <col min="13330" max="13330" width="11.7109375" style="523" customWidth="1"/>
    <col min="13331" max="13331" width="6.42578125" style="523" bestFit="1" customWidth="1"/>
    <col min="13332" max="13332" width="11.7109375" style="523" customWidth="1"/>
    <col min="13333" max="13333" width="0" style="523" hidden="1" customWidth="1"/>
    <col min="13334" max="13334" width="3.7109375" style="523" customWidth="1"/>
    <col min="13335" max="13335" width="11.140625" style="523" bestFit="1" customWidth="1"/>
    <col min="13336" max="13568" width="10.5703125" style="523"/>
    <col min="13569" max="13576" width="0" style="523" hidden="1" customWidth="1"/>
    <col min="13577" max="13579" width="3.7109375" style="523" customWidth="1"/>
    <col min="13580" max="13580" width="12.7109375" style="523" customWidth="1"/>
    <col min="13581" max="13581" width="47.42578125" style="523" customWidth="1"/>
    <col min="13582" max="13585" width="0" style="523" hidden="1" customWidth="1"/>
    <col min="13586" max="13586" width="11.7109375" style="523" customWidth="1"/>
    <col min="13587" max="13587" width="6.42578125" style="523" bestFit="1" customWidth="1"/>
    <col min="13588" max="13588" width="11.7109375" style="523" customWidth="1"/>
    <col min="13589" max="13589" width="0" style="523" hidden="1" customWidth="1"/>
    <col min="13590" max="13590" width="3.7109375" style="523" customWidth="1"/>
    <col min="13591" max="13591" width="11.140625" style="523" bestFit="1" customWidth="1"/>
    <col min="13592" max="13824" width="10.5703125" style="523"/>
    <col min="13825" max="13832" width="0" style="523" hidden="1" customWidth="1"/>
    <col min="13833" max="13835" width="3.7109375" style="523" customWidth="1"/>
    <col min="13836" max="13836" width="12.7109375" style="523" customWidth="1"/>
    <col min="13837" max="13837" width="47.42578125" style="523" customWidth="1"/>
    <col min="13838" max="13841" width="0" style="523" hidden="1" customWidth="1"/>
    <col min="13842" max="13842" width="11.7109375" style="523" customWidth="1"/>
    <col min="13843" max="13843" width="6.42578125" style="523" bestFit="1" customWidth="1"/>
    <col min="13844" max="13844" width="11.7109375" style="523" customWidth="1"/>
    <col min="13845" max="13845" width="0" style="523" hidden="1" customWidth="1"/>
    <col min="13846" max="13846" width="3.7109375" style="523" customWidth="1"/>
    <col min="13847" max="13847" width="11.140625" style="523" bestFit="1" customWidth="1"/>
    <col min="13848" max="14080" width="10.5703125" style="523"/>
    <col min="14081" max="14088" width="0" style="523" hidden="1" customWidth="1"/>
    <col min="14089" max="14091" width="3.7109375" style="523" customWidth="1"/>
    <col min="14092" max="14092" width="12.7109375" style="523" customWidth="1"/>
    <col min="14093" max="14093" width="47.42578125" style="523" customWidth="1"/>
    <col min="14094" max="14097" width="0" style="523" hidden="1" customWidth="1"/>
    <col min="14098" max="14098" width="11.7109375" style="523" customWidth="1"/>
    <col min="14099" max="14099" width="6.42578125" style="523" bestFit="1" customWidth="1"/>
    <col min="14100" max="14100" width="11.7109375" style="523" customWidth="1"/>
    <col min="14101" max="14101" width="0" style="523" hidden="1" customWidth="1"/>
    <col min="14102" max="14102" width="3.7109375" style="523" customWidth="1"/>
    <col min="14103" max="14103" width="11.140625" style="523" bestFit="1" customWidth="1"/>
    <col min="14104" max="14336" width="10.5703125" style="523"/>
    <col min="14337" max="14344" width="0" style="523" hidden="1" customWidth="1"/>
    <col min="14345" max="14347" width="3.7109375" style="523" customWidth="1"/>
    <col min="14348" max="14348" width="12.7109375" style="523" customWidth="1"/>
    <col min="14349" max="14349" width="47.42578125" style="523" customWidth="1"/>
    <col min="14350" max="14353" width="0" style="523" hidden="1" customWidth="1"/>
    <col min="14354" max="14354" width="11.7109375" style="523" customWidth="1"/>
    <col min="14355" max="14355" width="6.42578125" style="523" bestFit="1" customWidth="1"/>
    <col min="14356" max="14356" width="11.7109375" style="523" customWidth="1"/>
    <col min="14357" max="14357" width="0" style="523" hidden="1" customWidth="1"/>
    <col min="14358" max="14358" width="3.7109375" style="523" customWidth="1"/>
    <col min="14359" max="14359" width="11.140625" style="523" bestFit="1" customWidth="1"/>
    <col min="14360" max="14592" width="10.5703125" style="523"/>
    <col min="14593" max="14600" width="0" style="523" hidden="1" customWidth="1"/>
    <col min="14601" max="14603" width="3.7109375" style="523" customWidth="1"/>
    <col min="14604" max="14604" width="12.7109375" style="523" customWidth="1"/>
    <col min="14605" max="14605" width="47.42578125" style="523" customWidth="1"/>
    <col min="14606" max="14609" width="0" style="523" hidden="1" customWidth="1"/>
    <col min="14610" max="14610" width="11.7109375" style="523" customWidth="1"/>
    <col min="14611" max="14611" width="6.42578125" style="523" bestFit="1" customWidth="1"/>
    <col min="14612" max="14612" width="11.7109375" style="523" customWidth="1"/>
    <col min="14613" max="14613" width="0" style="523" hidden="1" customWidth="1"/>
    <col min="14614" max="14614" width="3.7109375" style="523" customWidth="1"/>
    <col min="14615" max="14615" width="11.140625" style="523" bestFit="1" customWidth="1"/>
    <col min="14616" max="14848" width="10.5703125" style="523"/>
    <col min="14849" max="14856" width="0" style="523" hidden="1" customWidth="1"/>
    <col min="14857" max="14859" width="3.7109375" style="523" customWidth="1"/>
    <col min="14860" max="14860" width="12.7109375" style="523" customWidth="1"/>
    <col min="14861" max="14861" width="47.42578125" style="523" customWidth="1"/>
    <col min="14862" max="14865" width="0" style="523" hidden="1" customWidth="1"/>
    <col min="14866" max="14866" width="11.7109375" style="523" customWidth="1"/>
    <col min="14867" max="14867" width="6.42578125" style="523" bestFit="1" customWidth="1"/>
    <col min="14868" max="14868" width="11.7109375" style="523" customWidth="1"/>
    <col min="14869" max="14869" width="0" style="523" hidden="1" customWidth="1"/>
    <col min="14870" max="14870" width="3.7109375" style="523" customWidth="1"/>
    <col min="14871" max="14871" width="11.140625" style="523" bestFit="1" customWidth="1"/>
    <col min="14872" max="15104" width="10.5703125" style="523"/>
    <col min="15105" max="15112" width="0" style="523" hidden="1" customWidth="1"/>
    <col min="15113" max="15115" width="3.7109375" style="523" customWidth="1"/>
    <col min="15116" max="15116" width="12.7109375" style="523" customWidth="1"/>
    <col min="15117" max="15117" width="47.42578125" style="523" customWidth="1"/>
    <col min="15118" max="15121" width="0" style="523" hidden="1" customWidth="1"/>
    <col min="15122" max="15122" width="11.7109375" style="523" customWidth="1"/>
    <col min="15123" max="15123" width="6.42578125" style="523" bestFit="1" customWidth="1"/>
    <col min="15124" max="15124" width="11.7109375" style="523" customWidth="1"/>
    <col min="15125" max="15125" width="0" style="523" hidden="1" customWidth="1"/>
    <col min="15126" max="15126" width="3.7109375" style="523" customWidth="1"/>
    <col min="15127" max="15127" width="11.140625" style="523" bestFit="1" customWidth="1"/>
    <col min="15128" max="15360" width="10.5703125" style="523"/>
    <col min="15361" max="15368" width="0" style="523" hidden="1" customWidth="1"/>
    <col min="15369" max="15371" width="3.7109375" style="523" customWidth="1"/>
    <col min="15372" max="15372" width="12.7109375" style="523" customWidth="1"/>
    <col min="15373" max="15373" width="47.42578125" style="523" customWidth="1"/>
    <col min="15374" max="15377" width="0" style="523" hidden="1" customWidth="1"/>
    <col min="15378" max="15378" width="11.7109375" style="523" customWidth="1"/>
    <col min="15379" max="15379" width="6.42578125" style="523" bestFit="1" customWidth="1"/>
    <col min="15380" max="15380" width="11.7109375" style="523" customWidth="1"/>
    <col min="15381" max="15381" width="0" style="523" hidden="1" customWidth="1"/>
    <col min="15382" max="15382" width="3.7109375" style="523" customWidth="1"/>
    <col min="15383" max="15383" width="11.140625" style="523" bestFit="1" customWidth="1"/>
    <col min="15384" max="15616" width="10.5703125" style="523"/>
    <col min="15617" max="15624" width="0" style="523" hidden="1" customWidth="1"/>
    <col min="15625" max="15627" width="3.7109375" style="523" customWidth="1"/>
    <col min="15628" max="15628" width="12.7109375" style="523" customWidth="1"/>
    <col min="15629" max="15629" width="47.42578125" style="523" customWidth="1"/>
    <col min="15630" max="15633" width="0" style="523" hidden="1" customWidth="1"/>
    <col min="15634" max="15634" width="11.7109375" style="523" customWidth="1"/>
    <col min="15635" max="15635" width="6.42578125" style="523" bestFit="1" customWidth="1"/>
    <col min="15636" max="15636" width="11.7109375" style="523" customWidth="1"/>
    <col min="15637" max="15637" width="0" style="523" hidden="1" customWidth="1"/>
    <col min="15638" max="15638" width="3.7109375" style="523" customWidth="1"/>
    <col min="15639" max="15639" width="11.140625" style="523" bestFit="1" customWidth="1"/>
    <col min="15640" max="15872" width="10.5703125" style="523"/>
    <col min="15873" max="15880" width="0" style="523" hidden="1" customWidth="1"/>
    <col min="15881" max="15883" width="3.7109375" style="523" customWidth="1"/>
    <col min="15884" max="15884" width="12.7109375" style="523" customWidth="1"/>
    <col min="15885" max="15885" width="47.42578125" style="523" customWidth="1"/>
    <col min="15886" max="15889" width="0" style="523" hidden="1" customWidth="1"/>
    <col min="15890" max="15890" width="11.7109375" style="523" customWidth="1"/>
    <col min="15891" max="15891" width="6.42578125" style="523" bestFit="1" customWidth="1"/>
    <col min="15892" max="15892" width="11.7109375" style="523" customWidth="1"/>
    <col min="15893" max="15893" width="0" style="523" hidden="1" customWidth="1"/>
    <col min="15894" max="15894" width="3.7109375" style="523" customWidth="1"/>
    <col min="15895" max="15895" width="11.140625" style="523" bestFit="1" customWidth="1"/>
    <col min="15896" max="16128" width="10.5703125" style="523"/>
    <col min="16129" max="16136" width="0" style="523" hidden="1" customWidth="1"/>
    <col min="16137" max="16139" width="3.7109375" style="523" customWidth="1"/>
    <col min="16140" max="16140" width="12.7109375" style="523" customWidth="1"/>
    <col min="16141" max="16141" width="47.42578125" style="523" customWidth="1"/>
    <col min="16142" max="16145" width="0" style="523" hidden="1" customWidth="1"/>
    <col min="16146" max="16146" width="11.7109375" style="523" customWidth="1"/>
    <col min="16147" max="16147" width="6.42578125" style="523" bestFit="1" customWidth="1"/>
    <col min="16148" max="16148" width="11.7109375" style="523" customWidth="1"/>
    <col min="16149" max="16149" width="0" style="523" hidden="1" customWidth="1"/>
    <col min="16150" max="16150" width="3.7109375" style="523" customWidth="1"/>
    <col min="16151" max="16151" width="11.140625" style="523" bestFit="1" customWidth="1"/>
    <col min="16152" max="16384" width="10.5703125" style="523"/>
  </cols>
  <sheetData>
    <row r="1" spans="1:35" ht="14.25" hidden="1" customHeight="1"/>
    <row r="2" spans="1:35" ht="14.25" hidden="1" customHeight="1"/>
    <row r="3" spans="1:35" ht="14.25" hidden="1" customHeight="1"/>
    <row r="4" spans="1:35" ht="3" customHeight="1">
      <c r="J4" s="529"/>
      <c r="K4" s="529"/>
      <c r="L4" s="524"/>
      <c r="M4" s="524"/>
      <c r="N4" s="524"/>
      <c r="O4" s="532"/>
      <c r="P4" s="532"/>
      <c r="Q4" s="532"/>
      <c r="R4" s="532"/>
      <c r="S4" s="532"/>
      <c r="T4" s="532"/>
      <c r="U4" s="524"/>
    </row>
    <row r="5" spans="1:35" ht="22.5" customHeight="1">
      <c r="J5" s="529"/>
      <c r="K5" s="529"/>
      <c r="L5" s="1214" t="s">
        <v>657</v>
      </c>
      <c r="M5" s="1214"/>
      <c r="N5" s="1214"/>
      <c r="O5" s="1214"/>
      <c r="P5" s="1214"/>
      <c r="Q5" s="1214"/>
      <c r="R5" s="1214"/>
      <c r="S5" s="1214"/>
      <c r="T5" s="1214"/>
      <c r="U5" s="579"/>
    </row>
    <row r="6" spans="1:35" ht="3" customHeight="1">
      <c r="J6" s="529"/>
      <c r="K6" s="529"/>
      <c r="L6" s="524"/>
      <c r="M6" s="524"/>
      <c r="N6" s="524"/>
      <c r="O6" s="528"/>
      <c r="P6" s="528"/>
      <c r="Q6" s="528"/>
      <c r="R6" s="528"/>
      <c r="S6" s="528"/>
      <c r="T6" s="528"/>
      <c r="U6" s="524"/>
    </row>
    <row r="7" spans="1:35" s="570" customFormat="1" ht="22.5">
      <c r="A7" s="590"/>
      <c r="B7" s="590"/>
      <c r="C7" s="590"/>
      <c r="D7" s="590"/>
      <c r="E7" s="590"/>
      <c r="F7" s="590"/>
      <c r="G7" s="590"/>
      <c r="H7" s="590"/>
      <c r="L7" s="499"/>
      <c r="M7" s="617" t="s">
        <v>502</v>
      </c>
      <c r="N7" s="666"/>
      <c r="O7" s="1246" t="str">
        <f>IF(NameOrPr_ch="",IF(NameOrPr="","",NameOrPr),NameOrPr_ch)</f>
        <v>Министерство тарифного регулирования и энергетики Челябинской области</v>
      </c>
      <c r="P7" s="1247"/>
      <c r="Q7" s="1247"/>
      <c r="R7" s="1247"/>
      <c r="S7" s="1247"/>
      <c r="T7" s="1248"/>
      <c r="U7" s="667"/>
      <c r="X7" s="590"/>
      <c r="Y7" s="590"/>
      <c r="Z7" s="590"/>
      <c r="AA7" s="590"/>
      <c r="AB7" s="590"/>
      <c r="AC7" s="590"/>
      <c r="AD7" s="590"/>
      <c r="AE7" s="590"/>
      <c r="AF7" s="590"/>
      <c r="AG7" s="590"/>
      <c r="AH7" s="590"/>
      <c r="AI7" s="590"/>
    </row>
    <row r="8" spans="1:35" s="570" customFormat="1" ht="18.75">
      <c r="A8" s="590"/>
      <c r="B8" s="590"/>
      <c r="C8" s="590"/>
      <c r="D8" s="590"/>
      <c r="E8" s="590"/>
      <c r="F8" s="590"/>
      <c r="G8" s="590"/>
      <c r="H8" s="590"/>
      <c r="L8" s="499"/>
      <c r="M8" s="617" t="s">
        <v>596</v>
      </c>
      <c r="N8" s="666"/>
      <c r="O8" s="1246" t="str">
        <f>IF(datePr_ch="",IF(datePr="","",datePr),datePr_ch)</f>
        <v>30.04.2019</v>
      </c>
      <c r="P8" s="1247"/>
      <c r="Q8" s="1247"/>
      <c r="R8" s="1247"/>
      <c r="S8" s="1247"/>
      <c r="T8" s="1248"/>
      <c r="U8" s="667"/>
      <c r="X8" s="590"/>
      <c r="Y8" s="590"/>
      <c r="Z8" s="590"/>
      <c r="AA8" s="590"/>
      <c r="AB8" s="590"/>
      <c r="AC8" s="590"/>
      <c r="AD8" s="590"/>
      <c r="AE8" s="590"/>
      <c r="AF8" s="590"/>
      <c r="AG8" s="590"/>
      <c r="AH8" s="590"/>
      <c r="AI8" s="590"/>
    </row>
    <row r="9" spans="1:35" s="570" customFormat="1" ht="18.75">
      <c r="A9" s="590"/>
      <c r="B9" s="590"/>
      <c r="C9" s="590"/>
      <c r="D9" s="590"/>
      <c r="E9" s="590"/>
      <c r="F9" s="590"/>
      <c r="G9" s="590"/>
      <c r="H9" s="590"/>
      <c r="L9" s="552"/>
      <c r="M9" s="617" t="s">
        <v>595</v>
      </c>
      <c r="N9" s="666"/>
      <c r="O9" s="1246" t="str">
        <f>IF(numberPr_ch="",IF(numberPr="","",numberPr),numberPr_ch)</f>
        <v>35/5</v>
      </c>
      <c r="P9" s="1247"/>
      <c r="Q9" s="1247"/>
      <c r="R9" s="1247"/>
      <c r="S9" s="1247"/>
      <c r="T9" s="1248"/>
      <c r="U9" s="667"/>
      <c r="X9" s="590"/>
      <c r="Y9" s="590"/>
      <c r="Z9" s="590"/>
      <c r="AA9" s="590"/>
      <c r="AB9" s="590"/>
      <c r="AC9" s="590"/>
      <c r="AD9" s="590"/>
      <c r="AE9" s="590"/>
      <c r="AF9" s="590"/>
      <c r="AG9" s="590"/>
      <c r="AH9" s="590"/>
      <c r="AI9" s="590"/>
    </row>
    <row r="10" spans="1:35" s="570" customFormat="1" ht="18.75">
      <c r="A10" s="590"/>
      <c r="B10" s="590"/>
      <c r="C10" s="590"/>
      <c r="D10" s="590"/>
      <c r="E10" s="590"/>
      <c r="F10" s="590"/>
      <c r="G10" s="590"/>
      <c r="H10" s="590"/>
      <c r="L10" s="552"/>
      <c r="M10" s="617" t="s">
        <v>501</v>
      </c>
      <c r="N10" s="666"/>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7"/>
      <c r="X10" s="590"/>
      <c r="Y10" s="590"/>
      <c r="Z10" s="590"/>
      <c r="AA10" s="590"/>
      <c r="AB10" s="590"/>
      <c r="AC10" s="590"/>
      <c r="AD10" s="590"/>
      <c r="AE10" s="590"/>
      <c r="AF10" s="590"/>
      <c r="AG10" s="590"/>
      <c r="AH10" s="590"/>
      <c r="AI10" s="590"/>
    </row>
    <row r="11" spans="1:35" s="570" customFormat="1" ht="11.25" hidden="1" customHeight="1">
      <c r="A11" s="590"/>
      <c r="B11" s="590"/>
      <c r="C11" s="590"/>
      <c r="D11" s="590"/>
      <c r="E11" s="590"/>
      <c r="F11" s="590"/>
      <c r="G11" s="590"/>
      <c r="H11" s="590"/>
      <c r="L11" s="1215"/>
      <c r="M11" s="1215"/>
      <c r="N11" s="566"/>
      <c r="O11" s="1249"/>
      <c r="P11" s="1249"/>
      <c r="Q11" s="1249"/>
      <c r="R11" s="1249"/>
      <c r="S11" s="1249"/>
      <c r="T11" s="1249"/>
      <c r="U11" s="588" t="s">
        <v>373</v>
      </c>
      <c r="X11" s="590"/>
      <c r="Y11" s="590"/>
      <c r="Z11" s="590"/>
      <c r="AA11" s="590"/>
      <c r="AB11" s="590"/>
      <c r="AC11" s="590"/>
      <c r="AD11" s="590"/>
      <c r="AE11" s="590"/>
      <c r="AF11" s="590"/>
      <c r="AG11" s="590"/>
      <c r="AH11" s="590"/>
      <c r="AI11" s="590"/>
    </row>
    <row r="12" spans="1:35">
      <c r="J12" s="529"/>
      <c r="K12" s="529"/>
      <c r="L12" s="524"/>
      <c r="M12" s="524"/>
      <c r="N12" s="524"/>
      <c r="O12" s="1245"/>
      <c r="P12" s="1245"/>
      <c r="Q12" s="1245"/>
      <c r="R12" s="1245"/>
      <c r="S12" s="1245"/>
      <c r="T12" s="1245"/>
      <c r="U12" s="1245"/>
    </row>
    <row r="13" spans="1:35" ht="14.25" customHeight="1">
      <c r="J13" s="529"/>
      <c r="K13" s="529"/>
      <c r="L13" s="1155" t="s">
        <v>454</v>
      </c>
      <c r="M13" s="1155"/>
      <c r="N13" s="1155"/>
      <c r="O13" s="1155"/>
      <c r="P13" s="1155"/>
      <c r="Q13" s="1155"/>
      <c r="R13" s="1155"/>
      <c r="S13" s="1155"/>
      <c r="T13" s="1155"/>
      <c r="U13" s="1155"/>
      <c r="V13" s="1155"/>
      <c r="W13" s="1155" t="s">
        <v>455</v>
      </c>
    </row>
    <row r="14" spans="1:35" ht="14.25" customHeight="1">
      <c r="J14" s="529"/>
      <c r="K14" s="529"/>
      <c r="L14" s="1227" t="s">
        <v>92</v>
      </c>
      <c r="M14" s="1227" t="s">
        <v>639</v>
      </c>
      <c r="N14" s="521"/>
      <c r="O14" s="1228" t="s">
        <v>641</v>
      </c>
      <c r="P14" s="1229"/>
      <c r="Q14" s="1229"/>
      <c r="R14" s="1229"/>
      <c r="S14" s="1229"/>
      <c r="T14" s="1230"/>
      <c r="U14" s="1211" t="s">
        <v>341</v>
      </c>
      <c r="V14" s="1224" t="s">
        <v>275</v>
      </c>
      <c r="W14" s="1155"/>
    </row>
    <row r="15" spans="1:35" ht="14.25" customHeight="1">
      <c r="J15" s="529"/>
      <c r="K15" s="529"/>
      <c r="L15" s="1227"/>
      <c r="M15" s="1227"/>
      <c r="N15" s="521"/>
      <c r="O15" s="1233" t="s">
        <v>621</v>
      </c>
      <c r="P15" s="1231"/>
      <c r="Q15" s="1232"/>
      <c r="R15" s="1209" t="s">
        <v>654</v>
      </c>
      <c r="S15" s="1209"/>
      <c r="T15" s="1210"/>
      <c r="U15" s="1212"/>
      <c r="V15" s="1225"/>
      <c r="W15" s="1155"/>
    </row>
    <row r="16" spans="1:35" ht="30" customHeight="1">
      <c r="J16" s="529"/>
      <c r="K16" s="529"/>
      <c r="L16" s="1227"/>
      <c r="M16" s="1227"/>
      <c r="N16" s="520"/>
      <c r="O16" s="1234"/>
      <c r="P16" s="535"/>
      <c r="Q16" s="535"/>
      <c r="R16" s="536" t="s">
        <v>274</v>
      </c>
      <c r="S16" s="1222" t="s">
        <v>273</v>
      </c>
      <c r="T16" s="1223"/>
      <c r="U16" s="1213"/>
      <c r="V16" s="1226"/>
      <c r="W16" s="1155"/>
    </row>
    <row r="17" spans="1:36">
      <c r="J17" s="529"/>
      <c r="K17" s="569">
        <v>1</v>
      </c>
      <c r="L17" s="647" t="s">
        <v>93</v>
      </c>
      <c r="M17" s="647" t="s">
        <v>49</v>
      </c>
      <c r="N17" s="668" t="s">
        <v>49</v>
      </c>
      <c r="O17" s="648">
        <f ca="1">OFFSET(O17,0,-1)+1</f>
        <v>3</v>
      </c>
      <c r="P17" s="649">
        <f ca="1">OFFSET(P17,0,-1)</f>
        <v>3</v>
      </c>
      <c r="Q17" s="649">
        <f ca="1">OFFSET(Q17,0,-1)</f>
        <v>3</v>
      </c>
      <c r="R17" s="648">
        <f ca="1">OFFSET(R17,0,-1)+1</f>
        <v>4</v>
      </c>
      <c r="S17" s="1216">
        <f ca="1">OFFSET(S17,0,-1)+1</f>
        <v>5</v>
      </c>
      <c r="T17" s="1216"/>
      <c r="U17" s="648">
        <f ca="1">OFFSET(U17,0,-2)+1</f>
        <v>6</v>
      </c>
      <c r="V17" s="649">
        <f ca="1">OFFSET(V17,0,-1)</f>
        <v>6</v>
      </c>
      <c r="W17" s="648">
        <f ca="1">OFFSET(W17,0,-1)+1</f>
        <v>7</v>
      </c>
    </row>
    <row r="18" spans="1:36" ht="22.5">
      <c r="A18" s="1200">
        <v>1</v>
      </c>
      <c r="B18" s="919"/>
      <c r="C18" s="919"/>
      <c r="D18" s="919"/>
      <c r="E18" s="920"/>
      <c r="F18" s="921"/>
      <c r="G18" s="919"/>
      <c r="H18" s="919"/>
      <c r="I18" s="922"/>
      <c r="J18" s="917"/>
      <c r="K18" s="926">
        <v>1</v>
      </c>
      <c r="L18" s="593">
        <f>mergeValue(A18)</f>
        <v>1</v>
      </c>
      <c r="M18" s="641" t="s">
        <v>20</v>
      </c>
      <c r="N18" s="580"/>
      <c r="O18" s="1241"/>
      <c r="P18" s="1241"/>
      <c r="Q18" s="1241"/>
      <c r="R18" s="1241"/>
      <c r="S18" s="1241"/>
      <c r="T18" s="1241"/>
      <c r="U18" s="1241"/>
      <c r="V18" s="1241"/>
      <c r="W18" s="630" t="s">
        <v>658</v>
      </c>
    </row>
    <row r="19" spans="1:36" ht="22.5">
      <c r="A19" s="1200"/>
      <c r="B19" s="1200">
        <v>1</v>
      </c>
      <c r="C19" s="919"/>
      <c r="D19" s="919"/>
      <c r="E19" s="921"/>
      <c r="F19" s="921"/>
      <c r="G19" s="919"/>
      <c r="H19" s="919"/>
      <c r="I19" s="916"/>
      <c r="J19" s="915"/>
      <c r="K19" s="926">
        <v>1</v>
      </c>
      <c r="L19" s="593" t="str">
        <f>mergeValue(A19) &amp;"."&amp; mergeValue(B19)</f>
        <v>1.1</v>
      </c>
      <c r="M19" s="546" t="s">
        <v>16</v>
      </c>
      <c r="N19" s="580"/>
      <c r="O19" s="1241"/>
      <c r="P19" s="1241"/>
      <c r="Q19" s="1241"/>
      <c r="R19" s="1241"/>
      <c r="S19" s="1241"/>
      <c r="T19" s="1241"/>
      <c r="U19" s="1241"/>
      <c r="V19" s="1241"/>
      <c r="W19" s="630" t="s">
        <v>477</v>
      </c>
    </row>
    <row r="20" spans="1:36" ht="22.5">
      <c r="A20" s="1200"/>
      <c r="B20" s="1200"/>
      <c r="C20" s="1200">
        <v>1</v>
      </c>
      <c r="D20" s="919"/>
      <c r="E20" s="921"/>
      <c r="F20" s="921"/>
      <c r="G20" s="919"/>
      <c r="H20" s="919"/>
      <c r="I20" s="923"/>
      <c r="J20" s="915"/>
      <c r="K20" s="926">
        <v>1</v>
      </c>
      <c r="L20" s="593" t="str">
        <f>mergeValue(A20) &amp;"."&amp; mergeValue(B20)&amp;"."&amp; mergeValue(C20)</f>
        <v>1.1.1</v>
      </c>
      <c r="M20" s="547" t="s">
        <v>7</v>
      </c>
      <c r="N20" s="580"/>
      <c r="O20" s="1241"/>
      <c r="P20" s="1241"/>
      <c r="Q20" s="1241"/>
      <c r="R20" s="1241"/>
      <c r="S20" s="1241"/>
      <c r="T20" s="1241"/>
      <c r="U20" s="1241"/>
      <c r="V20" s="1241"/>
      <c r="W20" s="630" t="s">
        <v>633</v>
      </c>
    </row>
    <row r="21" spans="1:36" ht="22.5">
      <c r="A21" s="1200"/>
      <c r="B21" s="1200"/>
      <c r="C21" s="1200"/>
      <c r="D21" s="1200">
        <v>1</v>
      </c>
      <c r="E21" s="921"/>
      <c r="F21" s="921"/>
      <c r="G21" s="919"/>
      <c r="H21" s="919"/>
      <c r="I21" s="1200">
        <v>1</v>
      </c>
      <c r="J21" s="915"/>
      <c r="K21" s="926">
        <v>1</v>
      </c>
      <c r="L21" s="593" t="str">
        <f>mergeValue(A21) &amp;"."&amp; mergeValue(B21)&amp;"."&amp; mergeValue(C21)&amp;"."&amp; mergeValue(D21)</f>
        <v>1.1.1.1</v>
      </c>
      <c r="M21" s="548" t="s">
        <v>22</v>
      </c>
      <c r="N21" s="580"/>
      <c r="O21" s="1241"/>
      <c r="P21" s="1241"/>
      <c r="Q21" s="1241"/>
      <c r="R21" s="1241"/>
      <c r="S21" s="1241"/>
      <c r="T21" s="1241"/>
      <c r="U21" s="1241"/>
      <c r="V21" s="1241"/>
      <c r="W21" s="630" t="s">
        <v>634</v>
      </c>
    </row>
    <row r="22" spans="1:36" ht="11.25" hidden="1" customHeight="1">
      <c r="A22" s="1200"/>
      <c r="B22" s="1200"/>
      <c r="C22" s="1200"/>
      <c r="D22" s="1200"/>
      <c r="E22" s="1200">
        <v>1</v>
      </c>
      <c r="F22" s="921"/>
      <c r="G22" s="919"/>
      <c r="H22" s="919"/>
      <c r="I22" s="1200"/>
      <c r="J22" s="921"/>
      <c r="K22" s="926">
        <v>1</v>
      </c>
      <c r="L22" s="593"/>
      <c r="M22" s="554"/>
      <c r="N22" s="581"/>
      <c r="O22" s="631"/>
      <c r="P22" s="631"/>
      <c r="Q22" s="631"/>
      <c r="R22" s="631"/>
      <c r="S22" s="631"/>
      <c r="T22" s="631"/>
      <c r="U22" s="593"/>
      <c r="V22" s="507"/>
      <c r="W22" s="559"/>
    </row>
    <row r="23" spans="1:36" ht="90">
      <c r="A23" s="1200"/>
      <c r="B23" s="1200"/>
      <c r="C23" s="1200"/>
      <c r="D23" s="1200"/>
      <c r="E23" s="1200"/>
      <c r="F23" s="1200">
        <v>1</v>
      </c>
      <c r="G23" s="919"/>
      <c r="H23" s="919"/>
      <c r="I23" s="1200"/>
      <c r="J23" s="1244"/>
      <c r="K23" s="926">
        <v>1</v>
      </c>
      <c r="L23" s="593" t="str">
        <f>mergeValue(A23) &amp;"."&amp; mergeValue(B23)&amp;"."&amp; mergeValue(C23)&amp;"."&amp; mergeValue(D23)&amp;"."&amp;  mergeValue(F23)</f>
        <v>1.1.1.1.1</v>
      </c>
      <c r="M23" s="554" t="s">
        <v>10</v>
      </c>
      <c r="N23" s="581"/>
      <c r="O23" s="1202"/>
      <c r="P23" s="1202"/>
      <c r="Q23" s="1202"/>
      <c r="R23" s="1202"/>
      <c r="S23" s="1202"/>
      <c r="T23" s="1202"/>
      <c r="U23" s="1202"/>
      <c r="V23" s="1202"/>
      <c r="W23" s="630" t="s">
        <v>635</v>
      </c>
      <c r="Y23" s="589" t="str">
        <f>strCheckUnique(Z23:Z26)</f>
        <v/>
      </c>
      <c r="AA23" s="589"/>
    </row>
    <row r="24" spans="1:36" ht="189" customHeight="1">
      <c r="A24" s="1200"/>
      <c r="B24" s="1200"/>
      <c r="C24" s="1200"/>
      <c r="D24" s="1200"/>
      <c r="E24" s="1200"/>
      <c r="F24" s="1200"/>
      <c r="G24" s="919">
        <v>1</v>
      </c>
      <c r="H24" s="919"/>
      <c r="I24" s="1200"/>
      <c r="J24" s="1244"/>
      <c r="K24" s="918"/>
      <c r="L24" s="593" t="str">
        <f>mergeValue(A24) &amp;"."&amp; mergeValue(B24)&amp;"."&amp; mergeValue(C24)&amp;"."&amp; mergeValue(D24)&amp;"."&amp;  mergeValue(F24)&amp;"."&amp;  mergeValue(G24)</f>
        <v>1.1.1.1.1.1</v>
      </c>
      <c r="M24" s="1068"/>
      <c r="N24" s="586"/>
      <c r="O24" s="562"/>
      <c r="P24" s="562"/>
      <c r="Q24" s="562"/>
      <c r="R24" s="1242"/>
      <c r="S24" s="1207" t="s">
        <v>84</v>
      </c>
      <c r="T24" s="1242"/>
      <c r="U24" s="1207" t="s">
        <v>85</v>
      </c>
      <c r="V24" s="537"/>
      <c r="W24" s="1217" t="s">
        <v>659</v>
      </c>
      <c r="X24" s="585" t="str">
        <f>strCheckDate(O25:V25)</f>
        <v/>
      </c>
      <c r="Y24" s="589"/>
      <c r="Z24" s="589" t="str">
        <f>IF(M24="","",M24 )</f>
        <v/>
      </c>
      <c r="AA24" s="589"/>
      <c r="AB24" s="589"/>
      <c r="AC24" s="589"/>
    </row>
    <row r="25" spans="1:36" ht="11.25" hidden="1" customHeight="1">
      <c r="A25" s="1200"/>
      <c r="B25" s="1200"/>
      <c r="C25" s="1200"/>
      <c r="D25" s="1200"/>
      <c r="E25" s="1200"/>
      <c r="F25" s="1200"/>
      <c r="G25" s="919"/>
      <c r="H25" s="919"/>
      <c r="I25" s="1200"/>
      <c r="J25" s="1244"/>
      <c r="K25" s="926">
        <v>1</v>
      </c>
      <c r="L25" s="600"/>
      <c r="M25" s="646"/>
      <c r="N25" s="586"/>
      <c r="O25" s="562"/>
      <c r="P25" s="562"/>
      <c r="Q25" s="584" t="str">
        <f>R24 &amp; "-" &amp; T24</f>
        <v>-</v>
      </c>
      <c r="R25" s="1242"/>
      <c r="S25" s="1207"/>
      <c r="T25" s="1242"/>
      <c r="U25" s="1207"/>
      <c r="V25" s="537"/>
      <c r="W25" s="1218"/>
      <c r="Y25" s="589"/>
      <c r="Z25" s="589"/>
      <c r="AA25" s="589"/>
      <c r="AB25" s="589"/>
      <c r="AC25" s="589"/>
    </row>
    <row r="26" spans="1:36" s="522" customFormat="1" ht="15" customHeight="1">
      <c r="A26" s="1200"/>
      <c r="B26" s="1200"/>
      <c r="C26" s="1200"/>
      <c r="D26" s="1200"/>
      <c r="E26" s="1200"/>
      <c r="F26" s="1200"/>
      <c r="G26" s="919"/>
      <c r="H26" s="919"/>
      <c r="I26" s="1200"/>
      <c r="J26" s="1244"/>
      <c r="K26" s="926">
        <v>1</v>
      </c>
      <c r="L26" s="538"/>
      <c r="M26" s="556" t="s">
        <v>25</v>
      </c>
      <c r="N26" s="551"/>
      <c r="O26" s="545"/>
      <c r="P26" s="545"/>
      <c r="Q26" s="545"/>
      <c r="R26" s="573"/>
      <c r="S26" s="564"/>
      <c r="T26" s="563"/>
      <c r="U26" s="551"/>
      <c r="V26" s="560"/>
      <c r="W26" s="1219"/>
      <c r="X26" s="587"/>
      <c r="Y26" s="587"/>
      <c r="Z26" s="587"/>
      <c r="AA26" s="587"/>
      <c r="AB26" s="587"/>
      <c r="AC26" s="587"/>
      <c r="AD26" s="587"/>
      <c r="AE26" s="587"/>
      <c r="AF26" s="587"/>
      <c r="AG26" s="587"/>
      <c r="AH26" s="587"/>
      <c r="AI26" s="587"/>
    </row>
    <row r="27" spans="1:36" s="522" customFormat="1" ht="15" customHeight="1">
      <c r="A27" s="1200"/>
      <c r="B27" s="1200"/>
      <c r="C27" s="1200"/>
      <c r="D27" s="1200"/>
      <c r="E27" s="1200"/>
      <c r="F27" s="921"/>
      <c r="G27" s="921"/>
      <c r="H27" s="919"/>
      <c r="I27" s="1200"/>
      <c r="J27" s="921"/>
      <c r="K27" s="925"/>
      <c r="L27" s="538"/>
      <c r="M27" s="551" t="s">
        <v>11</v>
      </c>
      <c r="N27" s="556"/>
      <c r="O27" s="556"/>
      <c r="P27" s="556"/>
      <c r="Q27" s="556"/>
      <c r="R27" s="556"/>
      <c r="S27" s="556"/>
      <c r="T27" s="556"/>
      <c r="U27" s="556"/>
      <c r="V27" s="556"/>
      <c r="W27" s="560"/>
      <c r="X27" s="587"/>
      <c r="Y27" s="587"/>
      <c r="Z27" s="587"/>
      <c r="AA27" s="587"/>
      <c r="AB27" s="587"/>
      <c r="AC27" s="587"/>
      <c r="AD27" s="587"/>
      <c r="AE27" s="587"/>
      <c r="AF27" s="587"/>
      <c r="AG27" s="587"/>
      <c r="AH27" s="587"/>
      <c r="AI27" s="587"/>
      <c r="AJ27" s="587"/>
    </row>
    <row r="28" spans="1:36" s="522" customFormat="1" ht="15" hidden="1" customHeight="1">
      <c r="A28" s="1200"/>
      <c r="B28" s="1200"/>
      <c r="C28" s="1200"/>
      <c r="D28" s="1200"/>
      <c r="E28" s="921"/>
      <c r="F28" s="921"/>
      <c r="G28" s="921"/>
      <c r="H28" s="919"/>
      <c r="I28" s="1200"/>
      <c r="J28" s="921"/>
      <c r="K28" s="925"/>
      <c r="L28" s="538"/>
      <c r="M28" s="551"/>
      <c r="N28" s="556"/>
      <c r="O28" s="556"/>
      <c r="P28" s="556"/>
      <c r="Q28" s="556"/>
      <c r="R28" s="556"/>
      <c r="S28" s="556"/>
      <c r="T28" s="556"/>
      <c r="U28" s="556"/>
      <c r="V28" s="556"/>
      <c r="W28" s="560"/>
      <c r="X28" s="587"/>
      <c r="Y28" s="587"/>
      <c r="Z28" s="587"/>
      <c r="AA28" s="587"/>
      <c r="AB28" s="587"/>
      <c r="AC28" s="587"/>
      <c r="AD28" s="587"/>
      <c r="AE28" s="587"/>
      <c r="AF28" s="587"/>
      <c r="AG28" s="587"/>
      <c r="AH28" s="587"/>
      <c r="AI28" s="587"/>
      <c r="AJ28" s="587"/>
    </row>
    <row r="29" spans="1:36" s="522" customFormat="1" ht="15" customHeight="1">
      <c r="A29" s="1200"/>
      <c r="B29" s="1200"/>
      <c r="C29" s="1200"/>
      <c r="D29" s="924"/>
      <c r="E29" s="924"/>
      <c r="F29" s="921"/>
      <c r="G29" s="919"/>
      <c r="H29" s="919"/>
      <c r="I29" s="917"/>
      <c r="J29" s="914"/>
      <c r="K29" s="926">
        <v>1</v>
      </c>
      <c r="L29" s="538"/>
      <c r="M29" s="550" t="s">
        <v>17</v>
      </c>
      <c r="N29" s="549"/>
      <c r="O29" s="545"/>
      <c r="P29" s="545"/>
      <c r="Q29" s="545"/>
      <c r="R29" s="573"/>
      <c r="S29" s="564"/>
      <c r="T29" s="563"/>
      <c r="U29" s="549"/>
      <c r="V29" s="564"/>
      <c r="W29" s="560"/>
      <c r="X29" s="587"/>
      <c r="Y29" s="587"/>
      <c r="Z29" s="587"/>
      <c r="AA29" s="587"/>
      <c r="AB29" s="587"/>
      <c r="AC29" s="587"/>
      <c r="AD29" s="587"/>
      <c r="AE29" s="587"/>
      <c r="AF29" s="587"/>
      <c r="AG29" s="587"/>
      <c r="AH29" s="587"/>
      <c r="AI29" s="587"/>
    </row>
    <row r="30" spans="1:36" s="522" customFormat="1" ht="15" customHeight="1">
      <c r="A30" s="1200"/>
      <c r="B30" s="1200"/>
      <c r="C30" s="924"/>
      <c r="D30" s="924"/>
      <c r="E30" s="924"/>
      <c r="F30" s="924"/>
      <c r="G30" s="919"/>
      <c r="H30" s="919"/>
      <c r="I30" s="927"/>
      <c r="J30" s="914"/>
      <c r="K30" s="926">
        <v>1</v>
      </c>
      <c r="L30" s="538"/>
      <c r="M30" s="549" t="s">
        <v>18</v>
      </c>
      <c r="N30" s="549"/>
      <c r="O30" s="545"/>
      <c r="P30" s="545"/>
      <c r="Q30" s="545"/>
      <c r="R30" s="573"/>
      <c r="S30" s="564"/>
      <c r="T30" s="563"/>
      <c r="U30" s="549"/>
      <c r="V30" s="564"/>
      <c r="W30" s="560"/>
      <c r="X30" s="587"/>
      <c r="Y30" s="587"/>
      <c r="Z30" s="587"/>
      <c r="AA30" s="587"/>
      <c r="AB30" s="587"/>
      <c r="AC30" s="587"/>
      <c r="AD30" s="587"/>
      <c r="AE30" s="587"/>
      <c r="AF30" s="587"/>
      <c r="AG30" s="587"/>
      <c r="AH30" s="587"/>
      <c r="AI30" s="587"/>
    </row>
    <row r="31" spans="1:36" s="522" customFormat="1" ht="15" customHeight="1">
      <c r="A31" s="1200"/>
      <c r="B31" s="924"/>
      <c r="C31" s="924"/>
      <c r="D31" s="924"/>
      <c r="E31" s="924"/>
      <c r="F31" s="924"/>
      <c r="G31" s="919"/>
      <c r="H31" s="919"/>
      <c r="I31" s="917"/>
      <c r="J31" s="914"/>
      <c r="K31" s="926">
        <v>1</v>
      </c>
      <c r="L31" s="538"/>
      <c r="M31" s="558" t="s">
        <v>19</v>
      </c>
      <c r="N31" s="549"/>
      <c r="O31" s="545"/>
      <c r="P31" s="545"/>
      <c r="Q31" s="545"/>
      <c r="R31" s="573"/>
      <c r="S31" s="564"/>
      <c r="T31" s="563"/>
      <c r="U31" s="549"/>
      <c r="V31" s="564"/>
      <c r="W31" s="560"/>
      <c r="X31" s="587"/>
      <c r="Y31" s="587"/>
      <c r="Z31" s="587"/>
      <c r="AA31" s="587"/>
      <c r="AB31" s="587"/>
      <c r="AC31" s="587"/>
      <c r="AD31" s="587"/>
      <c r="AE31" s="587"/>
      <c r="AF31" s="587"/>
      <c r="AG31" s="587"/>
      <c r="AH31" s="587"/>
      <c r="AI31" s="587"/>
    </row>
    <row r="32" spans="1:36" s="522" customFormat="1" ht="15" customHeight="1">
      <c r="A32" s="913"/>
      <c r="B32" s="913"/>
      <c r="C32" s="913"/>
      <c r="D32" s="913"/>
      <c r="E32" s="913"/>
      <c r="F32" s="913"/>
      <c r="G32" s="913"/>
      <c r="H32" s="913"/>
      <c r="I32" s="913"/>
      <c r="J32" s="913"/>
      <c r="K32" s="913"/>
      <c r="L32" s="492"/>
      <c r="M32" s="565" t="s">
        <v>309</v>
      </c>
      <c r="N32" s="549"/>
      <c r="O32" s="545"/>
      <c r="P32" s="545"/>
      <c r="Q32" s="545"/>
      <c r="R32" s="573"/>
      <c r="S32" s="564"/>
      <c r="T32" s="563"/>
      <c r="U32" s="549"/>
      <c r="V32" s="564"/>
      <c r="W32" s="560"/>
      <c r="X32" s="587"/>
      <c r="Y32" s="587"/>
      <c r="Z32" s="587"/>
      <c r="AA32" s="587"/>
      <c r="AB32" s="587"/>
      <c r="AC32" s="587"/>
      <c r="AD32" s="587"/>
      <c r="AE32" s="587"/>
      <c r="AF32" s="587"/>
      <c r="AG32" s="587"/>
      <c r="AH32" s="587"/>
      <c r="AI32" s="587"/>
    </row>
    <row r="33" spans="12:23" ht="3" customHeight="1">
      <c r="L33" s="485"/>
      <c r="M33" s="485"/>
      <c r="N33" s="485"/>
      <c r="O33" s="485"/>
      <c r="P33" s="485"/>
      <c r="Q33" s="485"/>
      <c r="R33" s="485"/>
      <c r="S33" s="485"/>
      <c r="T33" s="485"/>
      <c r="U33" s="485"/>
    </row>
    <row r="34" spans="12:23" ht="106.5" customHeight="1">
      <c r="L34" s="1">
        <v>1</v>
      </c>
      <c r="M34" s="1193" t="s">
        <v>660</v>
      </c>
      <c r="N34" s="1193"/>
      <c r="O34" s="1193"/>
      <c r="P34" s="1193"/>
      <c r="Q34" s="1193"/>
      <c r="R34" s="1193"/>
      <c r="S34" s="1193"/>
      <c r="T34" s="1193"/>
      <c r="U34" s="1193"/>
      <c r="V34" s="1193"/>
      <c r="W34" s="1193"/>
    </row>
  </sheetData>
  <sheetProtection password="FA9C" sheet="1" objects="1" scenarios="1" formatColumns="0" formatRows="0"/>
  <dataConsolidate leftLabels="1"/>
  <mergeCells count="39">
    <mergeCell ref="W24:W26"/>
    <mergeCell ref="R15:T15"/>
    <mergeCell ref="O14:T14"/>
    <mergeCell ref="M34:W34"/>
    <mergeCell ref="U14:U16"/>
    <mergeCell ref="V14:V16"/>
    <mergeCell ref="W13:W16"/>
    <mergeCell ref="L13:V13"/>
    <mergeCell ref="L14:L16"/>
    <mergeCell ref="M14:M16"/>
    <mergeCell ref="S17:T17"/>
    <mergeCell ref="T24:T25"/>
    <mergeCell ref="L5:T5"/>
    <mergeCell ref="O7:T7"/>
    <mergeCell ref="O8:T8"/>
    <mergeCell ref="L11:M11"/>
    <mergeCell ref="O11:T11"/>
    <mergeCell ref="O9:T9"/>
    <mergeCell ref="O10:T10"/>
    <mergeCell ref="O12:U12"/>
    <mergeCell ref="O15:O16"/>
    <mergeCell ref="P15:Q15"/>
    <mergeCell ref="S16:T16"/>
    <mergeCell ref="I21:I28"/>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U262168:U262169"/>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6">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69</v>
      </c>
    </row>
    <row r="2" spans="1:20" ht="22.5">
      <c r="F2" s="1194" t="s">
        <v>491</v>
      </c>
      <c r="G2" s="1195"/>
      <c r="H2" s="1196"/>
      <c r="I2" s="640"/>
    </row>
    <row r="3" spans="1:20" ht="3" customHeight="1"/>
    <row r="4" spans="1:20" s="570" customFormat="1" ht="11.25">
      <c r="A4" s="590"/>
      <c r="B4" s="590"/>
      <c r="C4" s="590"/>
      <c r="D4" s="590"/>
      <c r="F4" s="1155" t="s">
        <v>454</v>
      </c>
      <c r="G4" s="1155"/>
      <c r="H4" s="1155"/>
      <c r="I4" s="119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05.06.2019</v>
      </c>
      <c r="I7" s="581" t="s">
        <v>493</v>
      </c>
      <c r="J7" s="615"/>
      <c r="K7" s="590"/>
      <c r="L7" s="590"/>
      <c r="M7" s="590"/>
      <c r="N7" s="590"/>
      <c r="O7" s="590"/>
      <c r="P7" s="590"/>
      <c r="Q7" s="590"/>
      <c r="R7" s="590"/>
      <c r="S7" s="590"/>
      <c r="T7" s="590"/>
    </row>
    <row r="8" spans="1:20" s="570" customFormat="1" ht="45">
      <c r="A8" s="119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c r="O13" s="590"/>
      <c r="P13" s="590"/>
      <c r="Q13" s="590"/>
      <c r="R13" s="590"/>
      <c r="S13" s="590"/>
      <c r="T13" s="590"/>
    </row>
    <row r="14" spans="1:20" s="570" customFormat="1" ht="18.75">
      <c r="A14" s="1198"/>
      <c r="B14" s="1198"/>
      <c r="C14" s="1198"/>
      <c r="D14" s="623"/>
      <c r="F14" s="619"/>
      <c r="G14" s="550" t="s">
        <v>4</v>
      </c>
      <c r="H14" s="624"/>
      <c r="I14" s="1199"/>
      <c r="J14" s="615"/>
      <c r="K14" s="590"/>
      <c r="L14" s="590"/>
      <c r="M14" s="590"/>
      <c r="N14" s="590"/>
      <c r="O14" s="590"/>
      <c r="P14" s="590"/>
      <c r="Q14" s="590"/>
      <c r="R14" s="590"/>
      <c r="S14" s="590"/>
      <c r="T14" s="590"/>
    </row>
    <row r="15" spans="1:20" s="570" customFormat="1" ht="18.75">
      <c r="A15" s="1198"/>
      <c r="B15" s="1198"/>
      <c r="C15" s="623"/>
      <c r="D15" s="623"/>
      <c r="F15" s="634"/>
      <c r="G15" s="577" t="s">
        <v>403</v>
      </c>
      <c r="H15" s="635"/>
      <c r="I15" s="636"/>
      <c r="J15" s="615"/>
      <c r="K15" s="590"/>
      <c r="L15" s="590"/>
      <c r="M15" s="590"/>
      <c r="N15" s="590"/>
      <c r="O15" s="590"/>
      <c r="P15" s="590"/>
      <c r="Q15" s="590"/>
      <c r="R15" s="590"/>
      <c r="S15" s="590"/>
      <c r="T15" s="590"/>
    </row>
    <row r="16" spans="1:20" s="570" customFormat="1" ht="18.75">
      <c r="A16" s="119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3" t="s">
        <v>593</v>
      </c>
      <c r="H19" s="119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76" hidden="1" customWidth="1"/>
    <col min="7" max="8" width="9.140625" style="483" hidden="1" customWidth="1"/>
    <col min="9" max="9" width="3.7109375" style="483" customWidth="1"/>
    <col min="10" max="11" width="3.7109375" style="482" customWidth="1"/>
    <col min="12" max="12" width="12.7109375" style="476" customWidth="1"/>
    <col min="13" max="13" width="44.7109375" style="476" customWidth="1"/>
    <col min="14" max="14" width="2.140625"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26" width="10.5703125" style="500"/>
    <col min="27" max="27" width="10.140625" style="500" customWidth="1"/>
    <col min="28"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2" width="10.5703125" style="476"/>
    <col min="283" max="283" width="10.140625" style="476" customWidth="1"/>
    <col min="284"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8" width="10.5703125" style="476"/>
    <col min="539" max="539" width="10.140625" style="476" customWidth="1"/>
    <col min="540"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4" width="10.5703125" style="476"/>
    <col min="795" max="795" width="10.140625" style="476" customWidth="1"/>
    <col min="796"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50" width="10.5703125" style="476"/>
    <col min="1051" max="1051" width="10.140625" style="476" customWidth="1"/>
    <col min="1052"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6" width="10.5703125" style="476"/>
    <col min="1307" max="1307" width="10.140625" style="476" customWidth="1"/>
    <col min="1308"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2" width="10.5703125" style="476"/>
    <col min="1563" max="1563" width="10.140625" style="476" customWidth="1"/>
    <col min="1564"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8" width="10.5703125" style="476"/>
    <col min="1819" max="1819" width="10.140625" style="476" customWidth="1"/>
    <col min="1820"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4" width="10.5703125" style="476"/>
    <col min="2075" max="2075" width="10.140625" style="476" customWidth="1"/>
    <col min="2076"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30" width="10.5703125" style="476"/>
    <col min="2331" max="2331" width="10.140625" style="476" customWidth="1"/>
    <col min="2332"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6" width="10.5703125" style="476"/>
    <col min="2587" max="2587" width="10.140625" style="476" customWidth="1"/>
    <col min="2588"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2" width="10.5703125" style="476"/>
    <col min="2843" max="2843" width="10.140625" style="476" customWidth="1"/>
    <col min="2844"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8" width="10.5703125" style="476"/>
    <col min="3099" max="3099" width="10.140625" style="476" customWidth="1"/>
    <col min="3100"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4" width="10.5703125" style="476"/>
    <col min="3355" max="3355" width="10.140625" style="476" customWidth="1"/>
    <col min="3356"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10" width="10.5703125" style="476"/>
    <col min="3611" max="3611" width="10.140625" style="476" customWidth="1"/>
    <col min="3612"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6" width="10.5703125" style="476"/>
    <col min="3867" max="3867" width="10.140625" style="476" customWidth="1"/>
    <col min="3868"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2" width="10.5703125" style="476"/>
    <col min="4123" max="4123" width="10.140625" style="476" customWidth="1"/>
    <col min="4124"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8" width="10.5703125" style="476"/>
    <col min="4379" max="4379" width="10.140625" style="476" customWidth="1"/>
    <col min="4380"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4" width="10.5703125" style="476"/>
    <col min="4635" max="4635" width="10.140625" style="476" customWidth="1"/>
    <col min="4636"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90" width="10.5703125" style="476"/>
    <col min="4891" max="4891" width="10.140625" style="476" customWidth="1"/>
    <col min="4892"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6" width="10.5703125" style="476"/>
    <col min="5147" max="5147" width="10.140625" style="476" customWidth="1"/>
    <col min="5148"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2" width="10.5703125" style="476"/>
    <col min="5403" max="5403" width="10.140625" style="476" customWidth="1"/>
    <col min="5404"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8" width="10.5703125" style="476"/>
    <col min="5659" max="5659" width="10.140625" style="476" customWidth="1"/>
    <col min="5660"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4" width="10.5703125" style="476"/>
    <col min="5915" max="5915" width="10.140625" style="476" customWidth="1"/>
    <col min="5916"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70" width="10.5703125" style="476"/>
    <col min="6171" max="6171" width="10.140625" style="476" customWidth="1"/>
    <col min="6172"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6" width="10.5703125" style="476"/>
    <col min="6427" max="6427" width="10.140625" style="476" customWidth="1"/>
    <col min="6428"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2" width="10.5703125" style="476"/>
    <col min="6683" max="6683" width="10.140625" style="476" customWidth="1"/>
    <col min="6684"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8" width="10.5703125" style="476"/>
    <col min="6939" max="6939" width="10.140625" style="476" customWidth="1"/>
    <col min="6940"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4" width="10.5703125" style="476"/>
    <col min="7195" max="7195" width="10.140625" style="476" customWidth="1"/>
    <col min="7196"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50" width="10.5703125" style="476"/>
    <col min="7451" max="7451" width="10.140625" style="476" customWidth="1"/>
    <col min="7452"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6" width="10.5703125" style="476"/>
    <col min="7707" max="7707" width="10.140625" style="476" customWidth="1"/>
    <col min="7708"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2" width="10.5703125" style="476"/>
    <col min="7963" max="7963" width="10.140625" style="476" customWidth="1"/>
    <col min="7964"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8" width="10.5703125" style="476"/>
    <col min="8219" max="8219" width="10.140625" style="476" customWidth="1"/>
    <col min="8220"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4" width="10.5703125" style="476"/>
    <col min="8475" max="8475" width="10.140625" style="476" customWidth="1"/>
    <col min="8476"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30" width="10.5703125" style="476"/>
    <col min="8731" max="8731" width="10.140625" style="476" customWidth="1"/>
    <col min="8732"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6" width="10.5703125" style="476"/>
    <col min="8987" max="8987" width="10.140625" style="476" customWidth="1"/>
    <col min="8988"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2" width="10.5703125" style="476"/>
    <col min="9243" max="9243" width="10.140625" style="476" customWidth="1"/>
    <col min="9244"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8" width="10.5703125" style="476"/>
    <col min="9499" max="9499" width="10.140625" style="476" customWidth="1"/>
    <col min="9500"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4" width="10.5703125" style="476"/>
    <col min="9755" max="9755" width="10.140625" style="476" customWidth="1"/>
    <col min="9756"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10" width="10.5703125" style="476"/>
    <col min="10011" max="10011" width="10.140625" style="476" customWidth="1"/>
    <col min="10012"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6" width="10.5703125" style="476"/>
    <col min="10267" max="10267" width="10.140625" style="476" customWidth="1"/>
    <col min="10268"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2" width="10.5703125" style="476"/>
    <col min="10523" max="10523" width="10.140625" style="476" customWidth="1"/>
    <col min="10524"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8" width="10.5703125" style="476"/>
    <col min="10779" max="10779" width="10.140625" style="476" customWidth="1"/>
    <col min="10780"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4" width="10.5703125" style="476"/>
    <col min="11035" max="11035" width="10.140625" style="476" customWidth="1"/>
    <col min="11036"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90" width="10.5703125" style="476"/>
    <col min="11291" max="11291" width="10.140625" style="476" customWidth="1"/>
    <col min="11292"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6" width="10.5703125" style="476"/>
    <col min="11547" max="11547" width="10.140625" style="476" customWidth="1"/>
    <col min="11548"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2" width="10.5703125" style="476"/>
    <col min="11803" max="11803" width="10.140625" style="476" customWidth="1"/>
    <col min="11804"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8" width="10.5703125" style="476"/>
    <col min="12059" max="12059" width="10.140625" style="476" customWidth="1"/>
    <col min="12060"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4" width="10.5703125" style="476"/>
    <col min="12315" max="12315" width="10.140625" style="476" customWidth="1"/>
    <col min="12316"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70" width="10.5703125" style="476"/>
    <col min="12571" max="12571" width="10.140625" style="476" customWidth="1"/>
    <col min="12572"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6" width="10.5703125" style="476"/>
    <col min="12827" max="12827" width="10.140625" style="476" customWidth="1"/>
    <col min="12828"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2" width="10.5703125" style="476"/>
    <col min="13083" max="13083" width="10.140625" style="476" customWidth="1"/>
    <col min="13084"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8" width="10.5703125" style="476"/>
    <col min="13339" max="13339" width="10.140625" style="476" customWidth="1"/>
    <col min="13340"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4" width="10.5703125" style="476"/>
    <col min="13595" max="13595" width="10.140625" style="476" customWidth="1"/>
    <col min="13596"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50" width="10.5703125" style="476"/>
    <col min="13851" max="13851" width="10.140625" style="476" customWidth="1"/>
    <col min="13852"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6" width="10.5703125" style="476"/>
    <col min="14107" max="14107" width="10.140625" style="476" customWidth="1"/>
    <col min="14108"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2" width="10.5703125" style="476"/>
    <col min="14363" max="14363" width="10.140625" style="476" customWidth="1"/>
    <col min="14364"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8" width="10.5703125" style="476"/>
    <col min="14619" max="14619" width="10.140625" style="476" customWidth="1"/>
    <col min="14620"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4" width="10.5703125" style="476"/>
    <col min="14875" max="14875" width="10.140625" style="476" customWidth="1"/>
    <col min="14876"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30" width="10.5703125" style="476"/>
    <col min="15131" max="15131" width="10.140625" style="476" customWidth="1"/>
    <col min="15132"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6" width="10.5703125" style="476"/>
    <col min="15387" max="15387" width="10.140625" style="476" customWidth="1"/>
    <col min="15388"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2" width="10.5703125" style="476"/>
    <col min="15643" max="15643" width="10.140625" style="476" customWidth="1"/>
    <col min="15644"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8" width="10.5703125" style="476"/>
    <col min="15899" max="15899" width="10.140625" style="476" customWidth="1"/>
    <col min="15900"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4" width="10.5703125" style="476"/>
    <col min="16155" max="16155" width="10.140625" style="476" customWidth="1"/>
    <col min="16156" max="16384" width="10.5703125" style="476"/>
  </cols>
  <sheetData>
    <row r="1" spans="7:34" hidden="1"/>
    <row r="2" spans="7:34" hidden="1"/>
    <row r="3" spans="7:34" hidden="1"/>
    <row r="4" spans="7:34" ht="3" customHeight="1">
      <c r="J4" s="481"/>
      <c r="K4" s="481"/>
      <c r="L4" s="477"/>
      <c r="M4" s="477"/>
      <c r="N4" s="477"/>
      <c r="O4" s="484"/>
      <c r="P4" s="484"/>
      <c r="Q4" s="484"/>
      <c r="R4" s="484"/>
      <c r="S4" s="484"/>
      <c r="T4" s="484"/>
      <c r="U4" s="477"/>
    </row>
    <row r="5" spans="7:34" ht="22.5" customHeight="1">
      <c r="J5" s="481"/>
      <c r="K5" s="481"/>
      <c r="L5" s="1214" t="s">
        <v>657</v>
      </c>
      <c r="M5" s="1214"/>
      <c r="N5" s="1214"/>
      <c r="O5" s="1214"/>
      <c r="P5" s="1214"/>
      <c r="Q5" s="1214"/>
      <c r="R5" s="1214"/>
      <c r="S5" s="1214"/>
      <c r="T5" s="1214"/>
      <c r="U5" s="497"/>
    </row>
    <row r="6" spans="7:34" ht="3" customHeight="1">
      <c r="J6" s="481"/>
      <c r="K6" s="481"/>
      <c r="L6" s="477"/>
      <c r="M6" s="477"/>
      <c r="N6" s="477"/>
      <c r="O6" s="480"/>
      <c r="P6" s="480"/>
      <c r="Q6" s="480"/>
      <c r="R6" s="480"/>
      <c r="S6" s="480"/>
      <c r="T6" s="480"/>
      <c r="U6" s="477"/>
    </row>
    <row r="7" spans="7:34" s="523" customFormat="1" ht="22.5">
      <c r="G7" s="531"/>
      <c r="H7" s="531"/>
      <c r="I7" s="531"/>
      <c r="J7" s="529"/>
      <c r="K7" s="529"/>
      <c r="L7" s="524"/>
      <c r="M7" s="617" t="s">
        <v>502</v>
      </c>
      <c r="N7" s="666"/>
      <c r="O7" s="1246" t="str">
        <f>IF(NameOrPr_ch="",IF(NameOrPr="","",NameOrPr),NameOrPr_ch)</f>
        <v>Министерство тарифного регулирования и энергетики Челябинской области</v>
      </c>
      <c r="P7" s="1247"/>
      <c r="Q7" s="1247"/>
      <c r="R7" s="1247"/>
      <c r="S7" s="1247"/>
      <c r="T7" s="1248"/>
      <c r="U7" s="669"/>
      <c r="X7" s="585"/>
      <c r="Y7" s="585"/>
      <c r="Z7" s="585"/>
      <c r="AA7" s="585"/>
      <c r="AB7" s="585"/>
      <c r="AC7" s="585"/>
      <c r="AD7" s="585"/>
      <c r="AE7" s="585"/>
      <c r="AF7" s="585"/>
      <c r="AG7" s="585"/>
      <c r="AH7" s="585"/>
    </row>
    <row r="8" spans="7:34" s="491" customFormat="1" ht="18.75">
      <c r="G8" s="490"/>
      <c r="H8" s="490"/>
      <c r="L8" s="499"/>
      <c r="M8" s="617" t="s">
        <v>596</v>
      </c>
      <c r="N8" s="666"/>
      <c r="O8" s="1246" t="str">
        <f>IF(datePr_ch="",IF(datePr="","",datePr),datePr_ch)</f>
        <v>30.04.2019</v>
      </c>
      <c r="P8" s="1247"/>
      <c r="Q8" s="1247"/>
      <c r="R8" s="1247"/>
      <c r="S8" s="1247"/>
      <c r="T8" s="1248"/>
      <c r="U8" s="667"/>
      <c r="X8" s="505"/>
      <c r="Y8" s="505"/>
      <c r="Z8" s="505"/>
      <c r="AA8" s="505"/>
      <c r="AB8" s="505"/>
      <c r="AC8" s="505"/>
      <c r="AD8" s="505"/>
      <c r="AE8" s="505"/>
      <c r="AF8" s="505"/>
      <c r="AG8" s="505"/>
      <c r="AH8" s="505"/>
    </row>
    <row r="9" spans="7:34" s="491" customFormat="1" ht="18.75">
      <c r="G9" s="490"/>
      <c r="H9" s="490"/>
      <c r="L9" s="552"/>
      <c r="M9" s="617" t="s">
        <v>595</v>
      </c>
      <c r="N9" s="666"/>
      <c r="O9" s="1246" t="str">
        <f>IF(numberPr_ch="",IF(numberPr="","",numberPr),numberPr_ch)</f>
        <v>35/5</v>
      </c>
      <c r="P9" s="1247"/>
      <c r="Q9" s="1247"/>
      <c r="R9" s="1247"/>
      <c r="S9" s="1247"/>
      <c r="T9" s="1248"/>
      <c r="U9" s="667"/>
      <c r="X9" s="505"/>
      <c r="Y9" s="505"/>
      <c r="Z9" s="505"/>
      <c r="AA9" s="505"/>
      <c r="AB9" s="505"/>
      <c r="AC9" s="505"/>
      <c r="AD9" s="505"/>
      <c r="AE9" s="505"/>
      <c r="AF9" s="505"/>
      <c r="AG9" s="505"/>
      <c r="AH9" s="505"/>
    </row>
    <row r="10" spans="7:34" s="491" customFormat="1" ht="18.75">
      <c r="G10" s="490"/>
      <c r="H10" s="490"/>
      <c r="L10" s="552"/>
      <c r="M10" s="617" t="s">
        <v>501</v>
      </c>
      <c r="N10" s="666"/>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7"/>
      <c r="X10" s="505"/>
      <c r="Y10" s="505"/>
      <c r="Z10" s="505"/>
      <c r="AA10" s="505"/>
      <c r="AB10" s="505"/>
      <c r="AC10" s="505"/>
      <c r="AD10" s="505"/>
      <c r="AE10" s="505"/>
      <c r="AF10" s="505"/>
      <c r="AG10" s="505"/>
      <c r="AH10" s="505"/>
    </row>
    <row r="11" spans="7:34" s="491" customFormat="1" ht="11.25" hidden="1">
      <c r="G11" s="490"/>
      <c r="H11" s="490"/>
      <c r="L11" s="1215"/>
      <c r="M11" s="1215"/>
      <c r="N11" s="488"/>
      <c r="O11" s="1250"/>
      <c r="P11" s="1250"/>
      <c r="Q11" s="1250"/>
      <c r="R11" s="1250"/>
      <c r="S11" s="1250"/>
      <c r="T11" s="1250"/>
      <c r="U11" s="503" t="s">
        <v>373</v>
      </c>
      <c r="X11" s="505"/>
      <c r="Y11" s="505"/>
      <c r="Z11" s="505"/>
      <c r="AA11" s="505"/>
      <c r="AB11" s="505"/>
      <c r="AC11" s="505"/>
      <c r="AD11" s="505"/>
      <c r="AE11" s="505"/>
      <c r="AF11" s="505"/>
      <c r="AG11" s="505"/>
      <c r="AH11" s="505"/>
    </row>
    <row r="12" spans="7:34">
      <c r="J12" s="481"/>
      <c r="K12" s="481"/>
      <c r="L12" s="477"/>
      <c r="M12" s="477"/>
      <c r="N12" s="477"/>
      <c r="O12" s="1245"/>
      <c r="P12" s="1245"/>
      <c r="Q12" s="1245"/>
      <c r="R12" s="1245"/>
      <c r="S12" s="1245"/>
      <c r="T12" s="1245"/>
      <c r="U12" s="1245"/>
    </row>
    <row r="13" spans="7:34">
      <c r="J13" s="481"/>
      <c r="K13" s="481"/>
      <c r="L13" s="1155" t="s">
        <v>454</v>
      </c>
      <c r="M13" s="1155"/>
      <c r="N13" s="1155"/>
      <c r="O13" s="1155"/>
      <c r="P13" s="1155"/>
      <c r="Q13" s="1155"/>
      <c r="R13" s="1155"/>
      <c r="S13" s="1155"/>
      <c r="T13" s="1155"/>
      <c r="U13" s="1155"/>
      <c r="V13" s="1155"/>
      <c r="W13" s="1155" t="s">
        <v>455</v>
      </c>
    </row>
    <row r="14" spans="7:34" ht="14.25" customHeight="1">
      <c r="J14" s="481"/>
      <c r="K14" s="481"/>
      <c r="L14" s="1227" t="s">
        <v>92</v>
      </c>
      <c r="M14" s="1227" t="s">
        <v>639</v>
      </c>
      <c r="N14" s="521"/>
      <c r="O14" s="1228" t="s">
        <v>641</v>
      </c>
      <c r="P14" s="1229"/>
      <c r="Q14" s="1229"/>
      <c r="R14" s="1229"/>
      <c r="S14" s="1229"/>
      <c r="T14" s="1230"/>
      <c r="U14" s="1211" t="s">
        <v>341</v>
      </c>
      <c r="V14" s="1224" t="s">
        <v>275</v>
      </c>
      <c r="W14" s="1155"/>
    </row>
    <row r="15" spans="7:34" s="523" customFormat="1" ht="14.25" customHeight="1">
      <c r="G15" s="531"/>
      <c r="H15" s="531"/>
      <c r="I15" s="531"/>
      <c r="J15" s="529"/>
      <c r="K15" s="529"/>
      <c r="L15" s="1227"/>
      <c r="M15" s="1227"/>
      <c r="N15" s="521"/>
      <c r="O15" s="1233" t="s">
        <v>605</v>
      </c>
      <c r="P15" s="1231" t="s">
        <v>271</v>
      </c>
      <c r="Q15" s="1232"/>
      <c r="R15" s="1209" t="s">
        <v>654</v>
      </c>
      <c r="S15" s="1209"/>
      <c r="T15" s="1210"/>
      <c r="U15" s="1212"/>
      <c r="V15" s="1225"/>
      <c r="W15" s="1155"/>
      <c r="X15" s="585"/>
      <c r="Y15" s="585"/>
      <c r="Z15" s="585"/>
      <c r="AA15" s="585"/>
      <c r="AB15" s="585"/>
      <c r="AC15" s="585"/>
      <c r="AD15" s="585"/>
      <c r="AE15" s="585"/>
      <c r="AF15" s="585"/>
      <c r="AG15" s="585"/>
      <c r="AH15" s="585"/>
    </row>
    <row r="16" spans="7:34" ht="33.75">
      <c r="J16" s="481"/>
      <c r="K16" s="481"/>
      <c r="L16" s="1227"/>
      <c r="M16" s="1227"/>
      <c r="N16" s="520"/>
      <c r="O16" s="1234"/>
      <c r="P16" s="535" t="s">
        <v>765</v>
      </c>
      <c r="Q16" s="535" t="s">
        <v>766</v>
      </c>
      <c r="R16" s="536" t="s">
        <v>274</v>
      </c>
      <c r="S16" s="1222" t="s">
        <v>273</v>
      </c>
      <c r="T16" s="1223"/>
      <c r="U16" s="1213"/>
      <c r="V16" s="1226"/>
      <c r="W16" s="1155"/>
    </row>
    <row r="17" spans="1:34">
      <c r="J17" s="481"/>
      <c r="K17" s="489">
        <v>1</v>
      </c>
      <c r="L17" s="478" t="s">
        <v>93</v>
      </c>
      <c r="M17" s="478" t="s">
        <v>49</v>
      </c>
      <c r="N17" s="496" t="s">
        <v>49</v>
      </c>
      <c r="O17" s="487">
        <f ca="1">OFFSET(O17,0,-1)+1</f>
        <v>3</v>
      </c>
      <c r="P17" s="487">
        <f ca="1">OFFSET(P17,0,-1)+1</f>
        <v>4</v>
      </c>
      <c r="Q17" s="487">
        <f ca="1">OFFSET(Q17,0,-1)+1</f>
        <v>5</v>
      </c>
      <c r="R17" s="487">
        <f ca="1">OFFSET(R17,0,-1)+1</f>
        <v>6</v>
      </c>
      <c r="S17" s="1216">
        <f ca="1">OFFSET(S17,0,-1)+1</f>
        <v>7</v>
      </c>
      <c r="T17" s="1216"/>
      <c r="U17" s="487">
        <f ca="1">OFFSET(U17,0,-2)+1</f>
        <v>8</v>
      </c>
      <c r="V17" s="495">
        <f ca="1">OFFSET(V17,0,-1)</f>
        <v>8</v>
      </c>
      <c r="W17" s="487">
        <f ca="1">OFFSET(W17,0,-1)+1</f>
        <v>9</v>
      </c>
    </row>
    <row r="18" spans="1:34" ht="22.5">
      <c r="A18" s="1200">
        <v>1</v>
      </c>
      <c r="B18" s="940"/>
      <c r="C18" s="940"/>
      <c r="D18" s="940"/>
      <c r="E18" s="941"/>
      <c r="F18" s="942"/>
      <c r="G18" s="942"/>
      <c r="H18" s="942"/>
      <c r="I18" s="943"/>
      <c r="J18" s="938"/>
      <c r="K18" s="945"/>
      <c r="L18" s="593">
        <f>mergeValue(A18)</f>
        <v>1</v>
      </c>
      <c r="M18" s="641" t="s">
        <v>20</v>
      </c>
      <c r="N18" s="580"/>
      <c r="O18" s="1241"/>
      <c r="P18" s="1241"/>
      <c r="Q18" s="1241"/>
      <c r="R18" s="1241"/>
      <c r="S18" s="1241"/>
      <c r="T18" s="1241"/>
      <c r="U18" s="1241"/>
      <c r="V18" s="1241"/>
      <c r="W18" s="630" t="s">
        <v>658</v>
      </c>
    </row>
    <row r="19" spans="1:34" ht="22.5">
      <c r="A19" s="1200"/>
      <c r="B19" s="1200">
        <v>1</v>
      </c>
      <c r="C19" s="940"/>
      <c r="D19" s="940"/>
      <c r="E19" s="942"/>
      <c r="F19" s="942"/>
      <c r="G19" s="942"/>
      <c r="H19" s="942"/>
      <c r="I19" s="937"/>
      <c r="J19" s="936"/>
      <c r="K19" s="939"/>
      <c r="L19" s="593" t="str">
        <f>mergeValue(A19) &amp;"."&amp; mergeValue(B19)</f>
        <v>1.1</v>
      </c>
      <c r="M19" s="546" t="s">
        <v>16</v>
      </c>
      <c r="N19" s="580"/>
      <c r="O19" s="1241"/>
      <c r="P19" s="1241"/>
      <c r="Q19" s="1241"/>
      <c r="R19" s="1241"/>
      <c r="S19" s="1241"/>
      <c r="T19" s="1241"/>
      <c r="U19" s="1241"/>
      <c r="V19" s="1241"/>
      <c r="W19" s="630" t="s">
        <v>477</v>
      </c>
    </row>
    <row r="20" spans="1:34" ht="22.5">
      <c r="A20" s="1200"/>
      <c r="B20" s="1200"/>
      <c r="C20" s="1200">
        <v>1</v>
      </c>
      <c r="D20" s="940"/>
      <c r="E20" s="942"/>
      <c r="F20" s="942"/>
      <c r="G20" s="942"/>
      <c r="H20" s="942"/>
      <c r="I20" s="944"/>
      <c r="J20" s="936"/>
      <c r="K20" s="939"/>
      <c r="L20" s="593" t="str">
        <f>mergeValue(A20) &amp;"."&amp; mergeValue(B20)&amp;"."&amp; mergeValue(C20)</f>
        <v>1.1.1</v>
      </c>
      <c r="M20" s="547" t="s">
        <v>7</v>
      </c>
      <c r="N20" s="580"/>
      <c r="O20" s="1241"/>
      <c r="P20" s="1241"/>
      <c r="Q20" s="1241"/>
      <c r="R20" s="1241"/>
      <c r="S20" s="1241"/>
      <c r="T20" s="1241"/>
      <c r="U20" s="1241"/>
      <c r="V20" s="1241"/>
      <c r="W20" s="630" t="s">
        <v>633</v>
      </c>
    </row>
    <row r="21" spans="1:34" ht="22.5">
      <c r="A21" s="1200"/>
      <c r="B21" s="1200"/>
      <c r="C21" s="1200"/>
      <c r="D21" s="1200">
        <v>1</v>
      </c>
      <c r="E21" s="942"/>
      <c r="F21" s="942"/>
      <c r="G21" s="942"/>
      <c r="H21" s="942"/>
      <c r="I21" s="944"/>
      <c r="J21" s="936"/>
      <c r="K21" s="939"/>
      <c r="L21" s="593" t="str">
        <f>mergeValue(A21) &amp;"."&amp; mergeValue(B21)&amp;"."&amp; mergeValue(C21)&amp;"."&amp; mergeValue(D21)</f>
        <v>1.1.1.1</v>
      </c>
      <c r="M21" s="548" t="s">
        <v>22</v>
      </c>
      <c r="N21" s="580"/>
      <c r="O21" s="1241"/>
      <c r="P21" s="1241"/>
      <c r="Q21" s="1241"/>
      <c r="R21" s="1241"/>
      <c r="S21" s="1241"/>
      <c r="T21" s="1241"/>
      <c r="U21" s="1241"/>
      <c r="V21" s="1241"/>
      <c r="W21" s="630" t="s">
        <v>634</v>
      </c>
    </row>
    <row r="22" spans="1:34" ht="11.25" hidden="1" customHeight="1">
      <c r="A22" s="1200"/>
      <c r="B22" s="1200"/>
      <c r="C22" s="1200"/>
      <c r="D22" s="1200"/>
      <c r="E22" s="1200">
        <v>1</v>
      </c>
      <c r="F22" s="942"/>
      <c r="G22" s="942"/>
      <c r="H22" s="940">
        <v>1</v>
      </c>
      <c r="I22" s="1200">
        <v>1</v>
      </c>
      <c r="J22" s="942"/>
      <c r="K22" s="947"/>
      <c r="L22" s="593"/>
      <c r="M22" s="554"/>
      <c r="N22" s="581"/>
      <c r="O22" s="631"/>
      <c r="P22" s="631"/>
      <c r="Q22" s="631"/>
      <c r="R22" s="631"/>
      <c r="S22" s="631"/>
      <c r="T22" s="631"/>
      <c r="U22" s="631"/>
      <c r="V22" s="508"/>
      <c r="W22" s="559"/>
    </row>
    <row r="23" spans="1:34" ht="90">
      <c r="A23" s="1200"/>
      <c r="B23" s="1200"/>
      <c r="C23" s="1200"/>
      <c r="D23" s="1200"/>
      <c r="E23" s="1200"/>
      <c r="F23" s="1200">
        <v>1</v>
      </c>
      <c r="G23" s="940"/>
      <c r="H23" s="940"/>
      <c r="I23" s="1200"/>
      <c r="J23" s="1200">
        <v>1</v>
      </c>
      <c r="K23" s="948"/>
      <c r="L23" s="593" t="str">
        <f>mergeValue(A23) &amp;"."&amp; mergeValue(B23)&amp;"."&amp; mergeValue(C23)&amp;"."&amp; mergeValue(D23)&amp;"."&amp;  mergeValue(F23)</f>
        <v>1.1.1.1.1</v>
      </c>
      <c r="M23" s="555" t="s">
        <v>10</v>
      </c>
      <c r="N23" s="581"/>
      <c r="O23" s="1202"/>
      <c r="P23" s="1202"/>
      <c r="Q23" s="1202"/>
      <c r="R23" s="1202"/>
      <c r="S23" s="1202"/>
      <c r="T23" s="1202"/>
      <c r="U23" s="1202"/>
      <c r="V23" s="1202"/>
      <c r="W23" s="630" t="s">
        <v>635</v>
      </c>
      <c r="Y23" s="504" t="str">
        <f>strCheckUnique(Z23:Z26)</f>
        <v/>
      </c>
      <c r="AA23" s="504"/>
    </row>
    <row r="24" spans="1:34" ht="189" customHeight="1">
      <c r="A24" s="1200"/>
      <c r="B24" s="1200"/>
      <c r="C24" s="1200"/>
      <c r="D24" s="1200"/>
      <c r="E24" s="1200"/>
      <c r="F24" s="1200"/>
      <c r="G24" s="940">
        <v>1</v>
      </c>
      <c r="H24" s="940"/>
      <c r="I24" s="1200"/>
      <c r="J24" s="1200"/>
      <c r="K24" s="948">
        <v>1</v>
      </c>
      <c r="L24" s="593" t="str">
        <f>mergeValue(A24) &amp;"."&amp; mergeValue(B24)&amp;"."&amp; mergeValue(C24)&amp;"."&amp; mergeValue(D24)&amp;"."&amp; mergeValue(F24)&amp;"."&amp; mergeValue(G24)</f>
        <v>1.1.1.1.1.1</v>
      </c>
      <c r="M24" s="1068"/>
      <c r="N24" s="586"/>
      <c r="O24" s="562"/>
      <c r="P24" s="562"/>
      <c r="Q24" s="1093"/>
      <c r="R24" s="1242"/>
      <c r="S24" s="1207" t="s">
        <v>84</v>
      </c>
      <c r="T24" s="1242"/>
      <c r="U24" s="1207" t="s">
        <v>85</v>
      </c>
      <c r="V24" s="578"/>
      <c r="W24" s="1217" t="s">
        <v>659</v>
      </c>
      <c r="X24" s="500" t="str">
        <f>strCheckDate(O25:V25)</f>
        <v/>
      </c>
      <c r="Y24" s="504"/>
      <c r="Z24" s="504" t="str">
        <f>IF(M24="","",M24 )</f>
        <v/>
      </c>
      <c r="AA24" s="504"/>
      <c r="AB24" s="504"/>
      <c r="AC24" s="504"/>
    </row>
    <row r="25" spans="1:34" ht="11.25" hidden="1">
      <c r="A25" s="1200"/>
      <c r="B25" s="1200"/>
      <c r="C25" s="1200"/>
      <c r="D25" s="1200"/>
      <c r="E25" s="1200"/>
      <c r="F25" s="1200"/>
      <c r="G25" s="940"/>
      <c r="H25" s="940"/>
      <c r="I25" s="1200"/>
      <c r="J25" s="1200"/>
      <c r="K25" s="948"/>
      <c r="L25" s="600"/>
      <c r="M25" s="646"/>
      <c r="N25" s="586"/>
      <c r="O25" s="562"/>
      <c r="P25" s="562"/>
      <c r="Q25" s="584" t="str">
        <f>R24 &amp; "-" &amp; T24</f>
        <v>-</v>
      </c>
      <c r="R25" s="1206"/>
      <c r="S25" s="1207"/>
      <c r="T25" s="1206"/>
      <c r="U25" s="1207"/>
      <c r="V25" s="578"/>
      <c r="W25" s="1218"/>
    </row>
    <row r="26" spans="1:34" s="475" customFormat="1" ht="15" customHeight="1">
      <c r="A26" s="1200"/>
      <c r="B26" s="1200"/>
      <c r="C26" s="1200"/>
      <c r="D26" s="1200"/>
      <c r="E26" s="1200"/>
      <c r="F26" s="1200"/>
      <c r="G26" s="942"/>
      <c r="H26" s="940"/>
      <c r="I26" s="1200"/>
      <c r="J26" s="1200"/>
      <c r="K26" s="947"/>
      <c r="L26" s="538"/>
      <c r="M26" s="556" t="s">
        <v>25</v>
      </c>
      <c r="N26" s="551"/>
      <c r="O26" s="545"/>
      <c r="P26" s="545"/>
      <c r="Q26" s="545"/>
      <c r="R26" s="573"/>
      <c r="S26" s="564"/>
      <c r="T26" s="563"/>
      <c r="U26" s="551"/>
      <c r="V26" s="560"/>
      <c r="W26" s="1219"/>
      <c r="X26" s="501"/>
      <c r="Y26" s="501"/>
      <c r="Z26" s="501"/>
      <c r="AA26" s="501"/>
      <c r="AB26" s="501"/>
      <c r="AC26" s="501"/>
      <c r="AD26" s="501"/>
      <c r="AE26" s="501"/>
      <c r="AF26" s="501"/>
      <c r="AG26" s="501"/>
      <c r="AH26" s="501"/>
    </row>
    <row r="27" spans="1:34" s="475" customFormat="1" ht="15" customHeight="1">
      <c r="A27" s="1200"/>
      <c r="B27" s="1200"/>
      <c r="C27" s="1200"/>
      <c r="D27" s="1200"/>
      <c r="E27" s="1200"/>
      <c r="F27" s="942"/>
      <c r="G27" s="942"/>
      <c r="H27" s="940"/>
      <c r="I27" s="1200"/>
      <c r="J27" s="942"/>
      <c r="K27" s="947"/>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4" s="475" customFormat="1" ht="0.2" customHeight="1">
      <c r="A28" s="1200"/>
      <c r="B28" s="1200"/>
      <c r="C28" s="1200"/>
      <c r="D28" s="1200"/>
      <c r="E28" s="946"/>
      <c r="F28" s="942"/>
      <c r="G28" s="942"/>
      <c r="H28" s="942"/>
      <c r="I28" s="938"/>
      <c r="J28" s="935"/>
      <c r="K28" s="945"/>
      <c r="L28" s="538"/>
      <c r="M28" s="551"/>
      <c r="N28" s="549"/>
      <c r="O28" s="545"/>
      <c r="P28" s="545"/>
      <c r="Q28" s="545"/>
      <c r="R28" s="573"/>
      <c r="S28" s="564"/>
      <c r="T28" s="563"/>
      <c r="U28" s="549"/>
      <c r="V28" s="564"/>
      <c r="W28" s="560"/>
      <c r="X28" s="501"/>
      <c r="Y28" s="501"/>
      <c r="Z28" s="501"/>
      <c r="AA28" s="501"/>
      <c r="AB28" s="501"/>
      <c r="AC28" s="501"/>
      <c r="AD28" s="501"/>
      <c r="AE28" s="501"/>
      <c r="AF28" s="501"/>
      <c r="AG28" s="501"/>
      <c r="AH28" s="501"/>
    </row>
    <row r="29" spans="1:34" s="475" customFormat="1" ht="15" customHeight="1">
      <c r="A29" s="1200"/>
      <c r="B29" s="1200"/>
      <c r="C29" s="1200"/>
      <c r="D29" s="946"/>
      <c r="E29" s="946"/>
      <c r="F29" s="942"/>
      <c r="G29" s="942"/>
      <c r="H29" s="942"/>
      <c r="I29" s="938"/>
      <c r="J29" s="935"/>
      <c r="K29" s="945"/>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4" s="475" customFormat="1" ht="15" customHeight="1">
      <c r="A30" s="1200"/>
      <c r="B30" s="1200"/>
      <c r="C30" s="946"/>
      <c r="D30" s="946"/>
      <c r="E30" s="946"/>
      <c r="F30" s="946"/>
      <c r="G30" s="951"/>
      <c r="H30" s="938"/>
      <c r="I30" s="949"/>
      <c r="J30" s="935"/>
      <c r="K30" s="950"/>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4" s="475" customFormat="1" ht="15" customHeight="1">
      <c r="A31" s="1200"/>
      <c r="B31" s="946"/>
      <c r="C31" s="946"/>
      <c r="D31" s="946"/>
      <c r="E31" s="946"/>
      <c r="F31" s="946"/>
      <c r="G31" s="951"/>
      <c r="H31" s="938"/>
      <c r="I31" s="938"/>
      <c r="J31" s="935"/>
      <c r="K31" s="945"/>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4" s="475" customFormat="1" ht="15" customHeight="1">
      <c r="A32" s="934"/>
      <c r="B32" s="934"/>
      <c r="C32" s="934"/>
      <c r="D32" s="934"/>
      <c r="E32" s="934"/>
      <c r="F32" s="934"/>
      <c r="G32" s="934"/>
      <c r="H32" s="934"/>
      <c r="I32" s="934"/>
      <c r="J32" s="934"/>
      <c r="K32" s="934"/>
      <c r="L32" s="492"/>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23.75" customHeight="1">
      <c r="L34" s="1">
        <v>1</v>
      </c>
      <c r="M34" s="1193" t="s">
        <v>660</v>
      </c>
      <c r="N34" s="1193"/>
      <c r="O34" s="1193"/>
      <c r="P34" s="1193"/>
      <c r="Q34" s="1193"/>
      <c r="R34" s="1193"/>
      <c r="S34" s="1193"/>
      <c r="T34" s="1193"/>
      <c r="U34" s="1193"/>
      <c r="V34" s="1193"/>
      <c r="W34" s="1193"/>
    </row>
  </sheetData>
  <sheetProtection password="FA9C" sheet="1" objects="1" scenarios="1" formatColumns="0" formatRows="0"/>
  <dataConsolidate leftLabels="1"/>
  <mergeCells count="39">
    <mergeCell ref="M34:W34"/>
    <mergeCell ref="W24:W26"/>
    <mergeCell ref="L13:V13"/>
    <mergeCell ref="L14:L16"/>
    <mergeCell ref="M14:M16"/>
    <mergeCell ref="O14:T14"/>
    <mergeCell ref="U14:U16"/>
    <mergeCell ref="V14:V16"/>
    <mergeCell ref="O15:O16"/>
    <mergeCell ref="P15:Q15"/>
    <mergeCell ref="R15:T15"/>
    <mergeCell ref="S17:T17"/>
    <mergeCell ref="W13:W16"/>
    <mergeCell ref="L5:T5"/>
    <mergeCell ref="O9:T9"/>
    <mergeCell ref="O10:T10"/>
    <mergeCell ref="O7:T7"/>
    <mergeCell ref="O8:T8"/>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F23:F26"/>
    <mergeCell ref="J23:J26"/>
    <mergeCell ref="O23:V23"/>
    <mergeCell ref="R24:R25"/>
    <mergeCell ref="S24:S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7">
    <tabColor indexed="22"/>
  </sheetPr>
  <dimension ref="A1:T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20" width="10.5703125" style="585"/>
    <col min="21" max="16384" width="10.5703125" style="523"/>
  </cols>
  <sheetData>
    <row r="1" spans="1:20" ht="3" customHeight="1">
      <c r="A1" s="591" t="s">
        <v>183</v>
      </c>
    </row>
    <row r="2" spans="1:20" ht="22.5">
      <c r="F2" s="1194" t="s">
        <v>491</v>
      </c>
      <c r="G2" s="1195"/>
      <c r="H2" s="1196"/>
      <c r="I2" s="640"/>
    </row>
    <row r="3" spans="1:20" ht="3" customHeight="1"/>
    <row r="4" spans="1:20" s="570" customFormat="1" ht="11.25">
      <c r="A4" s="590"/>
      <c r="B4" s="590"/>
      <c r="C4" s="590"/>
      <c r="D4" s="590"/>
      <c r="F4" s="1155" t="s">
        <v>454</v>
      </c>
      <c r="G4" s="1155"/>
      <c r="H4" s="1155"/>
      <c r="I4" s="1197" t="s">
        <v>455</v>
      </c>
      <c r="J4" s="590"/>
      <c r="K4" s="590"/>
      <c r="L4" s="590"/>
      <c r="M4" s="590"/>
      <c r="N4" s="590"/>
      <c r="O4" s="590"/>
      <c r="P4" s="590"/>
      <c r="Q4" s="590"/>
      <c r="R4" s="590"/>
      <c r="S4" s="590"/>
      <c r="T4" s="590"/>
    </row>
    <row r="5" spans="1:20" s="570" customFormat="1" ht="11.25" customHeight="1">
      <c r="A5" s="590"/>
      <c r="B5" s="590"/>
      <c r="C5" s="590"/>
      <c r="D5" s="590"/>
      <c r="F5" s="606" t="s">
        <v>92</v>
      </c>
      <c r="G5" s="618" t="s">
        <v>457</v>
      </c>
      <c r="H5" s="605" t="s">
        <v>442</v>
      </c>
      <c r="I5" s="1197"/>
      <c r="J5" s="590"/>
      <c r="K5" s="590"/>
      <c r="L5" s="590"/>
      <c r="M5" s="590"/>
      <c r="N5" s="590"/>
      <c r="O5" s="590"/>
      <c r="P5" s="590"/>
      <c r="Q5" s="590"/>
      <c r="R5" s="590"/>
      <c r="S5" s="590"/>
      <c r="T5" s="590"/>
    </row>
    <row r="6" spans="1:20" s="570" customFormat="1" ht="12" customHeight="1">
      <c r="A6" s="590"/>
      <c r="B6" s="590"/>
      <c r="C6" s="590"/>
      <c r="D6" s="590"/>
      <c r="F6" s="607" t="s">
        <v>93</v>
      </c>
      <c r="G6" s="609">
        <v>2</v>
      </c>
      <c r="H6" s="610">
        <v>3</v>
      </c>
      <c r="I6" s="608">
        <v>4</v>
      </c>
      <c r="J6" s="590">
        <v>4</v>
      </c>
      <c r="K6" s="590"/>
      <c r="L6" s="590"/>
      <c r="M6" s="590"/>
      <c r="N6" s="590"/>
      <c r="O6" s="590"/>
      <c r="P6" s="590"/>
      <c r="Q6" s="590"/>
      <c r="R6" s="590"/>
      <c r="S6" s="590"/>
      <c r="T6" s="590"/>
    </row>
    <row r="7" spans="1:20" s="570" customFormat="1" ht="18.75">
      <c r="A7" s="590"/>
      <c r="B7" s="590"/>
      <c r="C7" s="590"/>
      <c r="D7" s="590"/>
      <c r="F7" s="616">
        <v>1</v>
      </c>
      <c r="G7" s="632" t="s">
        <v>492</v>
      </c>
      <c r="H7" s="604" t="str">
        <f>IF(dateCh="","",dateCh)</f>
        <v>05.06.2019</v>
      </c>
      <c r="I7" s="581" t="s">
        <v>493</v>
      </c>
      <c r="J7" s="615"/>
      <c r="K7" s="590"/>
      <c r="L7" s="590"/>
      <c r="M7" s="590"/>
      <c r="N7" s="590"/>
      <c r="O7" s="590"/>
      <c r="P7" s="590"/>
      <c r="Q7" s="590"/>
      <c r="R7" s="590"/>
      <c r="S7" s="590"/>
      <c r="T7" s="590"/>
    </row>
    <row r="8" spans="1:20" s="570" customFormat="1" ht="45">
      <c r="A8" s="1198">
        <v>1</v>
      </c>
      <c r="B8" s="590"/>
      <c r="C8" s="590"/>
      <c r="D8" s="590"/>
      <c r="F8" s="616" t="str">
        <f>"2." &amp;mergeValue(A8)</f>
        <v>2.1</v>
      </c>
      <c r="G8" s="632" t="s">
        <v>494</v>
      </c>
      <c r="H8" s="604"/>
      <c r="I8" s="581" t="s">
        <v>590</v>
      </c>
      <c r="J8" s="615"/>
      <c r="K8" s="590"/>
      <c r="L8" s="590"/>
      <c r="M8" s="590"/>
      <c r="N8" s="590"/>
      <c r="O8" s="590"/>
      <c r="P8" s="590"/>
      <c r="Q8" s="590"/>
      <c r="R8" s="590"/>
      <c r="S8" s="590"/>
      <c r="T8" s="590"/>
    </row>
    <row r="9" spans="1:20" s="570" customFormat="1" ht="22.5">
      <c r="A9" s="1198"/>
      <c r="B9" s="590"/>
      <c r="C9" s="590"/>
      <c r="D9" s="590"/>
      <c r="F9" s="616" t="str">
        <f>"3." &amp;mergeValue(A9)</f>
        <v>3.1</v>
      </c>
      <c r="G9" s="632" t="s">
        <v>495</v>
      </c>
      <c r="H9" s="604"/>
      <c r="I9" s="581" t="s">
        <v>588</v>
      </c>
      <c r="J9" s="615"/>
      <c r="K9" s="590"/>
      <c r="L9" s="590"/>
      <c r="M9" s="590"/>
      <c r="N9" s="590"/>
      <c r="O9" s="590"/>
      <c r="P9" s="590"/>
      <c r="Q9" s="590"/>
      <c r="R9" s="590"/>
      <c r="S9" s="590"/>
      <c r="T9" s="590"/>
    </row>
    <row r="10" spans="1:20" s="570" customFormat="1" ht="22.5">
      <c r="A10" s="1198"/>
      <c r="B10" s="590"/>
      <c r="C10" s="590"/>
      <c r="D10" s="590"/>
      <c r="F10" s="616" t="str">
        <f>"4."&amp;mergeValue(A10)</f>
        <v>4.1</v>
      </c>
      <c r="G10" s="632" t="s">
        <v>496</v>
      </c>
      <c r="H10" s="605" t="s">
        <v>458</v>
      </c>
      <c r="I10" s="581"/>
      <c r="J10" s="615"/>
      <c r="K10" s="590"/>
      <c r="L10" s="590"/>
      <c r="M10" s="590"/>
      <c r="N10" s="590"/>
      <c r="O10" s="590"/>
      <c r="P10" s="590"/>
      <c r="Q10" s="590"/>
      <c r="R10" s="590"/>
      <c r="S10" s="590"/>
      <c r="T10" s="590"/>
    </row>
    <row r="11" spans="1:20"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c r="O11" s="590"/>
      <c r="P11" s="590"/>
      <c r="Q11" s="590"/>
      <c r="R11" s="590"/>
      <c r="S11" s="590"/>
      <c r="T11" s="590"/>
    </row>
    <row r="12" spans="1:20"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c r="O12" s="590"/>
      <c r="P12" s="590"/>
      <c r="Q12" s="590"/>
      <c r="R12" s="590"/>
      <c r="S12" s="590"/>
      <c r="T12" s="590"/>
    </row>
    <row r="13" spans="1:20"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c r="O13" s="590"/>
      <c r="P13" s="590"/>
      <c r="Q13" s="590"/>
      <c r="R13" s="590"/>
      <c r="S13" s="590"/>
      <c r="T13" s="590"/>
    </row>
    <row r="14" spans="1:20" s="570" customFormat="1" ht="18.75">
      <c r="A14" s="1198"/>
      <c r="B14" s="1198"/>
      <c r="C14" s="1198"/>
      <c r="D14" s="623"/>
      <c r="F14" s="619"/>
      <c r="G14" s="550" t="s">
        <v>4</v>
      </c>
      <c r="H14" s="624"/>
      <c r="I14" s="1199"/>
      <c r="J14" s="615"/>
      <c r="K14" s="590"/>
      <c r="L14" s="590"/>
      <c r="M14" s="590"/>
      <c r="N14" s="590"/>
      <c r="O14" s="590"/>
      <c r="P14" s="590"/>
      <c r="Q14" s="590"/>
      <c r="R14" s="590"/>
      <c r="S14" s="590"/>
      <c r="T14" s="590"/>
    </row>
    <row r="15" spans="1:20" s="570" customFormat="1" ht="18.75">
      <c r="A15" s="1198"/>
      <c r="B15" s="1198"/>
      <c r="C15" s="623"/>
      <c r="D15" s="623"/>
      <c r="F15" s="634"/>
      <c r="G15" s="577" t="s">
        <v>403</v>
      </c>
      <c r="H15" s="635"/>
      <c r="I15" s="636"/>
      <c r="J15" s="615"/>
      <c r="K15" s="590"/>
      <c r="L15" s="590"/>
      <c r="M15" s="590"/>
      <c r="N15" s="590"/>
      <c r="O15" s="590"/>
      <c r="P15" s="590"/>
      <c r="Q15" s="590"/>
      <c r="R15" s="590"/>
      <c r="S15" s="590"/>
      <c r="T15" s="590"/>
    </row>
    <row r="16" spans="1:20" s="570" customFormat="1" ht="18.75">
      <c r="A16" s="1198"/>
      <c r="B16" s="590"/>
      <c r="C16" s="590"/>
      <c r="D16" s="590"/>
      <c r="F16" s="619"/>
      <c r="G16" s="558" t="s">
        <v>506</v>
      </c>
      <c r="H16" s="620"/>
      <c r="I16" s="621"/>
      <c r="J16" s="615"/>
      <c r="K16" s="590"/>
      <c r="L16" s="590"/>
      <c r="M16" s="590"/>
      <c r="N16" s="590"/>
      <c r="O16" s="590"/>
      <c r="P16" s="590"/>
      <c r="Q16" s="590"/>
      <c r="R16" s="590"/>
      <c r="S16" s="590"/>
      <c r="T16" s="590"/>
    </row>
    <row r="17" spans="1:20" s="570" customFormat="1" ht="18.75">
      <c r="A17" s="590"/>
      <c r="B17" s="590"/>
      <c r="C17" s="590"/>
      <c r="D17" s="590"/>
      <c r="F17" s="619"/>
      <c r="G17" s="565" t="s">
        <v>505</v>
      </c>
      <c r="H17" s="620"/>
      <c r="I17" s="621"/>
      <c r="J17" s="615"/>
      <c r="K17" s="590"/>
      <c r="L17" s="590"/>
      <c r="M17" s="590"/>
      <c r="N17" s="590"/>
      <c r="O17" s="590"/>
      <c r="P17" s="590"/>
      <c r="Q17" s="590"/>
      <c r="R17" s="590"/>
      <c r="S17" s="590"/>
      <c r="T17" s="590"/>
    </row>
    <row r="18" spans="1:20" s="613" customFormat="1" ht="3" customHeight="1">
      <c r="A18" s="614"/>
      <c r="B18" s="614"/>
      <c r="C18" s="614"/>
      <c r="D18" s="614"/>
      <c r="F18" s="625"/>
      <c r="G18" s="626"/>
      <c r="H18" s="627"/>
      <c r="I18" s="628"/>
      <c r="J18" s="614"/>
      <c r="K18" s="614"/>
      <c r="L18" s="614"/>
      <c r="M18" s="614"/>
      <c r="N18" s="614"/>
      <c r="O18" s="614"/>
      <c r="P18" s="614"/>
      <c r="Q18" s="614"/>
      <c r="R18" s="614"/>
      <c r="S18" s="614"/>
      <c r="T18" s="614"/>
    </row>
    <row r="19" spans="1:20" s="613" customFormat="1" ht="15" customHeight="1">
      <c r="A19" s="614"/>
      <c r="B19" s="614"/>
      <c r="C19" s="614"/>
      <c r="D19" s="614"/>
      <c r="F19" s="612"/>
      <c r="G19" s="1193" t="s">
        <v>593</v>
      </c>
      <c r="H19" s="1193"/>
      <c r="I19" s="594"/>
      <c r="J19" s="614"/>
      <c r="K19" s="614"/>
      <c r="L19" s="614"/>
      <c r="M19" s="614"/>
      <c r="N19" s="614"/>
      <c r="O19" s="614"/>
      <c r="P19" s="614"/>
      <c r="Q19" s="614"/>
      <c r="R19" s="614"/>
      <c r="S19" s="614"/>
      <c r="T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4.7109375" style="476" customWidth="1"/>
    <col min="14" max="14" width="2" style="476" hidden="1" customWidth="1"/>
    <col min="15" max="17" width="23.7109375" style="476" hidden="1" customWidth="1"/>
    <col min="18" max="18" width="11.7109375" style="476" customWidth="1"/>
    <col min="19" max="19" width="3.7109375" style="476" customWidth="1"/>
    <col min="20" max="20" width="11.7109375" style="476" customWidth="1"/>
    <col min="21" max="21" width="8.5703125" style="476" hidden="1" customWidth="1"/>
    <col min="22" max="22" width="4.7109375" style="476" customWidth="1"/>
    <col min="23" max="23" width="115.7109375" style="476" customWidth="1"/>
    <col min="24" max="34" width="10.5703125" style="500"/>
    <col min="35" max="256" width="10.5703125" style="476"/>
    <col min="257" max="264" width="0" style="476" hidden="1" customWidth="1"/>
    <col min="265" max="267" width="3.7109375" style="476" customWidth="1"/>
    <col min="268" max="268" width="12.7109375" style="476" customWidth="1"/>
    <col min="269" max="269" width="47.42578125" style="476" customWidth="1"/>
    <col min="270" max="273" width="0" style="476" hidden="1"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512" width="10.5703125" style="476"/>
    <col min="513" max="520" width="0" style="476" hidden="1" customWidth="1"/>
    <col min="521" max="523" width="3.7109375" style="476" customWidth="1"/>
    <col min="524" max="524" width="12.7109375" style="476" customWidth="1"/>
    <col min="525" max="525" width="47.42578125" style="476" customWidth="1"/>
    <col min="526" max="529" width="0" style="476" hidden="1"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768" width="10.5703125" style="476"/>
    <col min="769" max="776" width="0" style="476" hidden="1" customWidth="1"/>
    <col min="777" max="779" width="3.7109375" style="476" customWidth="1"/>
    <col min="780" max="780" width="12.7109375" style="476" customWidth="1"/>
    <col min="781" max="781" width="47.42578125" style="476" customWidth="1"/>
    <col min="782" max="785" width="0" style="476" hidden="1"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1024" width="10.5703125" style="476"/>
    <col min="1025" max="1032" width="0" style="476" hidden="1" customWidth="1"/>
    <col min="1033" max="1035" width="3.7109375" style="476" customWidth="1"/>
    <col min="1036" max="1036" width="12.7109375" style="476" customWidth="1"/>
    <col min="1037" max="1037" width="47.42578125" style="476" customWidth="1"/>
    <col min="1038" max="1041" width="0" style="476" hidden="1"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280" width="10.5703125" style="476"/>
    <col min="1281" max="1288" width="0" style="476" hidden="1" customWidth="1"/>
    <col min="1289" max="1291" width="3.7109375" style="476" customWidth="1"/>
    <col min="1292" max="1292" width="12.7109375" style="476" customWidth="1"/>
    <col min="1293" max="1293" width="47.42578125" style="476" customWidth="1"/>
    <col min="1294" max="1297" width="0" style="476" hidden="1"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536" width="10.5703125" style="476"/>
    <col min="1537" max="1544" width="0" style="476" hidden="1" customWidth="1"/>
    <col min="1545" max="1547" width="3.7109375" style="476" customWidth="1"/>
    <col min="1548" max="1548" width="12.7109375" style="476" customWidth="1"/>
    <col min="1549" max="1549" width="47.42578125" style="476" customWidth="1"/>
    <col min="1550" max="1553" width="0" style="476" hidden="1"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792" width="10.5703125" style="476"/>
    <col min="1793" max="1800" width="0" style="476" hidden="1" customWidth="1"/>
    <col min="1801" max="1803" width="3.7109375" style="476" customWidth="1"/>
    <col min="1804" max="1804" width="12.7109375" style="476" customWidth="1"/>
    <col min="1805" max="1805" width="47.42578125" style="476" customWidth="1"/>
    <col min="1806" max="1809" width="0" style="476" hidden="1"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2048" width="10.5703125" style="476"/>
    <col min="2049" max="2056" width="0" style="476" hidden="1" customWidth="1"/>
    <col min="2057" max="2059" width="3.7109375" style="476" customWidth="1"/>
    <col min="2060" max="2060" width="12.7109375" style="476" customWidth="1"/>
    <col min="2061" max="2061" width="47.42578125" style="476" customWidth="1"/>
    <col min="2062" max="2065" width="0" style="476" hidden="1"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304" width="10.5703125" style="476"/>
    <col min="2305" max="2312" width="0" style="476" hidden="1" customWidth="1"/>
    <col min="2313" max="2315" width="3.7109375" style="476" customWidth="1"/>
    <col min="2316" max="2316" width="12.7109375" style="476" customWidth="1"/>
    <col min="2317" max="2317" width="47.42578125" style="476" customWidth="1"/>
    <col min="2318" max="2321" width="0" style="476" hidden="1"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560" width="10.5703125" style="476"/>
    <col min="2561" max="2568" width="0" style="476" hidden="1" customWidth="1"/>
    <col min="2569" max="2571" width="3.7109375" style="476" customWidth="1"/>
    <col min="2572" max="2572" width="12.7109375" style="476" customWidth="1"/>
    <col min="2573" max="2573" width="47.42578125" style="476" customWidth="1"/>
    <col min="2574" max="2577" width="0" style="476" hidden="1"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816" width="10.5703125" style="476"/>
    <col min="2817" max="2824" width="0" style="476" hidden="1" customWidth="1"/>
    <col min="2825" max="2827" width="3.7109375" style="476" customWidth="1"/>
    <col min="2828" max="2828" width="12.7109375" style="476" customWidth="1"/>
    <col min="2829" max="2829" width="47.42578125" style="476" customWidth="1"/>
    <col min="2830" max="2833" width="0" style="476" hidden="1"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3072" width="10.5703125" style="476"/>
    <col min="3073" max="3080" width="0" style="476" hidden="1" customWidth="1"/>
    <col min="3081" max="3083" width="3.7109375" style="476" customWidth="1"/>
    <col min="3084" max="3084" width="12.7109375" style="476" customWidth="1"/>
    <col min="3085" max="3085" width="47.42578125" style="476" customWidth="1"/>
    <col min="3086" max="3089" width="0" style="476" hidden="1"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328" width="10.5703125" style="476"/>
    <col min="3329" max="3336" width="0" style="476" hidden="1" customWidth="1"/>
    <col min="3337" max="3339" width="3.7109375" style="476" customWidth="1"/>
    <col min="3340" max="3340" width="12.7109375" style="476" customWidth="1"/>
    <col min="3341" max="3341" width="47.42578125" style="476" customWidth="1"/>
    <col min="3342" max="3345" width="0" style="476" hidden="1"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584" width="10.5703125" style="476"/>
    <col min="3585" max="3592" width="0" style="476" hidden="1" customWidth="1"/>
    <col min="3593" max="3595" width="3.7109375" style="476" customWidth="1"/>
    <col min="3596" max="3596" width="12.7109375" style="476" customWidth="1"/>
    <col min="3597" max="3597" width="47.42578125" style="476" customWidth="1"/>
    <col min="3598" max="3601" width="0" style="476" hidden="1"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840" width="10.5703125" style="476"/>
    <col min="3841" max="3848" width="0" style="476" hidden="1" customWidth="1"/>
    <col min="3849" max="3851" width="3.7109375" style="476" customWidth="1"/>
    <col min="3852" max="3852" width="12.7109375" style="476" customWidth="1"/>
    <col min="3853" max="3853" width="47.42578125" style="476" customWidth="1"/>
    <col min="3854" max="3857" width="0" style="476" hidden="1"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4096" width="10.5703125" style="476"/>
    <col min="4097" max="4104" width="0" style="476" hidden="1" customWidth="1"/>
    <col min="4105" max="4107" width="3.7109375" style="476" customWidth="1"/>
    <col min="4108" max="4108" width="12.7109375" style="476" customWidth="1"/>
    <col min="4109" max="4109" width="47.42578125" style="476" customWidth="1"/>
    <col min="4110" max="4113" width="0" style="476" hidden="1"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352" width="10.5703125" style="476"/>
    <col min="4353" max="4360" width="0" style="476" hidden="1" customWidth="1"/>
    <col min="4361" max="4363" width="3.7109375" style="476" customWidth="1"/>
    <col min="4364" max="4364" width="12.7109375" style="476" customWidth="1"/>
    <col min="4365" max="4365" width="47.42578125" style="476" customWidth="1"/>
    <col min="4366" max="4369" width="0" style="476" hidden="1"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608" width="10.5703125" style="476"/>
    <col min="4609" max="4616" width="0" style="476" hidden="1" customWidth="1"/>
    <col min="4617" max="4619" width="3.7109375" style="476" customWidth="1"/>
    <col min="4620" max="4620" width="12.7109375" style="476" customWidth="1"/>
    <col min="4621" max="4621" width="47.42578125" style="476" customWidth="1"/>
    <col min="4622" max="4625" width="0" style="476" hidden="1"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864" width="10.5703125" style="476"/>
    <col min="4865" max="4872" width="0" style="476" hidden="1" customWidth="1"/>
    <col min="4873" max="4875" width="3.7109375" style="476" customWidth="1"/>
    <col min="4876" max="4876" width="12.7109375" style="476" customWidth="1"/>
    <col min="4877" max="4877" width="47.42578125" style="476" customWidth="1"/>
    <col min="4878" max="4881" width="0" style="476" hidden="1"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5120" width="10.5703125" style="476"/>
    <col min="5121" max="5128" width="0" style="476" hidden="1" customWidth="1"/>
    <col min="5129" max="5131" width="3.7109375" style="476" customWidth="1"/>
    <col min="5132" max="5132" width="12.7109375" style="476" customWidth="1"/>
    <col min="5133" max="5133" width="47.42578125" style="476" customWidth="1"/>
    <col min="5134" max="5137" width="0" style="476" hidden="1"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376" width="10.5703125" style="476"/>
    <col min="5377" max="5384" width="0" style="476" hidden="1" customWidth="1"/>
    <col min="5385" max="5387" width="3.7109375" style="476" customWidth="1"/>
    <col min="5388" max="5388" width="12.7109375" style="476" customWidth="1"/>
    <col min="5389" max="5389" width="47.42578125" style="476" customWidth="1"/>
    <col min="5390" max="5393" width="0" style="476" hidden="1"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632" width="10.5703125" style="476"/>
    <col min="5633" max="5640" width="0" style="476" hidden="1" customWidth="1"/>
    <col min="5641" max="5643" width="3.7109375" style="476" customWidth="1"/>
    <col min="5644" max="5644" width="12.7109375" style="476" customWidth="1"/>
    <col min="5645" max="5645" width="47.42578125" style="476" customWidth="1"/>
    <col min="5646" max="5649" width="0" style="476" hidden="1"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888" width="10.5703125" style="476"/>
    <col min="5889" max="5896" width="0" style="476" hidden="1" customWidth="1"/>
    <col min="5897" max="5899" width="3.7109375" style="476" customWidth="1"/>
    <col min="5900" max="5900" width="12.7109375" style="476" customWidth="1"/>
    <col min="5901" max="5901" width="47.42578125" style="476" customWidth="1"/>
    <col min="5902" max="5905" width="0" style="476" hidden="1"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6144" width="10.5703125" style="476"/>
    <col min="6145" max="6152" width="0" style="476" hidden="1" customWidth="1"/>
    <col min="6153" max="6155" width="3.7109375" style="476" customWidth="1"/>
    <col min="6156" max="6156" width="12.7109375" style="476" customWidth="1"/>
    <col min="6157" max="6157" width="47.42578125" style="476" customWidth="1"/>
    <col min="6158" max="6161" width="0" style="476" hidden="1"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400" width="10.5703125" style="476"/>
    <col min="6401" max="6408" width="0" style="476" hidden="1" customWidth="1"/>
    <col min="6409" max="6411" width="3.7109375" style="476" customWidth="1"/>
    <col min="6412" max="6412" width="12.7109375" style="476" customWidth="1"/>
    <col min="6413" max="6413" width="47.42578125" style="476" customWidth="1"/>
    <col min="6414" max="6417" width="0" style="476" hidden="1"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656" width="10.5703125" style="476"/>
    <col min="6657" max="6664" width="0" style="476" hidden="1" customWidth="1"/>
    <col min="6665" max="6667" width="3.7109375" style="476" customWidth="1"/>
    <col min="6668" max="6668" width="12.7109375" style="476" customWidth="1"/>
    <col min="6669" max="6669" width="47.42578125" style="476" customWidth="1"/>
    <col min="6670" max="6673" width="0" style="476" hidden="1"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912" width="10.5703125" style="476"/>
    <col min="6913" max="6920" width="0" style="476" hidden="1" customWidth="1"/>
    <col min="6921" max="6923" width="3.7109375" style="476" customWidth="1"/>
    <col min="6924" max="6924" width="12.7109375" style="476" customWidth="1"/>
    <col min="6925" max="6925" width="47.42578125" style="476" customWidth="1"/>
    <col min="6926" max="6929" width="0" style="476" hidden="1"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7168" width="10.5703125" style="476"/>
    <col min="7169" max="7176" width="0" style="476" hidden="1" customWidth="1"/>
    <col min="7177" max="7179" width="3.7109375" style="476" customWidth="1"/>
    <col min="7180" max="7180" width="12.7109375" style="476" customWidth="1"/>
    <col min="7181" max="7181" width="47.42578125" style="476" customWidth="1"/>
    <col min="7182" max="7185" width="0" style="476" hidden="1"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424" width="10.5703125" style="476"/>
    <col min="7425" max="7432" width="0" style="476" hidden="1" customWidth="1"/>
    <col min="7433" max="7435" width="3.7109375" style="476" customWidth="1"/>
    <col min="7436" max="7436" width="12.7109375" style="476" customWidth="1"/>
    <col min="7437" max="7437" width="47.42578125" style="476" customWidth="1"/>
    <col min="7438" max="7441" width="0" style="476" hidden="1"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680" width="10.5703125" style="476"/>
    <col min="7681" max="7688" width="0" style="476" hidden="1" customWidth="1"/>
    <col min="7689" max="7691" width="3.7109375" style="476" customWidth="1"/>
    <col min="7692" max="7692" width="12.7109375" style="476" customWidth="1"/>
    <col min="7693" max="7693" width="47.42578125" style="476" customWidth="1"/>
    <col min="7694" max="7697" width="0" style="476" hidden="1"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936" width="10.5703125" style="476"/>
    <col min="7937" max="7944" width="0" style="476" hidden="1" customWidth="1"/>
    <col min="7945" max="7947" width="3.7109375" style="476" customWidth="1"/>
    <col min="7948" max="7948" width="12.7109375" style="476" customWidth="1"/>
    <col min="7949" max="7949" width="47.42578125" style="476" customWidth="1"/>
    <col min="7950" max="7953" width="0" style="476" hidden="1"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8192" width="10.5703125" style="476"/>
    <col min="8193" max="8200" width="0" style="476" hidden="1" customWidth="1"/>
    <col min="8201" max="8203" width="3.7109375" style="476" customWidth="1"/>
    <col min="8204" max="8204" width="12.7109375" style="476" customWidth="1"/>
    <col min="8205" max="8205" width="47.42578125" style="476" customWidth="1"/>
    <col min="8206" max="8209" width="0" style="476" hidden="1"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448" width="10.5703125" style="476"/>
    <col min="8449" max="8456" width="0" style="476" hidden="1" customWidth="1"/>
    <col min="8457" max="8459" width="3.7109375" style="476" customWidth="1"/>
    <col min="8460" max="8460" width="12.7109375" style="476" customWidth="1"/>
    <col min="8461" max="8461" width="47.42578125" style="476" customWidth="1"/>
    <col min="8462" max="8465" width="0" style="476" hidden="1"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704" width="10.5703125" style="476"/>
    <col min="8705" max="8712" width="0" style="476" hidden="1" customWidth="1"/>
    <col min="8713" max="8715" width="3.7109375" style="476" customWidth="1"/>
    <col min="8716" max="8716" width="12.7109375" style="476" customWidth="1"/>
    <col min="8717" max="8717" width="47.42578125" style="476" customWidth="1"/>
    <col min="8718" max="8721" width="0" style="476" hidden="1"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960" width="10.5703125" style="476"/>
    <col min="8961" max="8968" width="0" style="476" hidden="1" customWidth="1"/>
    <col min="8969" max="8971" width="3.7109375" style="476" customWidth="1"/>
    <col min="8972" max="8972" width="12.7109375" style="476" customWidth="1"/>
    <col min="8973" max="8973" width="47.42578125" style="476" customWidth="1"/>
    <col min="8974" max="8977" width="0" style="476" hidden="1"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9216" width="10.5703125" style="476"/>
    <col min="9217" max="9224" width="0" style="476" hidden="1" customWidth="1"/>
    <col min="9225" max="9227" width="3.7109375" style="476" customWidth="1"/>
    <col min="9228" max="9228" width="12.7109375" style="476" customWidth="1"/>
    <col min="9229" max="9229" width="47.42578125" style="476" customWidth="1"/>
    <col min="9230" max="9233" width="0" style="476" hidden="1"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472" width="10.5703125" style="476"/>
    <col min="9473" max="9480" width="0" style="476" hidden="1" customWidth="1"/>
    <col min="9481" max="9483" width="3.7109375" style="476" customWidth="1"/>
    <col min="9484" max="9484" width="12.7109375" style="476" customWidth="1"/>
    <col min="9485" max="9485" width="47.42578125" style="476" customWidth="1"/>
    <col min="9486" max="9489" width="0" style="476" hidden="1"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728" width="10.5703125" style="476"/>
    <col min="9729" max="9736" width="0" style="476" hidden="1" customWidth="1"/>
    <col min="9737" max="9739" width="3.7109375" style="476" customWidth="1"/>
    <col min="9740" max="9740" width="12.7109375" style="476" customWidth="1"/>
    <col min="9741" max="9741" width="47.42578125" style="476" customWidth="1"/>
    <col min="9742" max="9745" width="0" style="476" hidden="1"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984" width="10.5703125" style="476"/>
    <col min="9985" max="9992" width="0" style="476" hidden="1" customWidth="1"/>
    <col min="9993" max="9995" width="3.7109375" style="476" customWidth="1"/>
    <col min="9996" max="9996" width="12.7109375" style="476" customWidth="1"/>
    <col min="9997" max="9997" width="47.42578125" style="476" customWidth="1"/>
    <col min="9998" max="10001" width="0" style="476" hidden="1"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240" width="10.5703125" style="476"/>
    <col min="10241" max="10248" width="0" style="476" hidden="1" customWidth="1"/>
    <col min="10249" max="10251" width="3.7109375" style="476" customWidth="1"/>
    <col min="10252" max="10252" width="12.7109375" style="476" customWidth="1"/>
    <col min="10253" max="10253" width="47.42578125" style="476" customWidth="1"/>
    <col min="10254" max="10257" width="0" style="476" hidden="1"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496" width="10.5703125" style="476"/>
    <col min="10497" max="10504" width="0" style="476" hidden="1" customWidth="1"/>
    <col min="10505" max="10507" width="3.7109375" style="476" customWidth="1"/>
    <col min="10508" max="10508" width="12.7109375" style="476" customWidth="1"/>
    <col min="10509" max="10509" width="47.42578125" style="476" customWidth="1"/>
    <col min="10510" max="10513" width="0" style="476" hidden="1"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752" width="10.5703125" style="476"/>
    <col min="10753" max="10760" width="0" style="476" hidden="1" customWidth="1"/>
    <col min="10761" max="10763" width="3.7109375" style="476" customWidth="1"/>
    <col min="10764" max="10764" width="12.7109375" style="476" customWidth="1"/>
    <col min="10765" max="10765" width="47.42578125" style="476" customWidth="1"/>
    <col min="10766" max="10769" width="0" style="476" hidden="1"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1008" width="10.5703125" style="476"/>
    <col min="11009" max="11016" width="0" style="476" hidden="1" customWidth="1"/>
    <col min="11017" max="11019" width="3.7109375" style="476" customWidth="1"/>
    <col min="11020" max="11020" width="12.7109375" style="476" customWidth="1"/>
    <col min="11021" max="11021" width="47.42578125" style="476" customWidth="1"/>
    <col min="11022" max="11025" width="0" style="476" hidden="1"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264" width="10.5703125" style="476"/>
    <col min="11265" max="11272" width="0" style="476" hidden="1" customWidth="1"/>
    <col min="11273" max="11275" width="3.7109375" style="476" customWidth="1"/>
    <col min="11276" max="11276" width="12.7109375" style="476" customWidth="1"/>
    <col min="11277" max="11277" width="47.42578125" style="476" customWidth="1"/>
    <col min="11278" max="11281" width="0" style="476" hidden="1"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520" width="10.5703125" style="476"/>
    <col min="11521" max="11528" width="0" style="476" hidden="1" customWidth="1"/>
    <col min="11529" max="11531" width="3.7109375" style="476" customWidth="1"/>
    <col min="11532" max="11532" width="12.7109375" style="476" customWidth="1"/>
    <col min="11533" max="11533" width="47.42578125" style="476" customWidth="1"/>
    <col min="11534" max="11537" width="0" style="476" hidden="1"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776" width="10.5703125" style="476"/>
    <col min="11777" max="11784" width="0" style="476" hidden="1" customWidth="1"/>
    <col min="11785" max="11787" width="3.7109375" style="476" customWidth="1"/>
    <col min="11788" max="11788" width="12.7109375" style="476" customWidth="1"/>
    <col min="11789" max="11789" width="47.42578125" style="476" customWidth="1"/>
    <col min="11790" max="11793" width="0" style="476" hidden="1"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2032" width="10.5703125" style="476"/>
    <col min="12033" max="12040" width="0" style="476" hidden="1" customWidth="1"/>
    <col min="12041" max="12043" width="3.7109375" style="476" customWidth="1"/>
    <col min="12044" max="12044" width="12.7109375" style="476" customWidth="1"/>
    <col min="12045" max="12045" width="47.42578125" style="476" customWidth="1"/>
    <col min="12046" max="12049" width="0" style="476" hidden="1"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288" width="10.5703125" style="476"/>
    <col min="12289" max="12296" width="0" style="476" hidden="1" customWidth="1"/>
    <col min="12297" max="12299" width="3.7109375" style="476" customWidth="1"/>
    <col min="12300" max="12300" width="12.7109375" style="476" customWidth="1"/>
    <col min="12301" max="12301" width="47.42578125" style="476" customWidth="1"/>
    <col min="12302" max="12305" width="0" style="476" hidden="1"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544" width="10.5703125" style="476"/>
    <col min="12545" max="12552" width="0" style="476" hidden="1" customWidth="1"/>
    <col min="12553" max="12555" width="3.7109375" style="476" customWidth="1"/>
    <col min="12556" max="12556" width="12.7109375" style="476" customWidth="1"/>
    <col min="12557" max="12557" width="47.42578125" style="476" customWidth="1"/>
    <col min="12558" max="12561" width="0" style="476" hidden="1"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800" width="10.5703125" style="476"/>
    <col min="12801" max="12808" width="0" style="476" hidden="1" customWidth="1"/>
    <col min="12809" max="12811" width="3.7109375" style="476" customWidth="1"/>
    <col min="12812" max="12812" width="12.7109375" style="476" customWidth="1"/>
    <col min="12813" max="12813" width="47.42578125" style="476" customWidth="1"/>
    <col min="12814" max="12817" width="0" style="476" hidden="1"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3056" width="10.5703125" style="476"/>
    <col min="13057" max="13064" width="0" style="476" hidden="1" customWidth="1"/>
    <col min="13065" max="13067" width="3.7109375" style="476" customWidth="1"/>
    <col min="13068" max="13068" width="12.7109375" style="476" customWidth="1"/>
    <col min="13069" max="13069" width="47.42578125" style="476" customWidth="1"/>
    <col min="13070" max="13073" width="0" style="476" hidden="1"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312" width="10.5703125" style="476"/>
    <col min="13313" max="13320" width="0" style="476" hidden="1" customWidth="1"/>
    <col min="13321" max="13323" width="3.7109375" style="476" customWidth="1"/>
    <col min="13324" max="13324" width="12.7109375" style="476" customWidth="1"/>
    <col min="13325" max="13325" width="47.42578125" style="476" customWidth="1"/>
    <col min="13326" max="13329" width="0" style="476" hidden="1"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568" width="10.5703125" style="476"/>
    <col min="13569" max="13576" width="0" style="476" hidden="1" customWidth="1"/>
    <col min="13577" max="13579" width="3.7109375" style="476" customWidth="1"/>
    <col min="13580" max="13580" width="12.7109375" style="476" customWidth="1"/>
    <col min="13581" max="13581" width="47.42578125" style="476" customWidth="1"/>
    <col min="13582" max="13585" width="0" style="476" hidden="1"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824" width="10.5703125" style="476"/>
    <col min="13825" max="13832" width="0" style="476" hidden="1" customWidth="1"/>
    <col min="13833" max="13835" width="3.7109375" style="476" customWidth="1"/>
    <col min="13836" max="13836" width="12.7109375" style="476" customWidth="1"/>
    <col min="13837" max="13837" width="47.42578125" style="476" customWidth="1"/>
    <col min="13838" max="13841" width="0" style="476" hidden="1"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4080" width="10.5703125" style="476"/>
    <col min="14081" max="14088" width="0" style="476" hidden="1" customWidth="1"/>
    <col min="14089" max="14091" width="3.7109375" style="476" customWidth="1"/>
    <col min="14092" max="14092" width="12.7109375" style="476" customWidth="1"/>
    <col min="14093" max="14093" width="47.42578125" style="476" customWidth="1"/>
    <col min="14094" max="14097" width="0" style="476" hidden="1"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336" width="10.5703125" style="476"/>
    <col min="14337" max="14344" width="0" style="476" hidden="1" customWidth="1"/>
    <col min="14345" max="14347" width="3.7109375" style="476" customWidth="1"/>
    <col min="14348" max="14348" width="12.7109375" style="476" customWidth="1"/>
    <col min="14349" max="14349" width="47.42578125" style="476" customWidth="1"/>
    <col min="14350" max="14353" width="0" style="476" hidden="1"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592" width="10.5703125" style="476"/>
    <col min="14593" max="14600" width="0" style="476" hidden="1" customWidth="1"/>
    <col min="14601" max="14603" width="3.7109375" style="476" customWidth="1"/>
    <col min="14604" max="14604" width="12.7109375" style="476" customWidth="1"/>
    <col min="14605" max="14605" width="47.42578125" style="476" customWidth="1"/>
    <col min="14606" max="14609" width="0" style="476" hidden="1"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848" width="10.5703125" style="476"/>
    <col min="14849" max="14856" width="0" style="476" hidden="1" customWidth="1"/>
    <col min="14857" max="14859" width="3.7109375" style="476" customWidth="1"/>
    <col min="14860" max="14860" width="12.7109375" style="476" customWidth="1"/>
    <col min="14861" max="14861" width="47.42578125" style="476" customWidth="1"/>
    <col min="14862" max="14865" width="0" style="476" hidden="1"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5104" width="10.5703125" style="476"/>
    <col min="15105" max="15112" width="0" style="476" hidden="1" customWidth="1"/>
    <col min="15113" max="15115" width="3.7109375" style="476" customWidth="1"/>
    <col min="15116" max="15116" width="12.7109375" style="476" customWidth="1"/>
    <col min="15117" max="15117" width="47.42578125" style="476" customWidth="1"/>
    <col min="15118" max="15121" width="0" style="476" hidden="1"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360" width="10.5703125" style="476"/>
    <col min="15361" max="15368" width="0" style="476" hidden="1" customWidth="1"/>
    <col min="15369" max="15371" width="3.7109375" style="476" customWidth="1"/>
    <col min="15372" max="15372" width="12.7109375" style="476" customWidth="1"/>
    <col min="15373" max="15373" width="47.42578125" style="476" customWidth="1"/>
    <col min="15374" max="15377" width="0" style="476" hidden="1"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616" width="10.5703125" style="476"/>
    <col min="15617" max="15624" width="0" style="476" hidden="1" customWidth="1"/>
    <col min="15625" max="15627" width="3.7109375" style="476" customWidth="1"/>
    <col min="15628" max="15628" width="12.7109375" style="476" customWidth="1"/>
    <col min="15629" max="15629" width="47.42578125" style="476" customWidth="1"/>
    <col min="15630" max="15633" width="0" style="476" hidden="1"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872" width="10.5703125" style="476"/>
    <col min="15873" max="15880" width="0" style="476" hidden="1" customWidth="1"/>
    <col min="15881" max="15883" width="3.7109375" style="476" customWidth="1"/>
    <col min="15884" max="15884" width="12.7109375" style="476" customWidth="1"/>
    <col min="15885" max="15885" width="47.42578125" style="476" customWidth="1"/>
    <col min="15886" max="15889" width="0" style="476" hidden="1"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6128" width="10.5703125" style="476"/>
    <col min="16129" max="16136" width="0" style="476" hidden="1" customWidth="1"/>
    <col min="16137" max="16139" width="3.7109375" style="476" customWidth="1"/>
    <col min="16140" max="16140" width="12.7109375" style="476" customWidth="1"/>
    <col min="16141" max="16141" width="47.42578125" style="476" customWidth="1"/>
    <col min="16142" max="16145" width="0" style="476" hidden="1"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384" width="10.5703125" style="476"/>
  </cols>
  <sheetData>
    <row r="1" spans="1:34" hidden="1"/>
    <row r="2" spans="1:34" hidden="1"/>
    <row r="3" spans="1:34" hidden="1"/>
    <row r="4" spans="1:34" ht="3" customHeight="1">
      <c r="J4" s="481"/>
      <c r="K4" s="481"/>
      <c r="L4" s="477"/>
      <c r="M4" s="477"/>
      <c r="N4" s="477"/>
      <c r="O4" s="484"/>
      <c r="P4" s="484"/>
      <c r="Q4" s="484"/>
      <c r="R4" s="484"/>
      <c r="S4" s="484"/>
      <c r="T4" s="484"/>
      <c r="U4" s="477"/>
    </row>
    <row r="5" spans="1:34" ht="22.5" customHeight="1">
      <c r="J5" s="481"/>
      <c r="K5" s="481"/>
      <c r="L5" s="1214" t="s">
        <v>657</v>
      </c>
      <c r="M5" s="1214"/>
      <c r="N5" s="1214"/>
      <c r="O5" s="1214"/>
      <c r="P5" s="1214"/>
      <c r="Q5" s="1214"/>
      <c r="R5" s="1214"/>
      <c r="S5" s="1214"/>
      <c r="T5" s="1214"/>
      <c r="U5" s="497"/>
    </row>
    <row r="6" spans="1:34" ht="3" customHeight="1">
      <c r="J6" s="481"/>
      <c r="K6" s="481"/>
      <c r="L6" s="477"/>
      <c r="M6" s="477"/>
      <c r="N6" s="477"/>
      <c r="O6" s="480"/>
      <c r="P6" s="480"/>
      <c r="Q6" s="480"/>
      <c r="R6" s="480"/>
      <c r="S6" s="480"/>
      <c r="T6" s="480"/>
      <c r="U6" s="477"/>
    </row>
    <row r="7" spans="1:34" s="491" customFormat="1" ht="22.5">
      <c r="A7" s="505"/>
      <c r="B7" s="505"/>
      <c r="C7" s="505"/>
      <c r="D7" s="505"/>
      <c r="E7" s="505"/>
      <c r="F7" s="505"/>
      <c r="G7" s="505"/>
      <c r="H7" s="505"/>
      <c r="L7" s="499"/>
      <c r="M7" s="617" t="s">
        <v>502</v>
      </c>
      <c r="N7" s="666"/>
      <c r="O7" s="1246" t="str">
        <f>IF(NameOrPr_ch="",IF(NameOrPr="","",NameOrPr),NameOrPr_ch)</f>
        <v>Министерство тарифного регулирования и энергетики Челябинской области</v>
      </c>
      <c r="P7" s="1247"/>
      <c r="Q7" s="1247"/>
      <c r="R7" s="1247"/>
      <c r="S7" s="1247"/>
      <c r="T7" s="1248"/>
      <c r="U7" s="667"/>
      <c r="X7" s="505"/>
      <c r="Y7" s="505"/>
      <c r="Z7" s="505"/>
      <c r="AA7" s="505"/>
      <c r="AB7" s="505"/>
      <c r="AC7" s="505"/>
      <c r="AD7" s="505"/>
      <c r="AE7" s="505"/>
      <c r="AF7" s="505"/>
      <c r="AG7" s="505"/>
      <c r="AH7" s="505"/>
    </row>
    <row r="8" spans="1:34" s="570" customFormat="1" ht="18.75">
      <c r="A8" s="590"/>
      <c r="B8" s="590"/>
      <c r="C8" s="590"/>
      <c r="D8" s="590"/>
      <c r="E8" s="590"/>
      <c r="F8" s="590"/>
      <c r="G8" s="590"/>
      <c r="H8" s="590"/>
      <c r="L8" s="499"/>
      <c r="M8" s="617" t="s">
        <v>596</v>
      </c>
      <c r="N8" s="666"/>
      <c r="O8" s="1246" t="str">
        <f>IF(datePr_ch="",IF(datePr="","",datePr),datePr_ch)</f>
        <v>30.04.2019</v>
      </c>
      <c r="P8" s="1247"/>
      <c r="Q8" s="1247"/>
      <c r="R8" s="1247"/>
      <c r="S8" s="1247"/>
      <c r="T8" s="1248"/>
      <c r="U8" s="667"/>
      <c r="X8" s="590"/>
      <c r="Y8" s="590"/>
      <c r="Z8" s="590"/>
      <c r="AA8" s="590"/>
      <c r="AB8" s="590"/>
      <c r="AC8" s="590"/>
      <c r="AD8" s="590"/>
      <c r="AE8" s="590"/>
      <c r="AF8" s="590"/>
      <c r="AG8" s="590"/>
      <c r="AH8" s="590"/>
    </row>
    <row r="9" spans="1:34" s="491" customFormat="1" ht="18.75">
      <c r="A9" s="505"/>
      <c r="B9" s="505"/>
      <c r="C9" s="505"/>
      <c r="D9" s="505"/>
      <c r="E9" s="505"/>
      <c r="F9" s="505"/>
      <c r="G9" s="505"/>
      <c r="H9" s="505"/>
      <c r="L9" s="552"/>
      <c r="M9" s="617" t="s">
        <v>595</v>
      </c>
      <c r="N9" s="666"/>
      <c r="O9" s="1246" t="str">
        <f>IF(numberPr_ch="",IF(numberPr="","",numberPr),numberPr_ch)</f>
        <v>35/5</v>
      </c>
      <c r="P9" s="1247"/>
      <c r="Q9" s="1247"/>
      <c r="R9" s="1247"/>
      <c r="S9" s="1247"/>
      <c r="T9" s="1248"/>
      <c r="U9" s="667"/>
      <c r="X9" s="505"/>
      <c r="Y9" s="505"/>
      <c r="Z9" s="505"/>
      <c r="AA9" s="505"/>
      <c r="AB9" s="505"/>
      <c r="AC9" s="505"/>
      <c r="AD9" s="505"/>
      <c r="AE9" s="505"/>
      <c r="AF9" s="505"/>
      <c r="AG9" s="505"/>
      <c r="AH9" s="505"/>
    </row>
    <row r="10" spans="1:34" s="491" customFormat="1" ht="18.75">
      <c r="A10" s="505"/>
      <c r="B10" s="505"/>
      <c r="C10" s="505"/>
      <c r="D10" s="505"/>
      <c r="E10" s="505"/>
      <c r="F10" s="505"/>
      <c r="G10" s="505"/>
      <c r="H10" s="505"/>
      <c r="L10" s="552"/>
      <c r="M10" s="617" t="s">
        <v>501</v>
      </c>
      <c r="N10" s="666"/>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7"/>
      <c r="X10" s="505"/>
      <c r="Y10" s="505"/>
      <c r="Z10" s="505"/>
      <c r="AA10" s="505"/>
      <c r="AB10" s="505"/>
      <c r="AC10" s="505"/>
      <c r="AD10" s="505"/>
      <c r="AE10" s="505"/>
      <c r="AF10" s="505"/>
      <c r="AG10" s="505"/>
      <c r="AH10" s="505"/>
    </row>
    <row r="11" spans="1:34" s="491" customFormat="1" ht="11.25" hidden="1">
      <c r="A11" s="505"/>
      <c r="B11" s="505"/>
      <c r="C11" s="505"/>
      <c r="D11" s="505"/>
      <c r="E11" s="505"/>
      <c r="F11" s="505"/>
      <c r="G11" s="505"/>
      <c r="H11" s="505"/>
      <c r="L11" s="552"/>
      <c r="M11" s="552"/>
      <c r="N11" s="566"/>
      <c r="O11" s="582"/>
      <c r="P11" s="582"/>
      <c r="Q11" s="582"/>
      <c r="R11" s="582"/>
      <c r="S11" s="582"/>
      <c r="T11" s="582"/>
      <c r="U11" s="503" t="s">
        <v>373</v>
      </c>
      <c r="X11" s="505"/>
      <c r="Y11" s="505"/>
      <c r="Z11" s="505"/>
      <c r="AA11" s="505"/>
      <c r="AB11" s="505"/>
      <c r="AC11" s="505"/>
      <c r="AD11" s="505"/>
      <c r="AE11" s="505"/>
      <c r="AF11" s="505"/>
      <c r="AG11" s="505"/>
      <c r="AH11" s="505"/>
    </row>
    <row r="12" spans="1:34" ht="15" customHeight="1">
      <c r="J12" s="481"/>
      <c r="K12" s="481"/>
      <c r="L12" s="477"/>
      <c r="M12" s="477"/>
      <c r="N12" s="477"/>
      <c r="O12" s="1245"/>
      <c r="P12" s="1245"/>
      <c r="Q12" s="1245"/>
      <c r="R12" s="1245"/>
      <c r="S12" s="1245"/>
      <c r="T12" s="1245"/>
      <c r="U12" s="1245"/>
    </row>
    <row r="13" spans="1:34">
      <c r="J13" s="481"/>
      <c r="K13" s="481"/>
      <c r="L13" s="1155" t="s">
        <v>454</v>
      </c>
      <c r="M13" s="1155"/>
      <c r="N13" s="1155"/>
      <c r="O13" s="1155"/>
      <c r="P13" s="1155"/>
      <c r="Q13" s="1155"/>
      <c r="R13" s="1155"/>
      <c r="S13" s="1155"/>
      <c r="T13" s="1155"/>
      <c r="U13" s="1155"/>
      <c r="V13" s="1155"/>
      <c r="W13" s="1155" t="s">
        <v>455</v>
      </c>
    </row>
    <row r="14" spans="1:34" ht="14.25" customHeight="1">
      <c r="J14" s="481"/>
      <c r="K14" s="481"/>
      <c r="L14" s="1227" t="s">
        <v>92</v>
      </c>
      <c r="M14" s="1227" t="s">
        <v>639</v>
      </c>
      <c r="N14" s="521"/>
      <c r="O14" s="1228" t="s">
        <v>641</v>
      </c>
      <c r="P14" s="1229"/>
      <c r="Q14" s="1229"/>
      <c r="R14" s="1229"/>
      <c r="S14" s="1229"/>
      <c r="T14" s="1230"/>
      <c r="U14" s="1211" t="s">
        <v>341</v>
      </c>
      <c r="V14" s="1224" t="s">
        <v>275</v>
      </c>
      <c r="W14" s="1155"/>
    </row>
    <row r="15" spans="1:34" s="523" customFormat="1" ht="14.25" customHeight="1">
      <c r="A15" s="585"/>
      <c r="B15" s="585"/>
      <c r="C15" s="585"/>
      <c r="D15" s="585"/>
      <c r="E15" s="585"/>
      <c r="F15" s="585"/>
      <c r="G15" s="591"/>
      <c r="H15" s="591"/>
      <c r="I15" s="531"/>
      <c r="J15" s="529"/>
      <c r="K15" s="529"/>
      <c r="L15" s="1227"/>
      <c r="M15" s="1227"/>
      <c r="N15" s="521"/>
      <c r="O15" s="1233" t="s">
        <v>772</v>
      </c>
      <c r="P15" s="1231" t="s">
        <v>271</v>
      </c>
      <c r="Q15" s="1232"/>
      <c r="R15" s="1209" t="s">
        <v>654</v>
      </c>
      <c r="S15" s="1209"/>
      <c r="T15" s="1210"/>
      <c r="U15" s="1212"/>
      <c r="V15" s="1225"/>
      <c r="W15" s="1155"/>
      <c r="X15" s="585"/>
      <c r="Y15" s="585"/>
      <c r="Z15" s="585"/>
      <c r="AA15" s="585"/>
      <c r="AB15" s="585"/>
      <c r="AC15" s="585"/>
      <c r="AD15" s="585"/>
      <c r="AE15" s="585"/>
      <c r="AF15" s="585"/>
      <c r="AG15" s="585"/>
      <c r="AH15" s="585"/>
    </row>
    <row r="16" spans="1:34" ht="33.75">
      <c r="J16" s="481"/>
      <c r="K16" s="481"/>
      <c r="L16" s="1227"/>
      <c r="M16" s="1227"/>
      <c r="N16" s="520"/>
      <c r="O16" s="1234"/>
      <c r="P16" s="535" t="s">
        <v>765</v>
      </c>
      <c r="Q16" s="535" t="s">
        <v>766</v>
      </c>
      <c r="R16" s="536" t="s">
        <v>274</v>
      </c>
      <c r="S16" s="1222" t="s">
        <v>273</v>
      </c>
      <c r="T16" s="1223"/>
      <c r="U16" s="1213"/>
      <c r="V16" s="1226"/>
      <c r="W16" s="1155"/>
    </row>
    <row r="17" spans="1:35">
      <c r="J17" s="481"/>
      <c r="K17" s="489">
        <v>1</v>
      </c>
      <c r="L17" s="525" t="s">
        <v>93</v>
      </c>
      <c r="M17" s="525" t="s">
        <v>49</v>
      </c>
      <c r="N17" s="496" t="s">
        <v>49</v>
      </c>
      <c r="O17" s="487">
        <f ca="1">OFFSET(O17,0,-1)+1</f>
        <v>3</v>
      </c>
      <c r="P17" s="487">
        <f ca="1">OFFSET(P17,0,-1)+1</f>
        <v>4</v>
      </c>
      <c r="Q17" s="487">
        <f ca="1">OFFSET(Q17,0,-1)+1</f>
        <v>5</v>
      </c>
      <c r="R17" s="487">
        <f ca="1">OFFSET(R17,0,-1)+1</f>
        <v>6</v>
      </c>
      <c r="S17" s="1216">
        <f ca="1">OFFSET(S17,0,-1)+1</f>
        <v>7</v>
      </c>
      <c r="T17" s="1216"/>
      <c r="U17" s="487">
        <f ca="1">OFFSET(U17,0,-2)+1</f>
        <v>8</v>
      </c>
      <c r="V17" s="651">
        <f ca="1">OFFSET(V17,0,-1)</f>
        <v>8</v>
      </c>
      <c r="W17" s="487">
        <f ca="1">OFFSET(W17,0,-1)+1</f>
        <v>9</v>
      </c>
    </row>
    <row r="18" spans="1:35" ht="22.5">
      <c r="A18" s="1200">
        <v>1</v>
      </c>
      <c r="B18" s="958"/>
      <c r="C18" s="958"/>
      <c r="D18" s="958"/>
      <c r="E18" s="959"/>
      <c r="F18" s="960"/>
      <c r="G18" s="960"/>
      <c r="H18" s="960"/>
      <c r="I18" s="961"/>
      <c r="J18" s="956"/>
      <c r="K18" s="963"/>
      <c r="L18" s="593">
        <f>mergeValue(A18)</f>
        <v>1</v>
      </c>
      <c r="M18" s="641" t="s">
        <v>20</v>
      </c>
      <c r="N18" s="580"/>
      <c r="O18" s="1241"/>
      <c r="P18" s="1241"/>
      <c r="Q18" s="1241"/>
      <c r="R18" s="1241"/>
      <c r="S18" s="1241"/>
      <c r="T18" s="1241"/>
      <c r="U18" s="1241"/>
      <c r="V18" s="1241"/>
      <c r="W18" s="630" t="s">
        <v>658</v>
      </c>
    </row>
    <row r="19" spans="1:35" ht="22.5">
      <c r="A19" s="1200"/>
      <c r="B19" s="1200">
        <v>1</v>
      </c>
      <c r="C19" s="958"/>
      <c r="D19" s="958"/>
      <c r="E19" s="960"/>
      <c r="F19" s="960"/>
      <c r="G19" s="960"/>
      <c r="H19" s="960"/>
      <c r="I19" s="955"/>
      <c r="J19" s="954"/>
      <c r="K19" s="957"/>
      <c r="L19" s="593" t="str">
        <f>mergeValue(A19) &amp;"."&amp; mergeValue(B19)</f>
        <v>1.1</v>
      </c>
      <c r="M19" s="546" t="s">
        <v>16</v>
      </c>
      <c r="N19" s="580"/>
      <c r="O19" s="1241"/>
      <c r="P19" s="1241"/>
      <c r="Q19" s="1241"/>
      <c r="R19" s="1241"/>
      <c r="S19" s="1241"/>
      <c r="T19" s="1241"/>
      <c r="U19" s="1241"/>
      <c r="V19" s="1241"/>
      <c r="W19" s="630" t="s">
        <v>477</v>
      </c>
    </row>
    <row r="20" spans="1:35" ht="22.5">
      <c r="A20" s="1200"/>
      <c r="B20" s="1200"/>
      <c r="C20" s="1200">
        <v>1</v>
      </c>
      <c r="D20" s="958"/>
      <c r="E20" s="960"/>
      <c r="F20" s="960"/>
      <c r="G20" s="960"/>
      <c r="H20" s="960"/>
      <c r="I20" s="962"/>
      <c r="J20" s="954"/>
      <c r="K20" s="957"/>
      <c r="L20" s="593" t="str">
        <f>mergeValue(A20) &amp;"."&amp; mergeValue(B20)&amp;"."&amp; mergeValue(C20)</f>
        <v>1.1.1</v>
      </c>
      <c r="M20" s="547" t="s">
        <v>7</v>
      </c>
      <c r="N20" s="580"/>
      <c r="O20" s="1241"/>
      <c r="P20" s="1241"/>
      <c r="Q20" s="1241"/>
      <c r="R20" s="1241"/>
      <c r="S20" s="1241"/>
      <c r="T20" s="1241"/>
      <c r="U20" s="1241"/>
      <c r="V20" s="1241"/>
      <c r="W20" s="630" t="s">
        <v>633</v>
      </c>
    </row>
    <row r="21" spans="1:35" ht="22.5">
      <c r="A21" s="1200"/>
      <c r="B21" s="1200"/>
      <c r="C21" s="1200"/>
      <c r="D21" s="1200">
        <v>1</v>
      </c>
      <c r="E21" s="960"/>
      <c r="F21" s="960"/>
      <c r="G21" s="960"/>
      <c r="H21" s="960"/>
      <c r="I21" s="962"/>
      <c r="J21" s="954"/>
      <c r="K21" s="957"/>
      <c r="L21" s="593" t="str">
        <f>mergeValue(A21) &amp;"."&amp; mergeValue(B21)&amp;"."&amp; mergeValue(C21)&amp;"."&amp; mergeValue(D21)</f>
        <v>1.1.1.1</v>
      </c>
      <c r="M21" s="548" t="s">
        <v>22</v>
      </c>
      <c r="N21" s="580"/>
      <c r="O21" s="1241"/>
      <c r="P21" s="1241"/>
      <c r="Q21" s="1241"/>
      <c r="R21" s="1241"/>
      <c r="S21" s="1241"/>
      <c r="T21" s="1241"/>
      <c r="U21" s="1241"/>
      <c r="V21" s="1241"/>
      <c r="W21" s="630" t="s">
        <v>634</v>
      </c>
    </row>
    <row r="22" spans="1:35" ht="11.25" hidden="1" customHeight="1">
      <c r="A22" s="1200"/>
      <c r="B22" s="1200"/>
      <c r="C22" s="1200"/>
      <c r="D22" s="1200"/>
      <c r="E22" s="1200">
        <v>1</v>
      </c>
      <c r="F22" s="960"/>
      <c r="G22" s="960"/>
      <c r="H22" s="958">
        <v>1</v>
      </c>
      <c r="I22" s="1200">
        <v>1</v>
      </c>
      <c r="J22" s="960"/>
      <c r="K22" s="965"/>
      <c r="L22" s="593"/>
      <c r="M22" s="554"/>
      <c r="N22" s="581"/>
      <c r="O22" s="631"/>
      <c r="P22" s="631"/>
      <c r="Q22" s="631"/>
      <c r="R22" s="631"/>
      <c r="S22" s="631"/>
      <c r="T22" s="631"/>
      <c r="U22" s="631"/>
      <c r="V22" s="508"/>
      <c r="W22" s="559"/>
    </row>
    <row r="23" spans="1:35" ht="90">
      <c r="A23" s="1200"/>
      <c r="B23" s="1200"/>
      <c r="C23" s="1200"/>
      <c r="D23" s="1200"/>
      <c r="E23" s="1200"/>
      <c r="F23" s="1200">
        <v>1</v>
      </c>
      <c r="G23" s="958"/>
      <c r="H23" s="958"/>
      <c r="I23" s="1200"/>
      <c r="J23" s="1200">
        <v>1</v>
      </c>
      <c r="K23" s="966"/>
      <c r="L23" s="593" t="str">
        <f>mergeValue(A23) &amp;"."&amp; mergeValue(B23)&amp;"."&amp; mergeValue(C23)&amp;"."&amp; mergeValue(D23)&amp;"."&amp;  mergeValue(F23)</f>
        <v>1.1.1.1.1</v>
      </c>
      <c r="M23" s="555" t="s">
        <v>10</v>
      </c>
      <c r="N23" s="581"/>
      <c r="O23" s="1202"/>
      <c r="P23" s="1202"/>
      <c r="Q23" s="1202"/>
      <c r="R23" s="1202"/>
      <c r="S23" s="1202"/>
      <c r="T23" s="1202"/>
      <c r="U23" s="1202"/>
      <c r="V23" s="1202"/>
      <c r="W23" s="630" t="s">
        <v>635</v>
      </c>
      <c r="Y23" s="504" t="str">
        <f>strCheckUnique(Z23:Z26)</f>
        <v/>
      </c>
      <c r="AA23" s="504"/>
    </row>
    <row r="24" spans="1:35" ht="189" customHeight="1">
      <c r="A24" s="1200"/>
      <c r="B24" s="1200"/>
      <c r="C24" s="1200"/>
      <c r="D24" s="1200"/>
      <c r="E24" s="1200"/>
      <c r="F24" s="1200"/>
      <c r="G24" s="958">
        <v>1</v>
      </c>
      <c r="H24" s="958"/>
      <c r="I24" s="1200"/>
      <c r="J24" s="1200"/>
      <c r="K24" s="966">
        <v>1</v>
      </c>
      <c r="L24" s="593" t="str">
        <f>mergeValue(A24) &amp;"."&amp; mergeValue(B24)&amp;"."&amp; mergeValue(C24)&amp;"."&amp; mergeValue(D24)&amp;"."&amp; mergeValue(F24)&amp;"."&amp; mergeValue(G24)</f>
        <v>1.1.1.1.1.1</v>
      </c>
      <c r="M24" s="1068"/>
      <c r="N24" s="586"/>
      <c r="O24" s="562"/>
      <c r="P24" s="562"/>
      <c r="Q24" s="1093"/>
      <c r="R24" s="1242"/>
      <c r="S24" s="1207" t="s">
        <v>84</v>
      </c>
      <c r="T24" s="1242"/>
      <c r="U24" s="1207" t="s">
        <v>85</v>
      </c>
      <c r="V24" s="578"/>
      <c r="W24" s="1217" t="s">
        <v>659</v>
      </c>
      <c r="X24" s="500" t="str">
        <f>strCheckDate(O25:V25)</f>
        <v/>
      </c>
      <c r="Y24" s="504"/>
      <c r="Z24" s="504" t="str">
        <f>IF(M24="","",M24 )</f>
        <v/>
      </c>
      <c r="AA24" s="504"/>
      <c r="AB24" s="504"/>
      <c r="AC24" s="504"/>
    </row>
    <row r="25" spans="1:35" ht="11.25" hidden="1">
      <c r="A25" s="1200"/>
      <c r="B25" s="1200"/>
      <c r="C25" s="1200"/>
      <c r="D25" s="1200"/>
      <c r="E25" s="1200"/>
      <c r="F25" s="1200"/>
      <c r="G25" s="958"/>
      <c r="H25" s="958"/>
      <c r="I25" s="1200"/>
      <c r="J25" s="1200"/>
      <c r="K25" s="966"/>
      <c r="L25" s="600"/>
      <c r="M25" s="646"/>
      <c r="N25" s="586"/>
      <c r="O25" s="562"/>
      <c r="P25" s="562"/>
      <c r="Q25" s="584" t="str">
        <f>R24 &amp; "-" &amp; T24</f>
        <v>-</v>
      </c>
      <c r="R25" s="1206"/>
      <c r="S25" s="1207"/>
      <c r="T25" s="1206"/>
      <c r="U25" s="1207"/>
      <c r="V25" s="578"/>
      <c r="W25" s="1218"/>
    </row>
    <row r="26" spans="1:35" s="475" customFormat="1" ht="15" customHeight="1">
      <c r="A26" s="1200"/>
      <c r="B26" s="1200"/>
      <c r="C26" s="1200"/>
      <c r="D26" s="1200"/>
      <c r="E26" s="1200"/>
      <c r="F26" s="1200"/>
      <c r="G26" s="960"/>
      <c r="H26" s="958"/>
      <c r="I26" s="1200"/>
      <c r="J26" s="1200"/>
      <c r="K26" s="965"/>
      <c r="L26" s="538"/>
      <c r="M26" s="556" t="s">
        <v>25</v>
      </c>
      <c r="N26" s="551"/>
      <c r="O26" s="545"/>
      <c r="P26" s="545"/>
      <c r="Q26" s="545"/>
      <c r="R26" s="573"/>
      <c r="S26" s="564"/>
      <c r="T26" s="563"/>
      <c r="U26" s="551"/>
      <c r="V26" s="560"/>
      <c r="W26" s="1219"/>
      <c r="X26" s="501"/>
      <c r="Y26" s="501"/>
      <c r="Z26" s="501"/>
      <c r="AA26" s="501"/>
      <c r="AB26" s="501"/>
      <c r="AC26" s="501"/>
      <c r="AD26" s="501"/>
      <c r="AE26" s="501"/>
      <c r="AF26" s="501"/>
      <c r="AG26" s="501"/>
      <c r="AH26" s="501"/>
    </row>
    <row r="27" spans="1:35" s="475" customFormat="1" ht="15" customHeight="1">
      <c r="A27" s="1200"/>
      <c r="B27" s="1200"/>
      <c r="C27" s="1200"/>
      <c r="D27" s="1200"/>
      <c r="E27" s="1200"/>
      <c r="F27" s="960"/>
      <c r="G27" s="960"/>
      <c r="H27" s="958"/>
      <c r="I27" s="1200"/>
      <c r="J27" s="960"/>
      <c r="K27" s="965"/>
      <c r="L27" s="538"/>
      <c r="M27" s="551" t="s">
        <v>11</v>
      </c>
      <c r="N27" s="550"/>
      <c r="O27" s="545"/>
      <c r="P27" s="545"/>
      <c r="Q27" s="545"/>
      <c r="R27" s="573"/>
      <c r="S27" s="564"/>
      <c r="T27" s="563"/>
      <c r="U27" s="550"/>
      <c r="V27" s="564"/>
      <c r="W27" s="560"/>
      <c r="X27" s="501"/>
      <c r="Y27" s="501"/>
      <c r="Z27" s="501"/>
      <c r="AA27" s="501"/>
      <c r="AB27" s="501"/>
      <c r="AC27" s="501"/>
      <c r="AD27" s="501"/>
      <c r="AE27" s="501"/>
      <c r="AF27" s="501"/>
      <c r="AG27" s="501"/>
      <c r="AH27" s="501"/>
    </row>
    <row r="28" spans="1:35" s="475" customFormat="1" ht="15" hidden="1" customHeight="1">
      <c r="A28" s="1200"/>
      <c r="B28" s="1200"/>
      <c r="C28" s="1200"/>
      <c r="D28" s="1200"/>
      <c r="E28" s="964"/>
      <c r="F28" s="960"/>
      <c r="G28" s="960"/>
      <c r="H28" s="960"/>
      <c r="I28" s="956"/>
      <c r="J28" s="953"/>
      <c r="K28" s="963"/>
      <c r="L28" s="538"/>
      <c r="M28" s="551"/>
      <c r="N28" s="551"/>
      <c r="O28" s="551"/>
      <c r="P28" s="551"/>
      <c r="Q28" s="551"/>
      <c r="R28" s="551"/>
      <c r="S28" s="551"/>
      <c r="T28" s="551"/>
      <c r="U28" s="551"/>
      <c r="V28" s="564"/>
      <c r="W28" s="560"/>
      <c r="X28" s="501"/>
      <c r="Y28" s="501"/>
      <c r="Z28" s="501"/>
      <c r="AA28" s="501"/>
      <c r="AB28" s="501"/>
      <c r="AC28" s="501"/>
      <c r="AD28" s="501"/>
      <c r="AE28" s="501"/>
      <c r="AF28" s="501"/>
      <c r="AG28" s="501"/>
      <c r="AH28" s="501"/>
      <c r="AI28" s="501"/>
    </row>
    <row r="29" spans="1:35" s="475" customFormat="1" ht="15" customHeight="1">
      <c r="A29" s="1200"/>
      <c r="B29" s="1200"/>
      <c r="C29" s="1200"/>
      <c r="D29" s="964"/>
      <c r="E29" s="964"/>
      <c r="F29" s="960"/>
      <c r="G29" s="960"/>
      <c r="H29" s="960"/>
      <c r="I29" s="956"/>
      <c r="J29" s="953"/>
      <c r="K29" s="963"/>
      <c r="L29" s="538"/>
      <c r="M29" s="550" t="s">
        <v>17</v>
      </c>
      <c r="N29" s="549"/>
      <c r="O29" s="545"/>
      <c r="P29" s="545"/>
      <c r="Q29" s="545"/>
      <c r="R29" s="573"/>
      <c r="S29" s="564"/>
      <c r="T29" s="563"/>
      <c r="U29" s="549"/>
      <c r="V29" s="564"/>
      <c r="W29" s="560"/>
      <c r="X29" s="501"/>
      <c r="Y29" s="501"/>
      <c r="Z29" s="501"/>
      <c r="AA29" s="501"/>
      <c r="AB29" s="501"/>
      <c r="AC29" s="501"/>
      <c r="AD29" s="501"/>
      <c r="AE29" s="501"/>
      <c r="AF29" s="501"/>
      <c r="AG29" s="501"/>
      <c r="AH29" s="501"/>
    </row>
    <row r="30" spans="1:35" s="475" customFormat="1" ht="15" customHeight="1">
      <c r="A30" s="1200"/>
      <c r="B30" s="1200"/>
      <c r="C30" s="964"/>
      <c r="D30" s="964"/>
      <c r="E30" s="964"/>
      <c r="F30" s="964"/>
      <c r="G30" s="969"/>
      <c r="H30" s="956"/>
      <c r="I30" s="967"/>
      <c r="J30" s="953"/>
      <c r="K30" s="968"/>
      <c r="L30" s="538"/>
      <c r="M30" s="549" t="s">
        <v>18</v>
      </c>
      <c r="N30" s="549"/>
      <c r="O30" s="545"/>
      <c r="P30" s="545"/>
      <c r="Q30" s="545"/>
      <c r="R30" s="573"/>
      <c r="S30" s="564"/>
      <c r="T30" s="563"/>
      <c r="U30" s="549"/>
      <c r="V30" s="564"/>
      <c r="W30" s="560"/>
      <c r="X30" s="501"/>
      <c r="Y30" s="501"/>
      <c r="Z30" s="501"/>
      <c r="AA30" s="501"/>
      <c r="AB30" s="501"/>
      <c r="AC30" s="501"/>
      <c r="AD30" s="501"/>
      <c r="AE30" s="501"/>
      <c r="AF30" s="501"/>
      <c r="AG30" s="501"/>
      <c r="AH30" s="501"/>
    </row>
    <row r="31" spans="1:35" s="475" customFormat="1" ht="15" customHeight="1">
      <c r="A31" s="1200"/>
      <c r="B31" s="964"/>
      <c r="C31" s="964"/>
      <c r="D31" s="964"/>
      <c r="E31" s="964"/>
      <c r="F31" s="964"/>
      <c r="G31" s="969"/>
      <c r="H31" s="956"/>
      <c r="I31" s="956"/>
      <c r="J31" s="953"/>
      <c r="K31" s="963"/>
      <c r="L31" s="538"/>
      <c r="M31" s="558" t="s">
        <v>19</v>
      </c>
      <c r="N31" s="549"/>
      <c r="O31" s="545"/>
      <c r="P31" s="545"/>
      <c r="Q31" s="545"/>
      <c r="R31" s="573"/>
      <c r="S31" s="564"/>
      <c r="T31" s="563"/>
      <c r="U31" s="549"/>
      <c r="V31" s="564"/>
      <c r="W31" s="560"/>
      <c r="X31" s="501"/>
      <c r="Y31" s="501"/>
      <c r="Z31" s="501"/>
      <c r="AA31" s="501"/>
      <c r="AB31" s="501"/>
      <c r="AC31" s="501"/>
      <c r="AD31" s="501"/>
      <c r="AE31" s="501"/>
      <c r="AF31" s="501"/>
      <c r="AG31" s="501"/>
      <c r="AH31" s="501"/>
    </row>
    <row r="32" spans="1:35" s="475" customFormat="1" ht="15" customHeight="1">
      <c r="A32" s="952"/>
      <c r="B32" s="952"/>
      <c r="C32" s="952"/>
      <c r="D32" s="952"/>
      <c r="E32" s="952"/>
      <c r="F32" s="952"/>
      <c r="G32" s="952"/>
      <c r="H32" s="952"/>
      <c r="I32" s="952"/>
      <c r="J32" s="952"/>
      <c r="K32" s="952"/>
      <c r="L32" s="538"/>
      <c r="M32" s="565" t="s">
        <v>309</v>
      </c>
      <c r="N32" s="549"/>
      <c r="O32" s="545"/>
      <c r="P32" s="545"/>
      <c r="Q32" s="545"/>
      <c r="R32" s="573"/>
      <c r="S32" s="564"/>
      <c r="T32" s="563"/>
      <c r="U32" s="549"/>
      <c r="V32" s="564"/>
      <c r="W32" s="560"/>
      <c r="X32" s="501"/>
      <c r="Y32" s="501"/>
      <c r="Z32" s="501"/>
      <c r="AA32" s="501"/>
      <c r="AB32" s="501"/>
      <c r="AC32" s="501"/>
      <c r="AD32" s="501"/>
      <c r="AE32" s="501"/>
      <c r="AF32" s="501"/>
      <c r="AG32" s="501"/>
      <c r="AH32" s="501"/>
    </row>
    <row r="33" spans="12:23" ht="3" customHeight="1">
      <c r="L33" s="485"/>
      <c r="M33" s="485"/>
      <c r="N33" s="485"/>
      <c r="O33" s="485"/>
      <c r="P33" s="485"/>
      <c r="Q33" s="485"/>
      <c r="R33" s="485"/>
      <c r="S33" s="485"/>
      <c r="T33" s="485"/>
      <c r="U33" s="485"/>
    </row>
    <row r="34" spans="12:23" ht="141.75" customHeight="1">
      <c r="L34" s="1">
        <v>1</v>
      </c>
      <c r="M34" s="1193" t="s">
        <v>660</v>
      </c>
      <c r="N34" s="1193"/>
      <c r="O34" s="1193"/>
      <c r="P34" s="1193"/>
      <c r="Q34" s="1193"/>
      <c r="R34" s="1193"/>
      <c r="S34" s="1193"/>
      <c r="T34" s="1193"/>
      <c r="U34" s="1193"/>
      <c r="V34" s="1193"/>
      <c r="W34" s="1193"/>
    </row>
  </sheetData>
  <sheetProtection password="FA9C" sheet="1" objects="1" scenarios="1" formatColumns="0" formatRows="0"/>
  <dataConsolidate leftLabels="1"/>
  <mergeCells count="37">
    <mergeCell ref="W13:W16"/>
    <mergeCell ref="W24:W26"/>
    <mergeCell ref="M34:W34"/>
    <mergeCell ref="T24:T25"/>
    <mergeCell ref="U24:U25"/>
    <mergeCell ref="O20:V20"/>
    <mergeCell ref="S24:S25"/>
    <mergeCell ref="S17:T17"/>
    <mergeCell ref="O7:T7"/>
    <mergeCell ref="O8:T8"/>
    <mergeCell ref="V14:V16"/>
    <mergeCell ref="L13:V13"/>
    <mergeCell ref="L14:L16"/>
    <mergeCell ref="M14:M16"/>
    <mergeCell ref="O14:T14"/>
    <mergeCell ref="U14:U16"/>
    <mergeCell ref="S16:T16"/>
    <mergeCell ref="O12:U12"/>
    <mergeCell ref="O15:O16"/>
    <mergeCell ref="P15:Q15"/>
    <mergeCell ref="R15:T15"/>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formula1>kind_of_cons</formula1>
    </dataValidation>
    <dataValidation type="textLength" operator="lessThanOrEqual" allowBlank="1" showInputMessage="1" showErrorMessage="1" errorTitle="Ошибка" error="Допускается ввод не более 900 символов!" sqref="WWE983058:WWE983064 TO18:TO2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JS18:JS24">
      <formula1>900</formula1>
    </dataValidation>
    <dataValidation type="list" allowBlank="1" showInputMessage="1" showErrorMessage="1" errorTitle="Ошибка" error="Выберите значение из списка" sqref="JI24 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dataValidation allowBlank="1" showInputMessage="1" showErrorMessage="1" prompt="Для выбора выполните двойной щелчок левой клавиши мыши по соответствующей ячейке." sqref="U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JQ24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68</v>
      </c>
    </row>
    <row r="2" spans="1:20" ht="22.5">
      <c r="F2" s="1194" t="s">
        <v>491</v>
      </c>
      <c r="G2" s="1195"/>
      <c r="H2" s="1196"/>
      <c r="I2" s="435"/>
    </row>
    <row r="3" spans="1:20" ht="3" customHeight="1"/>
    <row r="4" spans="1:20" s="190" customFormat="1" ht="11.25">
      <c r="A4" s="214"/>
      <c r="B4" s="214"/>
      <c r="C4" s="214"/>
      <c r="D4" s="214"/>
      <c r="F4" s="1155" t="s">
        <v>454</v>
      </c>
      <c r="G4" s="1155"/>
      <c r="H4" s="1155"/>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05.06.2019</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8"/>
      <c r="B13" s="1198"/>
      <c r="C13" s="1198"/>
      <c r="D13" s="343">
        <v>1</v>
      </c>
      <c r="F13" s="334" t="str">
        <f>"4."&amp;mergeValue(A13) &amp;"."&amp;mergeValue(B13)&amp;"."&amp;mergeValue(C13)&amp;"."&amp;mergeValue(D13)</f>
        <v>4.1.1.1.1</v>
      </c>
      <c r="G13" s="419" t="s">
        <v>498</v>
      </c>
      <c r="H13" s="316"/>
      <c r="I13" s="1199" t="s">
        <v>591</v>
      </c>
      <c r="J13" s="333"/>
      <c r="K13" s="214"/>
      <c r="L13" s="214"/>
      <c r="M13" s="214"/>
      <c r="N13" s="214"/>
      <c r="O13" s="214"/>
      <c r="P13" s="214"/>
      <c r="Q13" s="214"/>
      <c r="R13" s="214"/>
      <c r="S13" s="214"/>
      <c r="T13" s="214"/>
    </row>
    <row r="14" spans="1:20" s="190" customFormat="1" ht="18.75">
      <c r="A14" s="1198"/>
      <c r="B14" s="1198"/>
      <c r="C14" s="1198"/>
      <c r="D14" s="343"/>
      <c r="F14" s="337"/>
      <c r="G14" s="150" t="s">
        <v>4</v>
      </c>
      <c r="H14" s="342"/>
      <c r="I14" s="1199"/>
      <c r="J14" s="333"/>
      <c r="K14" s="214"/>
      <c r="L14" s="214"/>
      <c r="M14" s="214"/>
      <c r="N14" s="214"/>
      <c r="O14" s="214"/>
      <c r="P14" s="214"/>
      <c r="Q14" s="214"/>
      <c r="R14" s="214"/>
      <c r="S14" s="214"/>
      <c r="T14" s="214"/>
    </row>
    <row r="15" spans="1:20" s="190" customFormat="1" ht="18.75">
      <c r="A15" s="1198"/>
      <c r="B15" s="1198"/>
      <c r="C15" s="343"/>
      <c r="D15" s="343"/>
      <c r="F15" s="420"/>
      <c r="G15" s="195" t="s">
        <v>403</v>
      </c>
      <c r="H15" s="421"/>
      <c r="I15" s="422"/>
      <c r="J15" s="333"/>
      <c r="K15" s="214"/>
      <c r="L15" s="214"/>
      <c r="M15" s="214"/>
      <c r="N15" s="214"/>
      <c r="O15" s="214"/>
      <c r="P15" s="214"/>
      <c r="Q15" s="214"/>
      <c r="R15" s="214"/>
      <c r="S15" s="214"/>
      <c r="T15" s="214"/>
    </row>
    <row r="16" spans="1:20" s="190" customFormat="1" ht="18.75">
      <c r="A16" s="1198"/>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44"/>
      <c r="G18" s="345"/>
      <c r="H18" s="346"/>
      <c r="I18" s="347"/>
      <c r="J18" s="326"/>
      <c r="K18" s="326"/>
      <c r="L18" s="326"/>
      <c r="M18" s="326"/>
      <c r="N18" s="326"/>
      <c r="O18" s="326"/>
      <c r="P18" s="326"/>
      <c r="Q18" s="326"/>
      <c r="R18" s="326"/>
      <c r="S18" s="326"/>
      <c r="T18" s="326"/>
    </row>
    <row r="19" spans="1:20" s="325" customFormat="1" ht="15" customHeight="1">
      <c r="A19" s="326"/>
      <c r="B19" s="326"/>
      <c r="C19" s="326"/>
      <c r="D19" s="326"/>
      <c r="F19" s="324"/>
      <c r="G19" s="1193" t="s">
        <v>593</v>
      </c>
      <c r="H19" s="1193"/>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500" hidden="1" customWidth="1"/>
    <col min="7" max="8" width="11.140625" style="506" hidden="1" customWidth="1"/>
    <col min="9" max="9" width="3.7109375" style="483" customWidth="1"/>
    <col min="10" max="11" width="3.7109375" style="482" customWidth="1"/>
    <col min="12" max="12" width="12.7109375" style="476" customWidth="1"/>
    <col min="13" max="13" width="44.7109375" style="476" customWidth="1"/>
    <col min="14" max="14" width="1.7109375" style="476" hidden="1" customWidth="1"/>
    <col min="15" max="21" width="23.7109375" style="476" hidden="1" customWidth="1"/>
    <col min="22" max="22" width="1.7109375" style="476" hidden="1" customWidth="1"/>
    <col min="23" max="23" width="11.7109375" style="476" customWidth="1"/>
    <col min="24" max="24" width="3.7109375" style="476" customWidth="1"/>
    <col min="25" max="25" width="11.7109375" style="476" customWidth="1"/>
    <col min="26" max="26" width="8.5703125" style="476" hidden="1" customWidth="1"/>
    <col min="27" max="27" width="4.7109375" style="476" customWidth="1"/>
    <col min="28" max="28" width="115.7109375" style="476" customWidth="1"/>
    <col min="29" max="33" width="10.5703125" style="500"/>
    <col min="34" max="249" width="10.5703125" style="476"/>
    <col min="250" max="257" width="0" style="476" hidden="1" customWidth="1"/>
    <col min="258" max="260" width="3.7109375" style="476" customWidth="1"/>
    <col min="261" max="261" width="12.7109375" style="476" customWidth="1"/>
    <col min="262" max="262" width="47.42578125" style="476" customWidth="1"/>
    <col min="263" max="271" width="0" style="476" hidden="1" customWidth="1"/>
    <col min="272" max="272" width="11.7109375" style="476" customWidth="1"/>
    <col min="273" max="273" width="6.42578125" style="476" bestFit="1" customWidth="1"/>
    <col min="274" max="274" width="11.7109375" style="476" customWidth="1"/>
    <col min="275" max="275" width="0" style="476" hidden="1" customWidth="1"/>
    <col min="276" max="276" width="3.7109375" style="476" customWidth="1"/>
    <col min="277" max="277" width="11.140625" style="476" bestFit="1" customWidth="1"/>
    <col min="278" max="505" width="10.5703125" style="476"/>
    <col min="506" max="513" width="0" style="476" hidden="1" customWidth="1"/>
    <col min="514" max="516" width="3.7109375" style="476" customWidth="1"/>
    <col min="517" max="517" width="12.7109375" style="476" customWidth="1"/>
    <col min="518" max="518" width="47.42578125" style="476" customWidth="1"/>
    <col min="519" max="527" width="0" style="476" hidden="1" customWidth="1"/>
    <col min="528" max="528" width="11.7109375" style="476" customWidth="1"/>
    <col min="529" max="529" width="6.42578125" style="476" bestFit="1" customWidth="1"/>
    <col min="530" max="530" width="11.7109375" style="476" customWidth="1"/>
    <col min="531" max="531" width="0" style="476" hidden="1" customWidth="1"/>
    <col min="532" max="532" width="3.7109375" style="476" customWidth="1"/>
    <col min="533" max="533" width="11.140625" style="476" bestFit="1" customWidth="1"/>
    <col min="534" max="761" width="10.5703125" style="476"/>
    <col min="762" max="769" width="0" style="476" hidden="1" customWidth="1"/>
    <col min="770" max="772" width="3.7109375" style="476" customWidth="1"/>
    <col min="773" max="773" width="12.7109375" style="476" customWidth="1"/>
    <col min="774" max="774" width="47.42578125" style="476" customWidth="1"/>
    <col min="775" max="783" width="0" style="476" hidden="1" customWidth="1"/>
    <col min="784" max="784" width="11.7109375" style="476" customWidth="1"/>
    <col min="785" max="785" width="6.42578125" style="476" bestFit="1" customWidth="1"/>
    <col min="786" max="786" width="11.7109375" style="476" customWidth="1"/>
    <col min="787" max="787" width="0" style="476" hidden="1" customWidth="1"/>
    <col min="788" max="788" width="3.7109375" style="476" customWidth="1"/>
    <col min="789" max="789" width="11.140625" style="476" bestFit="1" customWidth="1"/>
    <col min="790" max="1017" width="10.5703125" style="476"/>
    <col min="1018" max="1025" width="0" style="476" hidden="1" customWidth="1"/>
    <col min="1026" max="1028" width="3.7109375" style="476" customWidth="1"/>
    <col min="1029" max="1029" width="12.7109375" style="476" customWidth="1"/>
    <col min="1030" max="1030" width="47.42578125" style="476" customWidth="1"/>
    <col min="1031" max="1039" width="0" style="476" hidden="1" customWidth="1"/>
    <col min="1040" max="1040" width="11.7109375" style="476" customWidth="1"/>
    <col min="1041" max="1041" width="6.42578125" style="476" bestFit="1" customWidth="1"/>
    <col min="1042" max="1042" width="11.7109375" style="476" customWidth="1"/>
    <col min="1043" max="1043" width="0" style="476" hidden="1" customWidth="1"/>
    <col min="1044" max="1044" width="3.7109375" style="476" customWidth="1"/>
    <col min="1045" max="1045" width="11.140625" style="476" bestFit="1" customWidth="1"/>
    <col min="1046" max="1273" width="10.5703125" style="476"/>
    <col min="1274" max="1281" width="0" style="476" hidden="1" customWidth="1"/>
    <col min="1282" max="1284" width="3.7109375" style="476" customWidth="1"/>
    <col min="1285" max="1285" width="12.7109375" style="476" customWidth="1"/>
    <col min="1286" max="1286" width="47.42578125" style="476" customWidth="1"/>
    <col min="1287" max="1295" width="0" style="476" hidden="1" customWidth="1"/>
    <col min="1296" max="1296" width="11.7109375" style="476" customWidth="1"/>
    <col min="1297" max="1297" width="6.42578125" style="476" bestFit="1" customWidth="1"/>
    <col min="1298" max="1298" width="11.7109375" style="476" customWidth="1"/>
    <col min="1299" max="1299" width="0" style="476" hidden="1" customWidth="1"/>
    <col min="1300" max="1300" width="3.7109375" style="476" customWidth="1"/>
    <col min="1301" max="1301" width="11.140625" style="476" bestFit="1" customWidth="1"/>
    <col min="1302" max="1529" width="10.5703125" style="476"/>
    <col min="1530" max="1537" width="0" style="476" hidden="1" customWidth="1"/>
    <col min="1538" max="1540" width="3.7109375" style="476" customWidth="1"/>
    <col min="1541" max="1541" width="12.7109375" style="476" customWidth="1"/>
    <col min="1542" max="1542" width="47.42578125" style="476" customWidth="1"/>
    <col min="1543" max="1551" width="0" style="476" hidden="1" customWidth="1"/>
    <col min="1552" max="1552" width="11.7109375" style="476" customWidth="1"/>
    <col min="1553" max="1553" width="6.42578125" style="476" bestFit="1" customWidth="1"/>
    <col min="1554" max="1554" width="11.7109375" style="476" customWidth="1"/>
    <col min="1555" max="1555" width="0" style="476" hidden="1" customWidth="1"/>
    <col min="1556" max="1556" width="3.7109375" style="476" customWidth="1"/>
    <col min="1557" max="1557" width="11.140625" style="476" bestFit="1" customWidth="1"/>
    <col min="1558" max="1785" width="10.5703125" style="476"/>
    <col min="1786" max="1793" width="0" style="476" hidden="1" customWidth="1"/>
    <col min="1794" max="1796" width="3.7109375" style="476" customWidth="1"/>
    <col min="1797" max="1797" width="12.7109375" style="476" customWidth="1"/>
    <col min="1798" max="1798" width="47.42578125" style="476" customWidth="1"/>
    <col min="1799" max="1807" width="0" style="476" hidden="1" customWidth="1"/>
    <col min="1808" max="1808" width="11.7109375" style="476" customWidth="1"/>
    <col min="1809" max="1809" width="6.42578125" style="476" bestFit="1" customWidth="1"/>
    <col min="1810" max="1810" width="11.7109375" style="476" customWidth="1"/>
    <col min="1811" max="1811" width="0" style="476" hidden="1" customWidth="1"/>
    <col min="1812" max="1812" width="3.7109375" style="476" customWidth="1"/>
    <col min="1813" max="1813" width="11.140625" style="476" bestFit="1" customWidth="1"/>
    <col min="1814" max="2041" width="10.5703125" style="476"/>
    <col min="2042" max="2049" width="0" style="476" hidden="1" customWidth="1"/>
    <col min="2050" max="2052" width="3.7109375" style="476" customWidth="1"/>
    <col min="2053" max="2053" width="12.7109375" style="476" customWidth="1"/>
    <col min="2054" max="2054" width="47.42578125" style="476" customWidth="1"/>
    <col min="2055" max="2063" width="0" style="476" hidden="1" customWidth="1"/>
    <col min="2064" max="2064" width="11.7109375" style="476" customWidth="1"/>
    <col min="2065" max="2065" width="6.42578125" style="476" bestFit="1" customWidth="1"/>
    <col min="2066" max="2066" width="11.7109375" style="476" customWidth="1"/>
    <col min="2067" max="2067" width="0" style="476" hidden="1" customWidth="1"/>
    <col min="2068" max="2068" width="3.7109375" style="476" customWidth="1"/>
    <col min="2069" max="2069" width="11.140625" style="476" bestFit="1" customWidth="1"/>
    <col min="2070" max="2297" width="10.5703125" style="476"/>
    <col min="2298" max="2305" width="0" style="476" hidden="1" customWidth="1"/>
    <col min="2306" max="2308" width="3.7109375" style="476" customWidth="1"/>
    <col min="2309" max="2309" width="12.7109375" style="476" customWidth="1"/>
    <col min="2310" max="2310" width="47.42578125" style="476" customWidth="1"/>
    <col min="2311" max="2319" width="0" style="476" hidden="1" customWidth="1"/>
    <col min="2320" max="2320" width="11.7109375" style="476" customWidth="1"/>
    <col min="2321" max="2321" width="6.42578125" style="476" bestFit="1" customWidth="1"/>
    <col min="2322" max="2322" width="11.7109375" style="476" customWidth="1"/>
    <col min="2323" max="2323" width="0" style="476" hidden="1" customWidth="1"/>
    <col min="2324" max="2324" width="3.7109375" style="476" customWidth="1"/>
    <col min="2325" max="2325" width="11.140625" style="476" bestFit="1" customWidth="1"/>
    <col min="2326" max="2553" width="10.5703125" style="476"/>
    <col min="2554" max="2561" width="0" style="476" hidden="1" customWidth="1"/>
    <col min="2562" max="2564" width="3.7109375" style="476" customWidth="1"/>
    <col min="2565" max="2565" width="12.7109375" style="476" customWidth="1"/>
    <col min="2566" max="2566" width="47.42578125" style="476" customWidth="1"/>
    <col min="2567" max="2575" width="0" style="476" hidden="1" customWidth="1"/>
    <col min="2576" max="2576" width="11.7109375" style="476" customWidth="1"/>
    <col min="2577" max="2577" width="6.42578125" style="476" bestFit="1" customWidth="1"/>
    <col min="2578" max="2578" width="11.7109375" style="476" customWidth="1"/>
    <col min="2579" max="2579" width="0" style="476" hidden="1" customWidth="1"/>
    <col min="2580" max="2580" width="3.7109375" style="476" customWidth="1"/>
    <col min="2581" max="2581" width="11.140625" style="476" bestFit="1" customWidth="1"/>
    <col min="2582" max="2809" width="10.5703125" style="476"/>
    <col min="2810" max="2817" width="0" style="476" hidden="1" customWidth="1"/>
    <col min="2818" max="2820" width="3.7109375" style="476" customWidth="1"/>
    <col min="2821" max="2821" width="12.7109375" style="476" customWidth="1"/>
    <col min="2822" max="2822" width="47.42578125" style="476" customWidth="1"/>
    <col min="2823" max="2831" width="0" style="476" hidden="1" customWidth="1"/>
    <col min="2832" max="2832" width="11.7109375" style="476" customWidth="1"/>
    <col min="2833" max="2833" width="6.42578125" style="476" bestFit="1" customWidth="1"/>
    <col min="2834" max="2834" width="11.7109375" style="476" customWidth="1"/>
    <col min="2835" max="2835" width="0" style="476" hidden="1" customWidth="1"/>
    <col min="2836" max="2836" width="3.7109375" style="476" customWidth="1"/>
    <col min="2837" max="2837" width="11.140625" style="476" bestFit="1" customWidth="1"/>
    <col min="2838" max="3065" width="10.5703125" style="476"/>
    <col min="3066" max="3073" width="0" style="476" hidden="1" customWidth="1"/>
    <col min="3074" max="3076" width="3.7109375" style="476" customWidth="1"/>
    <col min="3077" max="3077" width="12.7109375" style="476" customWidth="1"/>
    <col min="3078" max="3078" width="47.42578125" style="476" customWidth="1"/>
    <col min="3079" max="3087" width="0" style="476" hidden="1" customWidth="1"/>
    <col min="3088" max="3088" width="11.7109375" style="476" customWidth="1"/>
    <col min="3089" max="3089" width="6.42578125" style="476" bestFit="1" customWidth="1"/>
    <col min="3090" max="3090" width="11.7109375" style="476" customWidth="1"/>
    <col min="3091" max="3091" width="0" style="476" hidden="1" customWidth="1"/>
    <col min="3092" max="3092" width="3.7109375" style="476" customWidth="1"/>
    <col min="3093" max="3093" width="11.140625" style="476" bestFit="1" customWidth="1"/>
    <col min="3094" max="3321" width="10.5703125" style="476"/>
    <col min="3322" max="3329" width="0" style="476" hidden="1" customWidth="1"/>
    <col min="3330" max="3332" width="3.7109375" style="476" customWidth="1"/>
    <col min="3333" max="3333" width="12.7109375" style="476" customWidth="1"/>
    <col min="3334" max="3334" width="47.42578125" style="476" customWidth="1"/>
    <col min="3335" max="3343" width="0" style="476" hidden="1" customWidth="1"/>
    <col min="3344" max="3344" width="11.7109375" style="476" customWidth="1"/>
    <col min="3345" max="3345" width="6.42578125" style="476" bestFit="1" customWidth="1"/>
    <col min="3346" max="3346" width="11.7109375" style="476" customWidth="1"/>
    <col min="3347" max="3347" width="0" style="476" hidden="1" customWidth="1"/>
    <col min="3348" max="3348" width="3.7109375" style="476" customWidth="1"/>
    <col min="3349" max="3349" width="11.140625" style="476" bestFit="1" customWidth="1"/>
    <col min="3350" max="3577" width="10.5703125" style="476"/>
    <col min="3578" max="3585" width="0" style="476" hidden="1" customWidth="1"/>
    <col min="3586" max="3588" width="3.7109375" style="476" customWidth="1"/>
    <col min="3589" max="3589" width="12.7109375" style="476" customWidth="1"/>
    <col min="3590" max="3590" width="47.42578125" style="476" customWidth="1"/>
    <col min="3591" max="3599" width="0" style="476" hidden="1" customWidth="1"/>
    <col min="3600" max="3600" width="11.7109375" style="476" customWidth="1"/>
    <col min="3601" max="3601" width="6.42578125" style="476" bestFit="1" customWidth="1"/>
    <col min="3602" max="3602" width="11.7109375" style="476" customWidth="1"/>
    <col min="3603" max="3603" width="0" style="476" hidden="1" customWidth="1"/>
    <col min="3604" max="3604" width="3.7109375" style="476" customWidth="1"/>
    <col min="3605" max="3605" width="11.140625" style="476" bestFit="1" customWidth="1"/>
    <col min="3606" max="3833" width="10.5703125" style="476"/>
    <col min="3834" max="3841" width="0" style="476" hidden="1" customWidth="1"/>
    <col min="3842" max="3844" width="3.7109375" style="476" customWidth="1"/>
    <col min="3845" max="3845" width="12.7109375" style="476" customWidth="1"/>
    <col min="3846" max="3846" width="47.42578125" style="476" customWidth="1"/>
    <col min="3847" max="3855" width="0" style="476" hidden="1" customWidth="1"/>
    <col min="3856" max="3856" width="11.7109375" style="476" customWidth="1"/>
    <col min="3857" max="3857" width="6.42578125" style="476" bestFit="1" customWidth="1"/>
    <col min="3858" max="3858" width="11.7109375" style="476" customWidth="1"/>
    <col min="3859" max="3859" width="0" style="476" hidden="1" customWidth="1"/>
    <col min="3860" max="3860" width="3.7109375" style="476" customWidth="1"/>
    <col min="3861" max="3861" width="11.140625" style="476" bestFit="1" customWidth="1"/>
    <col min="3862" max="4089" width="10.5703125" style="476"/>
    <col min="4090" max="4097" width="0" style="476" hidden="1" customWidth="1"/>
    <col min="4098" max="4100" width="3.7109375" style="476" customWidth="1"/>
    <col min="4101" max="4101" width="12.7109375" style="476" customWidth="1"/>
    <col min="4102" max="4102" width="47.42578125" style="476" customWidth="1"/>
    <col min="4103" max="4111" width="0" style="476" hidden="1" customWidth="1"/>
    <col min="4112" max="4112" width="11.7109375" style="476" customWidth="1"/>
    <col min="4113" max="4113" width="6.42578125" style="476" bestFit="1" customWidth="1"/>
    <col min="4114" max="4114" width="11.7109375" style="476" customWidth="1"/>
    <col min="4115" max="4115" width="0" style="476" hidden="1" customWidth="1"/>
    <col min="4116" max="4116" width="3.7109375" style="476" customWidth="1"/>
    <col min="4117" max="4117" width="11.140625" style="476" bestFit="1" customWidth="1"/>
    <col min="4118" max="4345" width="10.5703125" style="476"/>
    <col min="4346" max="4353" width="0" style="476" hidden="1" customWidth="1"/>
    <col min="4354" max="4356" width="3.7109375" style="476" customWidth="1"/>
    <col min="4357" max="4357" width="12.7109375" style="476" customWidth="1"/>
    <col min="4358" max="4358" width="47.42578125" style="476" customWidth="1"/>
    <col min="4359" max="4367" width="0" style="476" hidden="1" customWidth="1"/>
    <col min="4368" max="4368" width="11.7109375" style="476" customWidth="1"/>
    <col min="4369" max="4369" width="6.42578125" style="476" bestFit="1" customWidth="1"/>
    <col min="4370" max="4370" width="11.7109375" style="476" customWidth="1"/>
    <col min="4371" max="4371" width="0" style="476" hidden="1" customWidth="1"/>
    <col min="4372" max="4372" width="3.7109375" style="476" customWidth="1"/>
    <col min="4373" max="4373" width="11.140625" style="476" bestFit="1" customWidth="1"/>
    <col min="4374" max="4601" width="10.5703125" style="476"/>
    <col min="4602" max="4609" width="0" style="476" hidden="1" customWidth="1"/>
    <col min="4610" max="4612" width="3.7109375" style="476" customWidth="1"/>
    <col min="4613" max="4613" width="12.7109375" style="476" customWidth="1"/>
    <col min="4614" max="4614" width="47.42578125" style="476" customWidth="1"/>
    <col min="4615" max="4623" width="0" style="476" hidden="1" customWidth="1"/>
    <col min="4624" max="4624" width="11.7109375" style="476" customWidth="1"/>
    <col min="4625" max="4625" width="6.42578125" style="476" bestFit="1" customWidth="1"/>
    <col min="4626" max="4626" width="11.7109375" style="476" customWidth="1"/>
    <col min="4627" max="4627" width="0" style="476" hidden="1" customWidth="1"/>
    <col min="4628" max="4628" width="3.7109375" style="476" customWidth="1"/>
    <col min="4629" max="4629" width="11.140625" style="476" bestFit="1" customWidth="1"/>
    <col min="4630" max="4857" width="10.5703125" style="476"/>
    <col min="4858" max="4865" width="0" style="476" hidden="1" customWidth="1"/>
    <col min="4866" max="4868" width="3.7109375" style="476" customWidth="1"/>
    <col min="4869" max="4869" width="12.7109375" style="476" customWidth="1"/>
    <col min="4870" max="4870" width="47.42578125" style="476" customWidth="1"/>
    <col min="4871" max="4879" width="0" style="476" hidden="1" customWidth="1"/>
    <col min="4880" max="4880" width="11.7109375" style="476" customWidth="1"/>
    <col min="4881" max="4881" width="6.42578125" style="476" bestFit="1" customWidth="1"/>
    <col min="4882" max="4882" width="11.7109375" style="476" customWidth="1"/>
    <col min="4883" max="4883" width="0" style="476" hidden="1" customWidth="1"/>
    <col min="4884" max="4884" width="3.7109375" style="476" customWidth="1"/>
    <col min="4885" max="4885" width="11.140625" style="476" bestFit="1" customWidth="1"/>
    <col min="4886" max="5113" width="10.5703125" style="476"/>
    <col min="5114" max="5121" width="0" style="476" hidden="1" customWidth="1"/>
    <col min="5122" max="5124" width="3.7109375" style="476" customWidth="1"/>
    <col min="5125" max="5125" width="12.7109375" style="476" customWidth="1"/>
    <col min="5126" max="5126" width="47.42578125" style="476" customWidth="1"/>
    <col min="5127" max="5135" width="0" style="476" hidden="1" customWidth="1"/>
    <col min="5136" max="5136" width="11.7109375" style="476" customWidth="1"/>
    <col min="5137" max="5137" width="6.42578125" style="476" bestFit="1" customWidth="1"/>
    <col min="5138" max="5138" width="11.7109375" style="476" customWidth="1"/>
    <col min="5139" max="5139" width="0" style="476" hidden="1" customWidth="1"/>
    <col min="5140" max="5140" width="3.7109375" style="476" customWidth="1"/>
    <col min="5141" max="5141" width="11.140625" style="476" bestFit="1" customWidth="1"/>
    <col min="5142" max="5369" width="10.5703125" style="476"/>
    <col min="5370" max="5377" width="0" style="476" hidden="1" customWidth="1"/>
    <col min="5378" max="5380" width="3.7109375" style="476" customWidth="1"/>
    <col min="5381" max="5381" width="12.7109375" style="476" customWidth="1"/>
    <col min="5382" max="5382" width="47.42578125" style="476" customWidth="1"/>
    <col min="5383" max="5391" width="0" style="476" hidden="1" customWidth="1"/>
    <col min="5392" max="5392" width="11.7109375" style="476" customWidth="1"/>
    <col min="5393" max="5393" width="6.42578125" style="476" bestFit="1" customWidth="1"/>
    <col min="5394" max="5394" width="11.7109375" style="476" customWidth="1"/>
    <col min="5395" max="5395" width="0" style="476" hidden="1" customWidth="1"/>
    <col min="5396" max="5396" width="3.7109375" style="476" customWidth="1"/>
    <col min="5397" max="5397" width="11.140625" style="476" bestFit="1" customWidth="1"/>
    <col min="5398" max="5625" width="10.5703125" style="476"/>
    <col min="5626" max="5633" width="0" style="476" hidden="1" customWidth="1"/>
    <col min="5634" max="5636" width="3.7109375" style="476" customWidth="1"/>
    <col min="5637" max="5637" width="12.7109375" style="476" customWidth="1"/>
    <col min="5638" max="5638" width="47.42578125" style="476" customWidth="1"/>
    <col min="5639" max="5647" width="0" style="476" hidden="1" customWidth="1"/>
    <col min="5648" max="5648" width="11.7109375" style="476" customWidth="1"/>
    <col min="5649" max="5649" width="6.42578125" style="476" bestFit="1" customWidth="1"/>
    <col min="5650" max="5650" width="11.7109375" style="476" customWidth="1"/>
    <col min="5651" max="5651" width="0" style="476" hidden="1" customWidth="1"/>
    <col min="5652" max="5652" width="3.7109375" style="476" customWidth="1"/>
    <col min="5653" max="5653" width="11.140625" style="476" bestFit="1" customWidth="1"/>
    <col min="5654" max="5881" width="10.5703125" style="476"/>
    <col min="5882" max="5889" width="0" style="476" hidden="1" customWidth="1"/>
    <col min="5890" max="5892" width="3.7109375" style="476" customWidth="1"/>
    <col min="5893" max="5893" width="12.7109375" style="476" customWidth="1"/>
    <col min="5894" max="5894" width="47.42578125" style="476" customWidth="1"/>
    <col min="5895" max="5903" width="0" style="476" hidden="1" customWidth="1"/>
    <col min="5904" max="5904" width="11.7109375" style="476" customWidth="1"/>
    <col min="5905" max="5905" width="6.42578125" style="476" bestFit="1" customWidth="1"/>
    <col min="5906" max="5906" width="11.7109375" style="476" customWidth="1"/>
    <col min="5907" max="5907" width="0" style="476" hidden="1" customWidth="1"/>
    <col min="5908" max="5908" width="3.7109375" style="476" customWidth="1"/>
    <col min="5909" max="5909" width="11.140625" style="476" bestFit="1" customWidth="1"/>
    <col min="5910" max="6137" width="10.5703125" style="476"/>
    <col min="6138" max="6145" width="0" style="476" hidden="1" customWidth="1"/>
    <col min="6146" max="6148" width="3.7109375" style="476" customWidth="1"/>
    <col min="6149" max="6149" width="12.7109375" style="476" customWidth="1"/>
    <col min="6150" max="6150" width="47.42578125" style="476" customWidth="1"/>
    <col min="6151" max="6159" width="0" style="476" hidden="1" customWidth="1"/>
    <col min="6160" max="6160" width="11.7109375" style="476" customWidth="1"/>
    <col min="6161" max="6161" width="6.42578125" style="476" bestFit="1" customWidth="1"/>
    <col min="6162" max="6162" width="11.7109375" style="476" customWidth="1"/>
    <col min="6163" max="6163" width="0" style="476" hidden="1" customWidth="1"/>
    <col min="6164" max="6164" width="3.7109375" style="476" customWidth="1"/>
    <col min="6165" max="6165" width="11.140625" style="476" bestFit="1" customWidth="1"/>
    <col min="6166" max="6393" width="10.5703125" style="476"/>
    <col min="6394" max="6401" width="0" style="476" hidden="1" customWidth="1"/>
    <col min="6402" max="6404" width="3.7109375" style="476" customWidth="1"/>
    <col min="6405" max="6405" width="12.7109375" style="476" customWidth="1"/>
    <col min="6406" max="6406" width="47.42578125" style="476" customWidth="1"/>
    <col min="6407" max="6415" width="0" style="476" hidden="1" customWidth="1"/>
    <col min="6416" max="6416" width="11.7109375" style="476" customWidth="1"/>
    <col min="6417" max="6417" width="6.42578125" style="476" bestFit="1" customWidth="1"/>
    <col min="6418" max="6418" width="11.7109375" style="476" customWidth="1"/>
    <col min="6419" max="6419" width="0" style="476" hidden="1" customWidth="1"/>
    <col min="6420" max="6420" width="3.7109375" style="476" customWidth="1"/>
    <col min="6421" max="6421" width="11.140625" style="476" bestFit="1" customWidth="1"/>
    <col min="6422" max="6649" width="10.5703125" style="476"/>
    <col min="6650" max="6657" width="0" style="476" hidden="1" customWidth="1"/>
    <col min="6658" max="6660" width="3.7109375" style="476" customWidth="1"/>
    <col min="6661" max="6661" width="12.7109375" style="476" customWidth="1"/>
    <col min="6662" max="6662" width="47.42578125" style="476" customWidth="1"/>
    <col min="6663" max="6671" width="0" style="476" hidden="1" customWidth="1"/>
    <col min="6672" max="6672" width="11.7109375" style="476" customWidth="1"/>
    <col min="6673" max="6673" width="6.42578125" style="476" bestFit="1" customWidth="1"/>
    <col min="6674" max="6674" width="11.7109375" style="476" customWidth="1"/>
    <col min="6675" max="6675" width="0" style="476" hidden="1" customWidth="1"/>
    <col min="6676" max="6676" width="3.7109375" style="476" customWidth="1"/>
    <col min="6677" max="6677" width="11.140625" style="476" bestFit="1" customWidth="1"/>
    <col min="6678" max="6905" width="10.5703125" style="476"/>
    <col min="6906" max="6913" width="0" style="476" hidden="1" customWidth="1"/>
    <col min="6914" max="6916" width="3.7109375" style="476" customWidth="1"/>
    <col min="6917" max="6917" width="12.7109375" style="476" customWidth="1"/>
    <col min="6918" max="6918" width="47.42578125" style="476" customWidth="1"/>
    <col min="6919" max="6927" width="0" style="476" hidden="1" customWidth="1"/>
    <col min="6928" max="6928" width="11.7109375" style="476" customWidth="1"/>
    <col min="6929" max="6929" width="6.42578125" style="476" bestFit="1" customWidth="1"/>
    <col min="6930" max="6930" width="11.7109375" style="476" customWidth="1"/>
    <col min="6931" max="6931" width="0" style="476" hidden="1" customWidth="1"/>
    <col min="6932" max="6932" width="3.7109375" style="476" customWidth="1"/>
    <col min="6933" max="6933" width="11.140625" style="476" bestFit="1" customWidth="1"/>
    <col min="6934" max="7161" width="10.5703125" style="476"/>
    <col min="7162" max="7169" width="0" style="476" hidden="1" customWidth="1"/>
    <col min="7170" max="7172" width="3.7109375" style="476" customWidth="1"/>
    <col min="7173" max="7173" width="12.7109375" style="476" customWidth="1"/>
    <col min="7174" max="7174" width="47.42578125" style="476" customWidth="1"/>
    <col min="7175" max="7183" width="0" style="476" hidden="1" customWidth="1"/>
    <col min="7184" max="7184" width="11.7109375" style="476" customWidth="1"/>
    <col min="7185" max="7185" width="6.42578125" style="476" bestFit="1" customWidth="1"/>
    <col min="7186" max="7186" width="11.7109375" style="476" customWidth="1"/>
    <col min="7187" max="7187" width="0" style="476" hidden="1" customWidth="1"/>
    <col min="7188" max="7188" width="3.7109375" style="476" customWidth="1"/>
    <col min="7189" max="7189" width="11.140625" style="476" bestFit="1" customWidth="1"/>
    <col min="7190" max="7417" width="10.5703125" style="476"/>
    <col min="7418" max="7425" width="0" style="476" hidden="1" customWidth="1"/>
    <col min="7426" max="7428" width="3.7109375" style="476" customWidth="1"/>
    <col min="7429" max="7429" width="12.7109375" style="476" customWidth="1"/>
    <col min="7430" max="7430" width="47.42578125" style="476" customWidth="1"/>
    <col min="7431" max="7439" width="0" style="476" hidden="1" customWidth="1"/>
    <col min="7440" max="7440" width="11.7109375" style="476" customWidth="1"/>
    <col min="7441" max="7441" width="6.42578125" style="476" bestFit="1" customWidth="1"/>
    <col min="7442" max="7442" width="11.7109375" style="476" customWidth="1"/>
    <col min="7443" max="7443" width="0" style="476" hidden="1" customWidth="1"/>
    <col min="7444" max="7444" width="3.7109375" style="476" customWidth="1"/>
    <col min="7445" max="7445" width="11.140625" style="476" bestFit="1" customWidth="1"/>
    <col min="7446" max="7673" width="10.5703125" style="476"/>
    <col min="7674" max="7681" width="0" style="476" hidden="1" customWidth="1"/>
    <col min="7682" max="7684" width="3.7109375" style="476" customWidth="1"/>
    <col min="7685" max="7685" width="12.7109375" style="476" customWidth="1"/>
    <col min="7686" max="7686" width="47.42578125" style="476" customWidth="1"/>
    <col min="7687" max="7695" width="0" style="476" hidden="1" customWidth="1"/>
    <col min="7696" max="7696" width="11.7109375" style="476" customWidth="1"/>
    <col min="7697" max="7697" width="6.42578125" style="476" bestFit="1" customWidth="1"/>
    <col min="7698" max="7698" width="11.7109375" style="476" customWidth="1"/>
    <col min="7699" max="7699" width="0" style="476" hidden="1" customWidth="1"/>
    <col min="7700" max="7700" width="3.7109375" style="476" customWidth="1"/>
    <col min="7701" max="7701" width="11.140625" style="476" bestFit="1" customWidth="1"/>
    <col min="7702" max="7929" width="10.5703125" style="476"/>
    <col min="7930" max="7937" width="0" style="476" hidden="1" customWidth="1"/>
    <col min="7938" max="7940" width="3.7109375" style="476" customWidth="1"/>
    <col min="7941" max="7941" width="12.7109375" style="476" customWidth="1"/>
    <col min="7942" max="7942" width="47.42578125" style="476" customWidth="1"/>
    <col min="7943" max="7951" width="0" style="476" hidden="1" customWidth="1"/>
    <col min="7952" max="7952" width="11.7109375" style="476" customWidth="1"/>
    <col min="7953" max="7953" width="6.42578125" style="476" bestFit="1" customWidth="1"/>
    <col min="7954" max="7954" width="11.7109375" style="476" customWidth="1"/>
    <col min="7955" max="7955" width="0" style="476" hidden="1" customWidth="1"/>
    <col min="7956" max="7956" width="3.7109375" style="476" customWidth="1"/>
    <col min="7957" max="7957" width="11.140625" style="476" bestFit="1" customWidth="1"/>
    <col min="7958" max="8185" width="10.5703125" style="476"/>
    <col min="8186" max="8193" width="0" style="476" hidden="1" customWidth="1"/>
    <col min="8194" max="8196" width="3.7109375" style="476" customWidth="1"/>
    <col min="8197" max="8197" width="12.7109375" style="476" customWidth="1"/>
    <col min="8198" max="8198" width="47.42578125" style="476" customWidth="1"/>
    <col min="8199" max="8207" width="0" style="476" hidden="1" customWidth="1"/>
    <col min="8208" max="8208" width="11.7109375" style="476" customWidth="1"/>
    <col min="8209" max="8209" width="6.42578125" style="476" bestFit="1" customWidth="1"/>
    <col min="8210" max="8210" width="11.7109375" style="476" customWidth="1"/>
    <col min="8211" max="8211" width="0" style="476" hidden="1" customWidth="1"/>
    <col min="8212" max="8212" width="3.7109375" style="476" customWidth="1"/>
    <col min="8213" max="8213" width="11.140625" style="476" bestFit="1" customWidth="1"/>
    <col min="8214" max="8441" width="10.5703125" style="476"/>
    <col min="8442" max="8449" width="0" style="476" hidden="1" customWidth="1"/>
    <col min="8450" max="8452" width="3.7109375" style="476" customWidth="1"/>
    <col min="8453" max="8453" width="12.7109375" style="476" customWidth="1"/>
    <col min="8454" max="8454" width="47.42578125" style="476" customWidth="1"/>
    <col min="8455" max="8463" width="0" style="476" hidden="1" customWidth="1"/>
    <col min="8464" max="8464" width="11.7109375" style="476" customWidth="1"/>
    <col min="8465" max="8465" width="6.42578125" style="476" bestFit="1" customWidth="1"/>
    <col min="8466" max="8466" width="11.7109375" style="476" customWidth="1"/>
    <col min="8467" max="8467" width="0" style="476" hidden="1" customWidth="1"/>
    <col min="8468" max="8468" width="3.7109375" style="476" customWidth="1"/>
    <col min="8469" max="8469" width="11.140625" style="476" bestFit="1" customWidth="1"/>
    <col min="8470" max="8697" width="10.5703125" style="476"/>
    <col min="8698" max="8705" width="0" style="476" hidden="1" customWidth="1"/>
    <col min="8706" max="8708" width="3.7109375" style="476" customWidth="1"/>
    <col min="8709" max="8709" width="12.7109375" style="476" customWidth="1"/>
    <col min="8710" max="8710" width="47.42578125" style="476" customWidth="1"/>
    <col min="8711" max="8719" width="0" style="476" hidden="1" customWidth="1"/>
    <col min="8720" max="8720" width="11.7109375" style="476" customWidth="1"/>
    <col min="8721" max="8721" width="6.42578125" style="476" bestFit="1" customWidth="1"/>
    <col min="8722" max="8722" width="11.7109375" style="476" customWidth="1"/>
    <col min="8723" max="8723" width="0" style="476" hidden="1" customWidth="1"/>
    <col min="8724" max="8724" width="3.7109375" style="476" customWidth="1"/>
    <col min="8725" max="8725" width="11.140625" style="476" bestFit="1" customWidth="1"/>
    <col min="8726" max="8953" width="10.5703125" style="476"/>
    <col min="8954" max="8961" width="0" style="476" hidden="1" customWidth="1"/>
    <col min="8962" max="8964" width="3.7109375" style="476" customWidth="1"/>
    <col min="8965" max="8965" width="12.7109375" style="476" customWidth="1"/>
    <col min="8966" max="8966" width="47.42578125" style="476" customWidth="1"/>
    <col min="8967" max="8975" width="0" style="476" hidden="1" customWidth="1"/>
    <col min="8976" max="8976" width="11.7109375" style="476" customWidth="1"/>
    <col min="8977" max="8977" width="6.42578125" style="476" bestFit="1" customWidth="1"/>
    <col min="8978" max="8978" width="11.7109375" style="476" customWidth="1"/>
    <col min="8979" max="8979" width="0" style="476" hidden="1" customWidth="1"/>
    <col min="8980" max="8980" width="3.7109375" style="476" customWidth="1"/>
    <col min="8981" max="8981" width="11.140625" style="476" bestFit="1" customWidth="1"/>
    <col min="8982" max="9209" width="10.5703125" style="476"/>
    <col min="9210" max="9217" width="0" style="476" hidden="1" customWidth="1"/>
    <col min="9218" max="9220" width="3.7109375" style="476" customWidth="1"/>
    <col min="9221" max="9221" width="12.7109375" style="476" customWidth="1"/>
    <col min="9222" max="9222" width="47.42578125" style="476" customWidth="1"/>
    <col min="9223" max="9231" width="0" style="476" hidden="1" customWidth="1"/>
    <col min="9232" max="9232" width="11.7109375" style="476" customWidth="1"/>
    <col min="9233" max="9233" width="6.42578125" style="476" bestFit="1" customWidth="1"/>
    <col min="9234" max="9234" width="11.7109375" style="476" customWidth="1"/>
    <col min="9235" max="9235" width="0" style="476" hidden="1" customWidth="1"/>
    <col min="9236" max="9236" width="3.7109375" style="476" customWidth="1"/>
    <col min="9237" max="9237" width="11.140625" style="476" bestFit="1" customWidth="1"/>
    <col min="9238" max="9465" width="10.5703125" style="476"/>
    <col min="9466" max="9473" width="0" style="476" hidden="1" customWidth="1"/>
    <col min="9474" max="9476" width="3.7109375" style="476" customWidth="1"/>
    <col min="9477" max="9477" width="12.7109375" style="476" customWidth="1"/>
    <col min="9478" max="9478" width="47.42578125" style="476" customWidth="1"/>
    <col min="9479" max="9487" width="0" style="476" hidden="1" customWidth="1"/>
    <col min="9488" max="9488" width="11.7109375" style="476" customWidth="1"/>
    <col min="9489" max="9489" width="6.42578125" style="476" bestFit="1" customWidth="1"/>
    <col min="9490" max="9490" width="11.7109375" style="476" customWidth="1"/>
    <col min="9491" max="9491" width="0" style="476" hidden="1" customWidth="1"/>
    <col min="9492" max="9492" width="3.7109375" style="476" customWidth="1"/>
    <col min="9493" max="9493" width="11.140625" style="476" bestFit="1" customWidth="1"/>
    <col min="9494" max="9721" width="10.5703125" style="476"/>
    <col min="9722" max="9729" width="0" style="476" hidden="1" customWidth="1"/>
    <col min="9730" max="9732" width="3.7109375" style="476" customWidth="1"/>
    <col min="9733" max="9733" width="12.7109375" style="476" customWidth="1"/>
    <col min="9734" max="9734" width="47.42578125" style="476" customWidth="1"/>
    <col min="9735" max="9743" width="0" style="476" hidden="1" customWidth="1"/>
    <col min="9744" max="9744" width="11.7109375" style="476" customWidth="1"/>
    <col min="9745" max="9745" width="6.42578125" style="476" bestFit="1" customWidth="1"/>
    <col min="9746" max="9746" width="11.7109375" style="476" customWidth="1"/>
    <col min="9747" max="9747" width="0" style="476" hidden="1" customWidth="1"/>
    <col min="9748" max="9748" width="3.7109375" style="476" customWidth="1"/>
    <col min="9749" max="9749" width="11.140625" style="476" bestFit="1" customWidth="1"/>
    <col min="9750" max="9977" width="10.5703125" style="476"/>
    <col min="9978" max="9985" width="0" style="476" hidden="1" customWidth="1"/>
    <col min="9986" max="9988" width="3.7109375" style="476" customWidth="1"/>
    <col min="9989" max="9989" width="12.7109375" style="476" customWidth="1"/>
    <col min="9990" max="9990" width="47.42578125" style="476" customWidth="1"/>
    <col min="9991" max="9999" width="0" style="476" hidden="1" customWidth="1"/>
    <col min="10000" max="10000" width="11.7109375" style="476" customWidth="1"/>
    <col min="10001" max="10001" width="6.42578125" style="476" bestFit="1" customWidth="1"/>
    <col min="10002" max="10002" width="11.7109375" style="476" customWidth="1"/>
    <col min="10003" max="10003" width="0" style="476" hidden="1" customWidth="1"/>
    <col min="10004" max="10004" width="3.7109375" style="476" customWidth="1"/>
    <col min="10005" max="10005" width="11.140625" style="476" bestFit="1" customWidth="1"/>
    <col min="10006" max="10233" width="10.5703125" style="476"/>
    <col min="10234" max="10241" width="0" style="476" hidden="1" customWidth="1"/>
    <col min="10242" max="10244" width="3.7109375" style="476" customWidth="1"/>
    <col min="10245" max="10245" width="12.7109375" style="476" customWidth="1"/>
    <col min="10246" max="10246" width="47.42578125" style="476" customWidth="1"/>
    <col min="10247" max="10255" width="0" style="476" hidden="1" customWidth="1"/>
    <col min="10256" max="10256" width="11.7109375" style="476" customWidth="1"/>
    <col min="10257" max="10257" width="6.42578125" style="476" bestFit="1" customWidth="1"/>
    <col min="10258" max="10258" width="11.7109375" style="476" customWidth="1"/>
    <col min="10259" max="10259" width="0" style="476" hidden="1" customWidth="1"/>
    <col min="10260" max="10260" width="3.7109375" style="476" customWidth="1"/>
    <col min="10261" max="10261" width="11.140625" style="476" bestFit="1" customWidth="1"/>
    <col min="10262" max="10489" width="10.5703125" style="476"/>
    <col min="10490" max="10497" width="0" style="476" hidden="1" customWidth="1"/>
    <col min="10498" max="10500" width="3.7109375" style="476" customWidth="1"/>
    <col min="10501" max="10501" width="12.7109375" style="476" customWidth="1"/>
    <col min="10502" max="10502" width="47.42578125" style="476" customWidth="1"/>
    <col min="10503" max="10511" width="0" style="476" hidden="1" customWidth="1"/>
    <col min="10512" max="10512" width="11.7109375" style="476" customWidth="1"/>
    <col min="10513" max="10513" width="6.42578125" style="476" bestFit="1" customWidth="1"/>
    <col min="10514" max="10514" width="11.7109375" style="476" customWidth="1"/>
    <col min="10515" max="10515" width="0" style="476" hidden="1" customWidth="1"/>
    <col min="10516" max="10516" width="3.7109375" style="476" customWidth="1"/>
    <col min="10517" max="10517" width="11.140625" style="476" bestFit="1" customWidth="1"/>
    <col min="10518" max="10745" width="10.5703125" style="476"/>
    <col min="10746" max="10753" width="0" style="476" hidden="1" customWidth="1"/>
    <col min="10754" max="10756" width="3.7109375" style="476" customWidth="1"/>
    <col min="10757" max="10757" width="12.7109375" style="476" customWidth="1"/>
    <col min="10758" max="10758" width="47.42578125" style="476" customWidth="1"/>
    <col min="10759" max="10767" width="0" style="476" hidden="1" customWidth="1"/>
    <col min="10768" max="10768" width="11.7109375" style="476" customWidth="1"/>
    <col min="10769" max="10769" width="6.42578125" style="476" bestFit="1" customWidth="1"/>
    <col min="10770" max="10770" width="11.7109375" style="476" customWidth="1"/>
    <col min="10771" max="10771" width="0" style="476" hidden="1" customWidth="1"/>
    <col min="10772" max="10772" width="3.7109375" style="476" customWidth="1"/>
    <col min="10773" max="10773" width="11.140625" style="476" bestFit="1" customWidth="1"/>
    <col min="10774" max="11001" width="10.5703125" style="476"/>
    <col min="11002" max="11009" width="0" style="476" hidden="1" customWidth="1"/>
    <col min="11010" max="11012" width="3.7109375" style="476" customWidth="1"/>
    <col min="11013" max="11013" width="12.7109375" style="476" customWidth="1"/>
    <col min="11014" max="11014" width="47.42578125" style="476" customWidth="1"/>
    <col min="11015" max="11023" width="0" style="476" hidden="1" customWidth="1"/>
    <col min="11024" max="11024" width="11.7109375" style="476" customWidth="1"/>
    <col min="11025" max="11025" width="6.42578125" style="476" bestFit="1" customWidth="1"/>
    <col min="11026" max="11026" width="11.7109375" style="476" customWidth="1"/>
    <col min="11027" max="11027" width="0" style="476" hidden="1" customWidth="1"/>
    <col min="11028" max="11028" width="3.7109375" style="476" customWidth="1"/>
    <col min="11029" max="11029" width="11.140625" style="476" bestFit="1" customWidth="1"/>
    <col min="11030" max="11257" width="10.5703125" style="476"/>
    <col min="11258" max="11265" width="0" style="476" hidden="1" customWidth="1"/>
    <col min="11266" max="11268" width="3.7109375" style="476" customWidth="1"/>
    <col min="11269" max="11269" width="12.7109375" style="476" customWidth="1"/>
    <col min="11270" max="11270" width="47.42578125" style="476" customWidth="1"/>
    <col min="11271" max="11279" width="0" style="476" hidden="1" customWidth="1"/>
    <col min="11280" max="11280" width="11.7109375" style="476" customWidth="1"/>
    <col min="11281" max="11281" width="6.42578125" style="476" bestFit="1" customWidth="1"/>
    <col min="11282" max="11282" width="11.7109375" style="476" customWidth="1"/>
    <col min="11283" max="11283" width="0" style="476" hidden="1" customWidth="1"/>
    <col min="11284" max="11284" width="3.7109375" style="476" customWidth="1"/>
    <col min="11285" max="11285" width="11.140625" style="476" bestFit="1" customWidth="1"/>
    <col min="11286" max="11513" width="10.5703125" style="476"/>
    <col min="11514" max="11521" width="0" style="476" hidden="1" customWidth="1"/>
    <col min="11522" max="11524" width="3.7109375" style="476" customWidth="1"/>
    <col min="11525" max="11525" width="12.7109375" style="476" customWidth="1"/>
    <col min="11526" max="11526" width="47.42578125" style="476" customWidth="1"/>
    <col min="11527" max="11535" width="0" style="476" hidden="1" customWidth="1"/>
    <col min="11536" max="11536" width="11.7109375" style="476" customWidth="1"/>
    <col min="11537" max="11537" width="6.42578125" style="476" bestFit="1" customWidth="1"/>
    <col min="11538" max="11538" width="11.7109375" style="476" customWidth="1"/>
    <col min="11539" max="11539" width="0" style="476" hidden="1" customWidth="1"/>
    <col min="11540" max="11540" width="3.7109375" style="476" customWidth="1"/>
    <col min="11541" max="11541" width="11.140625" style="476" bestFit="1" customWidth="1"/>
    <col min="11542" max="11769" width="10.5703125" style="476"/>
    <col min="11770" max="11777" width="0" style="476" hidden="1" customWidth="1"/>
    <col min="11778" max="11780" width="3.7109375" style="476" customWidth="1"/>
    <col min="11781" max="11781" width="12.7109375" style="476" customWidth="1"/>
    <col min="11782" max="11782" width="47.42578125" style="476" customWidth="1"/>
    <col min="11783" max="11791" width="0" style="476" hidden="1" customWidth="1"/>
    <col min="11792" max="11792" width="11.7109375" style="476" customWidth="1"/>
    <col min="11793" max="11793" width="6.42578125" style="476" bestFit="1" customWidth="1"/>
    <col min="11794" max="11794" width="11.7109375" style="476" customWidth="1"/>
    <col min="11795" max="11795" width="0" style="476" hidden="1" customWidth="1"/>
    <col min="11796" max="11796" width="3.7109375" style="476" customWidth="1"/>
    <col min="11797" max="11797" width="11.140625" style="476" bestFit="1" customWidth="1"/>
    <col min="11798" max="12025" width="10.5703125" style="476"/>
    <col min="12026" max="12033" width="0" style="476" hidden="1" customWidth="1"/>
    <col min="12034" max="12036" width="3.7109375" style="476" customWidth="1"/>
    <col min="12037" max="12037" width="12.7109375" style="476" customWidth="1"/>
    <col min="12038" max="12038" width="47.42578125" style="476" customWidth="1"/>
    <col min="12039" max="12047" width="0" style="476" hidden="1" customWidth="1"/>
    <col min="12048" max="12048" width="11.7109375" style="476" customWidth="1"/>
    <col min="12049" max="12049" width="6.42578125" style="476" bestFit="1" customWidth="1"/>
    <col min="12050" max="12050" width="11.7109375" style="476" customWidth="1"/>
    <col min="12051" max="12051" width="0" style="476" hidden="1" customWidth="1"/>
    <col min="12052" max="12052" width="3.7109375" style="476" customWidth="1"/>
    <col min="12053" max="12053" width="11.140625" style="476" bestFit="1" customWidth="1"/>
    <col min="12054" max="12281" width="10.5703125" style="476"/>
    <col min="12282" max="12289" width="0" style="476" hidden="1" customWidth="1"/>
    <col min="12290" max="12292" width="3.7109375" style="476" customWidth="1"/>
    <col min="12293" max="12293" width="12.7109375" style="476" customWidth="1"/>
    <col min="12294" max="12294" width="47.42578125" style="476" customWidth="1"/>
    <col min="12295" max="12303" width="0" style="476" hidden="1" customWidth="1"/>
    <col min="12304" max="12304" width="11.7109375" style="476" customWidth="1"/>
    <col min="12305" max="12305" width="6.42578125" style="476" bestFit="1" customWidth="1"/>
    <col min="12306" max="12306" width="11.7109375" style="476" customWidth="1"/>
    <col min="12307" max="12307" width="0" style="476" hidden="1" customWidth="1"/>
    <col min="12308" max="12308" width="3.7109375" style="476" customWidth="1"/>
    <col min="12309" max="12309" width="11.140625" style="476" bestFit="1" customWidth="1"/>
    <col min="12310" max="12537" width="10.5703125" style="476"/>
    <col min="12538" max="12545" width="0" style="476" hidden="1" customWidth="1"/>
    <col min="12546" max="12548" width="3.7109375" style="476" customWidth="1"/>
    <col min="12549" max="12549" width="12.7109375" style="476" customWidth="1"/>
    <col min="12550" max="12550" width="47.42578125" style="476" customWidth="1"/>
    <col min="12551" max="12559" width="0" style="476" hidden="1" customWidth="1"/>
    <col min="12560" max="12560" width="11.7109375" style="476" customWidth="1"/>
    <col min="12561" max="12561" width="6.42578125" style="476" bestFit="1" customWidth="1"/>
    <col min="12562" max="12562" width="11.7109375" style="476" customWidth="1"/>
    <col min="12563" max="12563" width="0" style="476" hidden="1" customWidth="1"/>
    <col min="12564" max="12564" width="3.7109375" style="476" customWidth="1"/>
    <col min="12565" max="12565" width="11.140625" style="476" bestFit="1" customWidth="1"/>
    <col min="12566" max="12793" width="10.5703125" style="476"/>
    <col min="12794" max="12801" width="0" style="476" hidden="1" customWidth="1"/>
    <col min="12802" max="12804" width="3.7109375" style="476" customWidth="1"/>
    <col min="12805" max="12805" width="12.7109375" style="476" customWidth="1"/>
    <col min="12806" max="12806" width="47.42578125" style="476" customWidth="1"/>
    <col min="12807" max="12815" width="0" style="476" hidden="1" customWidth="1"/>
    <col min="12816" max="12816" width="11.7109375" style="476" customWidth="1"/>
    <col min="12817" max="12817" width="6.42578125" style="476" bestFit="1" customWidth="1"/>
    <col min="12818" max="12818" width="11.7109375" style="476" customWidth="1"/>
    <col min="12819" max="12819" width="0" style="476" hidden="1" customWidth="1"/>
    <col min="12820" max="12820" width="3.7109375" style="476" customWidth="1"/>
    <col min="12821" max="12821" width="11.140625" style="476" bestFit="1" customWidth="1"/>
    <col min="12822" max="13049" width="10.5703125" style="476"/>
    <col min="13050" max="13057" width="0" style="476" hidden="1" customWidth="1"/>
    <col min="13058" max="13060" width="3.7109375" style="476" customWidth="1"/>
    <col min="13061" max="13061" width="12.7109375" style="476" customWidth="1"/>
    <col min="13062" max="13062" width="47.42578125" style="476" customWidth="1"/>
    <col min="13063" max="13071" width="0" style="476" hidden="1" customWidth="1"/>
    <col min="13072" max="13072" width="11.7109375" style="476" customWidth="1"/>
    <col min="13073" max="13073" width="6.42578125" style="476" bestFit="1" customWidth="1"/>
    <col min="13074" max="13074" width="11.7109375" style="476" customWidth="1"/>
    <col min="13075" max="13075" width="0" style="476" hidden="1" customWidth="1"/>
    <col min="13076" max="13076" width="3.7109375" style="476" customWidth="1"/>
    <col min="13077" max="13077" width="11.140625" style="476" bestFit="1" customWidth="1"/>
    <col min="13078" max="13305" width="10.5703125" style="476"/>
    <col min="13306" max="13313" width="0" style="476" hidden="1" customWidth="1"/>
    <col min="13314" max="13316" width="3.7109375" style="476" customWidth="1"/>
    <col min="13317" max="13317" width="12.7109375" style="476" customWidth="1"/>
    <col min="13318" max="13318" width="47.42578125" style="476" customWidth="1"/>
    <col min="13319" max="13327" width="0" style="476" hidden="1" customWidth="1"/>
    <col min="13328" max="13328" width="11.7109375" style="476" customWidth="1"/>
    <col min="13329" max="13329" width="6.42578125" style="476" bestFit="1" customWidth="1"/>
    <col min="13330" max="13330" width="11.7109375" style="476" customWidth="1"/>
    <col min="13331" max="13331" width="0" style="476" hidden="1" customWidth="1"/>
    <col min="13332" max="13332" width="3.7109375" style="476" customWidth="1"/>
    <col min="13333" max="13333" width="11.140625" style="476" bestFit="1" customWidth="1"/>
    <col min="13334" max="13561" width="10.5703125" style="476"/>
    <col min="13562" max="13569" width="0" style="476" hidden="1" customWidth="1"/>
    <col min="13570" max="13572" width="3.7109375" style="476" customWidth="1"/>
    <col min="13573" max="13573" width="12.7109375" style="476" customWidth="1"/>
    <col min="13574" max="13574" width="47.42578125" style="476" customWidth="1"/>
    <col min="13575" max="13583" width="0" style="476" hidden="1" customWidth="1"/>
    <col min="13584" max="13584" width="11.7109375" style="476" customWidth="1"/>
    <col min="13585" max="13585" width="6.42578125" style="476" bestFit="1" customWidth="1"/>
    <col min="13586" max="13586" width="11.7109375" style="476" customWidth="1"/>
    <col min="13587" max="13587" width="0" style="476" hidden="1" customWidth="1"/>
    <col min="13588" max="13588" width="3.7109375" style="476" customWidth="1"/>
    <col min="13589" max="13589" width="11.140625" style="476" bestFit="1" customWidth="1"/>
    <col min="13590" max="13817" width="10.5703125" style="476"/>
    <col min="13818" max="13825" width="0" style="476" hidden="1" customWidth="1"/>
    <col min="13826" max="13828" width="3.7109375" style="476" customWidth="1"/>
    <col min="13829" max="13829" width="12.7109375" style="476" customWidth="1"/>
    <col min="13830" max="13830" width="47.42578125" style="476" customWidth="1"/>
    <col min="13831" max="13839" width="0" style="476" hidden="1" customWidth="1"/>
    <col min="13840" max="13840" width="11.7109375" style="476" customWidth="1"/>
    <col min="13841" max="13841" width="6.42578125" style="476" bestFit="1" customWidth="1"/>
    <col min="13842" max="13842" width="11.7109375" style="476" customWidth="1"/>
    <col min="13843" max="13843" width="0" style="476" hidden="1" customWidth="1"/>
    <col min="13844" max="13844" width="3.7109375" style="476" customWidth="1"/>
    <col min="13845" max="13845" width="11.140625" style="476" bestFit="1" customWidth="1"/>
    <col min="13846" max="14073" width="10.5703125" style="476"/>
    <col min="14074" max="14081" width="0" style="476" hidden="1" customWidth="1"/>
    <col min="14082" max="14084" width="3.7109375" style="476" customWidth="1"/>
    <col min="14085" max="14085" width="12.7109375" style="476" customWidth="1"/>
    <col min="14086" max="14086" width="47.42578125" style="476" customWidth="1"/>
    <col min="14087" max="14095" width="0" style="476" hidden="1" customWidth="1"/>
    <col min="14096" max="14096" width="11.7109375" style="476" customWidth="1"/>
    <col min="14097" max="14097" width="6.42578125" style="476" bestFit="1" customWidth="1"/>
    <col min="14098" max="14098" width="11.7109375" style="476" customWidth="1"/>
    <col min="14099" max="14099" width="0" style="476" hidden="1" customWidth="1"/>
    <col min="14100" max="14100" width="3.7109375" style="476" customWidth="1"/>
    <col min="14101" max="14101" width="11.140625" style="476" bestFit="1" customWidth="1"/>
    <col min="14102" max="14329" width="10.5703125" style="476"/>
    <col min="14330" max="14337" width="0" style="476" hidden="1" customWidth="1"/>
    <col min="14338" max="14340" width="3.7109375" style="476" customWidth="1"/>
    <col min="14341" max="14341" width="12.7109375" style="476" customWidth="1"/>
    <col min="14342" max="14342" width="47.42578125" style="476" customWidth="1"/>
    <col min="14343" max="14351" width="0" style="476" hidden="1" customWidth="1"/>
    <col min="14352" max="14352" width="11.7109375" style="476" customWidth="1"/>
    <col min="14353" max="14353" width="6.42578125" style="476" bestFit="1" customWidth="1"/>
    <col min="14354" max="14354" width="11.7109375" style="476" customWidth="1"/>
    <col min="14355" max="14355" width="0" style="476" hidden="1" customWidth="1"/>
    <col min="14356" max="14356" width="3.7109375" style="476" customWidth="1"/>
    <col min="14357" max="14357" width="11.140625" style="476" bestFit="1" customWidth="1"/>
    <col min="14358" max="14585" width="10.5703125" style="476"/>
    <col min="14586" max="14593" width="0" style="476" hidden="1" customWidth="1"/>
    <col min="14594" max="14596" width="3.7109375" style="476" customWidth="1"/>
    <col min="14597" max="14597" width="12.7109375" style="476" customWidth="1"/>
    <col min="14598" max="14598" width="47.42578125" style="476" customWidth="1"/>
    <col min="14599" max="14607" width="0" style="476" hidden="1" customWidth="1"/>
    <col min="14608" max="14608" width="11.7109375" style="476" customWidth="1"/>
    <col min="14609" max="14609" width="6.42578125" style="476" bestFit="1" customWidth="1"/>
    <col min="14610" max="14610" width="11.7109375" style="476" customWidth="1"/>
    <col min="14611" max="14611" width="0" style="476" hidden="1" customWidth="1"/>
    <col min="14612" max="14612" width="3.7109375" style="476" customWidth="1"/>
    <col min="14613" max="14613" width="11.140625" style="476" bestFit="1" customWidth="1"/>
    <col min="14614" max="14841" width="10.5703125" style="476"/>
    <col min="14842" max="14849" width="0" style="476" hidden="1" customWidth="1"/>
    <col min="14850" max="14852" width="3.7109375" style="476" customWidth="1"/>
    <col min="14853" max="14853" width="12.7109375" style="476" customWidth="1"/>
    <col min="14854" max="14854" width="47.42578125" style="476" customWidth="1"/>
    <col min="14855" max="14863" width="0" style="476" hidden="1" customWidth="1"/>
    <col min="14864" max="14864" width="11.7109375" style="476" customWidth="1"/>
    <col min="14865" max="14865" width="6.42578125" style="476" bestFit="1" customWidth="1"/>
    <col min="14866" max="14866" width="11.7109375" style="476" customWidth="1"/>
    <col min="14867" max="14867" width="0" style="476" hidden="1" customWidth="1"/>
    <col min="14868" max="14868" width="3.7109375" style="476" customWidth="1"/>
    <col min="14869" max="14869" width="11.140625" style="476" bestFit="1" customWidth="1"/>
    <col min="14870" max="15097" width="10.5703125" style="476"/>
    <col min="15098" max="15105" width="0" style="476" hidden="1" customWidth="1"/>
    <col min="15106" max="15108" width="3.7109375" style="476" customWidth="1"/>
    <col min="15109" max="15109" width="12.7109375" style="476" customWidth="1"/>
    <col min="15110" max="15110" width="47.42578125" style="476" customWidth="1"/>
    <col min="15111" max="15119" width="0" style="476" hidden="1" customWidth="1"/>
    <col min="15120" max="15120" width="11.7109375" style="476" customWidth="1"/>
    <col min="15121" max="15121" width="6.42578125" style="476" bestFit="1" customWidth="1"/>
    <col min="15122" max="15122" width="11.7109375" style="476" customWidth="1"/>
    <col min="15123" max="15123" width="0" style="476" hidden="1" customWidth="1"/>
    <col min="15124" max="15124" width="3.7109375" style="476" customWidth="1"/>
    <col min="15125" max="15125" width="11.140625" style="476" bestFit="1" customWidth="1"/>
    <col min="15126" max="15353" width="10.5703125" style="476"/>
    <col min="15354" max="15361" width="0" style="476" hidden="1" customWidth="1"/>
    <col min="15362" max="15364" width="3.7109375" style="476" customWidth="1"/>
    <col min="15365" max="15365" width="12.7109375" style="476" customWidth="1"/>
    <col min="15366" max="15366" width="47.42578125" style="476" customWidth="1"/>
    <col min="15367" max="15375" width="0" style="476" hidden="1" customWidth="1"/>
    <col min="15376" max="15376" width="11.7109375" style="476" customWidth="1"/>
    <col min="15377" max="15377" width="6.42578125" style="476" bestFit="1" customWidth="1"/>
    <col min="15378" max="15378" width="11.7109375" style="476" customWidth="1"/>
    <col min="15379" max="15379" width="0" style="476" hidden="1" customWidth="1"/>
    <col min="15380" max="15380" width="3.7109375" style="476" customWidth="1"/>
    <col min="15381" max="15381" width="11.140625" style="476" bestFit="1" customWidth="1"/>
    <col min="15382" max="15609" width="10.5703125" style="476"/>
    <col min="15610" max="15617" width="0" style="476" hidden="1" customWidth="1"/>
    <col min="15618" max="15620" width="3.7109375" style="476" customWidth="1"/>
    <col min="15621" max="15621" width="12.7109375" style="476" customWidth="1"/>
    <col min="15622" max="15622" width="47.42578125" style="476" customWidth="1"/>
    <col min="15623" max="15631" width="0" style="476" hidden="1" customWidth="1"/>
    <col min="15632" max="15632" width="11.7109375" style="476" customWidth="1"/>
    <col min="15633" max="15633" width="6.42578125" style="476" bestFit="1" customWidth="1"/>
    <col min="15634" max="15634" width="11.7109375" style="476" customWidth="1"/>
    <col min="15635" max="15635" width="0" style="476" hidden="1" customWidth="1"/>
    <col min="15636" max="15636" width="3.7109375" style="476" customWidth="1"/>
    <col min="15637" max="15637" width="11.140625" style="476" bestFit="1" customWidth="1"/>
    <col min="15638" max="15865" width="10.5703125" style="476"/>
    <col min="15866" max="15873" width="0" style="476" hidden="1" customWidth="1"/>
    <col min="15874" max="15876" width="3.7109375" style="476" customWidth="1"/>
    <col min="15877" max="15877" width="12.7109375" style="476" customWidth="1"/>
    <col min="15878" max="15878" width="47.42578125" style="476" customWidth="1"/>
    <col min="15879" max="15887" width="0" style="476" hidden="1" customWidth="1"/>
    <col min="15888" max="15888" width="11.7109375" style="476" customWidth="1"/>
    <col min="15889" max="15889" width="6.42578125" style="476" bestFit="1" customWidth="1"/>
    <col min="15890" max="15890" width="11.7109375" style="476" customWidth="1"/>
    <col min="15891" max="15891" width="0" style="476" hidden="1" customWidth="1"/>
    <col min="15892" max="15892" width="3.7109375" style="476" customWidth="1"/>
    <col min="15893" max="15893" width="11.140625" style="476" bestFit="1" customWidth="1"/>
    <col min="15894" max="16121" width="10.5703125" style="476"/>
    <col min="16122" max="16129" width="0" style="476" hidden="1" customWidth="1"/>
    <col min="16130" max="16132" width="3.7109375" style="476" customWidth="1"/>
    <col min="16133" max="16133" width="12.7109375" style="476" customWidth="1"/>
    <col min="16134" max="16134" width="47.42578125" style="476" customWidth="1"/>
    <col min="16135" max="16143" width="0" style="476" hidden="1" customWidth="1"/>
    <col min="16144" max="16144" width="11.7109375" style="476" customWidth="1"/>
    <col min="16145" max="16145" width="6.42578125" style="476" bestFit="1" customWidth="1"/>
    <col min="16146" max="16146" width="11.7109375" style="476" customWidth="1"/>
    <col min="16147" max="16147" width="0" style="476" hidden="1" customWidth="1"/>
    <col min="16148" max="16148" width="3.7109375" style="476" customWidth="1"/>
    <col min="16149" max="16149" width="11.140625" style="476" bestFit="1" customWidth="1"/>
    <col min="16150" max="16384" width="10.5703125" style="476"/>
  </cols>
  <sheetData>
    <row r="1" spans="1:33" hidden="1"/>
    <row r="2" spans="1:33" hidden="1"/>
    <row r="3" spans="1:33" hidden="1"/>
    <row r="4" spans="1:33" ht="3" customHeight="1">
      <c r="J4" s="481"/>
      <c r="K4" s="481"/>
      <c r="L4" s="477"/>
      <c r="M4" s="477"/>
      <c r="N4" s="477"/>
      <c r="O4" s="484"/>
      <c r="P4" s="484"/>
      <c r="Q4" s="484"/>
      <c r="R4" s="484"/>
      <c r="S4" s="484"/>
      <c r="T4" s="484"/>
      <c r="U4" s="484"/>
      <c r="V4" s="484"/>
      <c r="W4" s="484"/>
      <c r="X4" s="484"/>
      <c r="Y4" s="484"/>
      <c r="Z4" s="477"/>
    </row>
    <row r="5" spans="1:33" ht="22.5" customHeight="1">
      <c r="J5" s="481"/>
      <c r="K5" s="481"/>
      <c r="L5" s="1214" t="s">
        <v>666</v>
      </c>
      <c r="M5" s="1214"/>
      <c r="N5" s="1214"/>
      <c r="O5" s="1214"/>
      <c r="P5" s="1214"/>
      <c r="Q5" s="1214"/>
      <c r="R5" s="1214"/>
      <c r="S5" s="1214"/>
      <c r="T5" s="1214"/>
      <c r="U5" s="579"/>
      <c r="V5" s="523"/>
      <c r="W5" s="523"/>
      <c r="X5" s="585"/>
      <c r="Y5" s="585"/>
      <c r="Z5" s="497"/>
    </row>
    <row r="6" spans="1:33" ht="3" customHeight="1">
      <c r="J6" s="481"/>
      <c r="K6" s="481"/>
      <c r="L6" s="477"/>
      <c r="M6" s="477"/>
      <c r="N6" s="477"/>
      <c r="O6" s="480"/>
      <c r="P6" s="480"/>
      <c r="Q6" s="480"/>
      <c r="R6" s="480"/>
      <c r="S6" s="480"/>
      <c r="T6" s="480"/>
      <c r="U6" s="477"/>
      <c r="V6" s="477"/>
    </row>
    <row r="7" spans="1:33" s="523" customFormat="1" ht="22.5">
      <c r="A7" s="585"/>
      <c r="B7" s="585"/>
      <c r="C7" s="585"/>
      <c r="D7" s="585"/>
      <c r="E7" s="585"/>
      <c r="F7" s="585"/>
      <c r="G7" s="591"/>
      <c r="H7" s="591"/>
      <c r="I7" s="531"/>
      <c r="J7" s="529"/>
      <c r="K7" s="529"/>
      <c r="L7" s="524"/>
      <c r="M7" s="617" t="s">
        <v>502</v>
      </c>
      <c r="N7" s="666"/>
      <c r="O7" s="1246" t="str">
        <f>IF(NameOrPr_ch="",IF(NameOrPr="","",NameOrPr),NameOrPr_ch)</f>
        <v>Министерство тарифного регулирования и энергетики Челябинской области</v>
      </c>
      <c r="P7" s="1247"/>
      <c r="Q7" s="1247"/>
      <c r="R7" s="1247"/>
      <c r="S7" s="1247"/>
      <c r="T7" s="1248"/>
      <c r="U7" s="669"/>
      <c r="V7" s="524"/>
      <c r="AC7" s="585"/>
      <c r="AD7" s="585"/>
      <c r="AE7" s="585"/>
      <c r="AF7" s="585"/>
      <c r="AG7" s="585"/>
    </row>
    <row r="8" spans="1:33" s="491" customFormat="1" ht="18.75">
      <c r="A8" s="505"/>
      <c r="B8" s="505"/>
      <c r="C8" s="505"/>
      <c r="D8" s="505"/>
      <c r="E8" s="505"/>
      <c r="F8" s="505"/>
      <c r="G8" s="505"/>
      <c r="H8" s="505"/>
      <c r="L8" s="499"/>
      <c r="M8" s="617" t="s">
        <v>596</v>
      </c>
      <c r="N8" s="666"/>
      <c r="O8" s="1246" t="str">
        <f>IF(datePr_ch="",IF(datePr="","",datePr),datePr_ch)</f>
        <v>30.04.2019</v>
      </c>
      <c r="P8" s="1247"/>
      <c r="Q8" s="1247"/>
      <c r="R8" s="1247"/>
      <c r="S8" s="1247"/>
      <c r="T8" s="1248"/>
      <c r="U8" s="667"/>
      <c r="V8" s="486"/>
      <c r="AC8" s="505"/>
      <c r="AD8" s="505"/>
      <c r="AE8" s="505"/>
      <c r="AF8" s="505"/>
      <c r="AG8" s="505"/>
    </row>
    <row r="9" spans="1:33" s="491" customFormat="1" ht="18.75">
      <c r="A9" s="505"/>
      <c r="B9" s="505"/>
      <c r="C9" s="505"/>
      <c r="D9" s="505"/>
      <c r="E9" s="505"/>
      <c r="F9" s="505"/>
      <c r="G9" s="505"/>
      <c r="H9" s="505"/>
      <c r="L9" s="552"/>
      <c r="M9" s="617" t="s">
        <v>595</v>
      </c>
      <c r="N9" s="666"/>
      <c r="O9" s="1246" t="str">
        <f>IF(numberPr_ch="",IF(numberPr="","",numberPr),numberPr_ch)</f>
        <v>35/5</v>
      </c>
      <c r="P9" s="1247"/>
      <c r="Q9" s="1247"/>
      <c r="R9" s="1247"/>
      <c r="S9" s="1247"/>
      <c r="T9" s="1248"/>
      <c r="U9" s="667"/>
      <c r="V9" s="486"/>
      <c r="AC9" s="505"/>
      <c r="AD9" s="505"/>
      <c r="AE9" s="505"/>
      <c r="AF9" s="505"/>
      <c r="AG9" s="505"/>
    </row>
    <row r="10" spans="1:33" s="491" customFormat="1" ht="18.75">
      <c r="A10" s="505"/>
      <c r="B10" s="505"/>
      <c r="C10" s="505"/>
      <c r="D10" s="505"/>
      <c r="E10" s="505"/>
      <c r="F10" s="505"/>
      <c r="G10" s="505"/>
      <c r="H10" s="505"/>
      <c r="L10" s="552"/>
      <c r="M10" s="617" t="s">
        <v>501</v>
      </c>
      <c r="N10" s="666"/>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7"/>
      <c r="V10" s="486"/>
      <c r="AC10" s="505"/>
      <c r="AD10" s="505"/>
      <c r="AE10" s="505"/>
      <c r="AF10" s="505"/>
      <c r="AG10" s="505"/>
    </row>
    <row r="11" spans="1:33" s="491" customFormat="1" ht="11.25" hidden="1">
      <c r="A11" s="505"/>
      <c r="B11" s="505"/>
      <c r="C11" s="505"/>
      <c r="D11" s="505"/>
      <c r="E11" s="505"/>
      <c r="F11" s="505"/>
      <c r="G11" s="505"/>
      <c r="H11" s="505"/>
      <c r="L11" s="552"/>
      <c r="M11" s="552"/>
      <c r="N11" s="566"/>
      <c r="O11" s="582"/>
      <c r="P11" s="582"/>
      <c r="Q11" s="582"/>
      <c r="R11" s="582"/>
      <c r="S11" s="582"/>
      <c r="T11" s="582"/>
      <c r="U11" s="486"/>
      <c r="V11" s="486"/>
      <c r="Z11" s="503" t="s">
        <v>373</v>
      </c>
      <c r="AC11" s="505"/>
      <c r="AD11" s="505"/>
      <c r="AE11" s="505"/>
      <c r="AF11" s="505"/>
      <c r="AG11" s="505"/>
    </row>
    <row r="12" spans="1:33">
      <c r="J12" s="481"/>
      <c r="K12" s="481"/>
      <c r="L12" s="477"/>
      <c r="M12" s="477"/>
      <c r="N12" s="477"/>
      <c r="O12" s="1240"/>
      <c r="P12" s="1240"/>
      <c r="Q12" s="1240"/>
      <c r="R12" s="1240"/>
      <c r="S12" s="1240"/>
      <c r="T12" s="1240"/>
      <c r="U12" s="1240"/>
      <c r="V12" s="1240"/>
      <c r="W12" s="1240"/>
      <c r="X12" s="1240"/>
      <c r="Y12" s="1240"/>
      <c r="Z12" s="1240"/>
    </row>
    <row r="13" spans="1:33" ht="14.25" customHeight="1">
      <c r="J13" s="481"/>
      <c r="K13" s="481"/>
      <c r="L13" s="1227" t="s">
        <v>454</v>
      </c>
      <c r="M13" s="1227"/>
      <c r="N13" s="1227"/>
      <c r="O13" s="1227"/>
      <c r="P13" s="1227"/>
      <c r="Q13" s="1227"/>
      <c r="R13" s="1227"/>
      <c r="S13" s="1227"/>
      <c r="T13" s="1227"/>
      <c r="U13" s="1227"/>
      <c r="V13" s="1227"/>
      <c r="W13" s="1227"/>
      <c r="X13" s="1227"/>
      <c r="Y13" s="1227"/>
      <c r="Z13" s="1227"/>
      <c r="AA13" s="1227"/>
      <c r="AB13" s="1155" t="s">
        <v>455</v>
      </c>
    </row>
    <row r="14" spans="1:33" ht="14.25" customHeight="1">
      <c r="J14" s="481"/>
      <c r="K14" s="481"/>
      <c r="L14" s="1227" t="s">
        <v>92</v>
      </c>
      <c r="M14" s="1227" t="s">
        <v>639</v>
      </c>
      <c r="N14" s="578"/>
      <c r="O14" s="1155" t="s">
        <v>641</v>
      </c>
      <c r="P14" s="1155"/>
      <c r="Q14" s="1155"/>
      <c r="R14" s="1155"/>
      <c r="S14" s="1155"/>
      <c r="T14" s="1155"/>
      <c r="U14" s="1155"/>
      <c r="V14" s="1155"/>
      <c r="W14" s="1155"/>
      <c r="X14" s="1155"/>
      <c r="Y14" s="1155"/>
      <c r="Z14" s="1227" t="s">
        <v>341</v>
      </c>
      <c r="AA14" s="1239" t="s">
        <v>275</v>
      </c>
      <c r="AB14" s="1155"/>
    </row>
    <row r="15" spans="1:33" s="523" customFormat="1" ht="14.25" customHeight="1">
      <c r="A15" s="585"/>
      <c r="B15" s="585"/>
      <c r="C15" s="585"/>
      <c r="D15" s="585"/>
      <c r="E15" s="585"/>
      <c r="F15" s="585"/>
      <c r="G15" s="591"/>
      <c r="H15" s="591"/>
      <c r="I15" s="531"/>
      <c r="J15" s="529"/>
      <c r="K15" s="529"/>
      <c r="L15" s="1227"/>
      <c r="M15" s="1227"/>
      <c r="N15" s="578"/>
      <c r="O15" s="1255" t="s">
        <v>667</v>
      </c>
      <c r="P15" s="1255" t="s">
        <v>620</v>
      </c>
      <c r="Q15" s="1255" t="s">
        <v>621</v>
      </c>
      <c r="R15" s="1255" t="s">
        <v>271</v>
      </c>
      <c r="S15" s="1255"/>
      <c r="T15" s="1255" t="s">
        <v>271</v>
      </c>
      <c r="U15" s="1255"/>
      <c r="V15" s="652"/>
      <c r="W15" s="1254" t="s">
        <v>654</v>
      </c>
      <c r="X15" s="1254"/>
      <c r="Y15" s="1254"/>
      <c r="Z15" s="1227"/>
      <c r="AA15" s="1239"/>
      <c r="AB15" s="1155"/>
      <c r="AC15" s="585"/>
      <c r="AD15" s="585"/>
      <c r="AE15" s="585"/>
      <c r="AF15" s="585"/>
      <c r="AG15" s="585"/>
    </row>
    <row r="16" spans="1:33" ht="56.25" customHeight="1">
      <c r="J16" s="481"/>
      <c r="K16" s="481"/>
      <c r="L16" s="1227"/>
      <c r="M16" s="1227"/>
      <c r="N16" s="578"/>
      <c r="O16" s="1255"/>
      <c r="P16" s="1255"/>
      <c r="Q16" s="1255"/>
      <c r="R16" s="535" t="s">
        <v>622</v>
      </c>
      <c r="S16" s="535" t="s">
        <v>623</v>
      </c>
      <c r="T16" s="535" t="s">
        <v>624</v>
      </c>
      <c r="U16" s="535" t="s">
        <v>625</v>
      </c>
      <c r="V16" s="535"/>
      <c r="W16" s="536" t="s">
        <v>274</v>
      </c>
      <c r="X16" s="1251" t="s">
        <v>273</v>
      </c>
      <c r="Y16" s="1251"/>
      <c r="Z16" s="1227"/>
      <c r="AA16" s="1239"/>
      <c r="AB16" s="1155"/>
    </row>
    <row r="17" spans="1:33">
      <c r="J17" s="481"/>
      <c r="K17" s="489">
        <v>1</v>
      </c>
      <c r="L17" s="478" t="s">
        <v>93</v>
      </c>
      <c r="M17" s="478" t="s">
        <v>49</v>
      </c>
      <c r="N17" s="496" t="s">
        <v>49</v>
      </c>
      <c r="O17" s="487">
        <f ca="1">OFFSET(O17,0,-1)+1</f>
        <v>3</v>
      </c>
      <c r="P17" s="487">
        <f t="shared" ref="P17:W17" ca="1" si="0">OFFSET(P17,0,-1)+1</f>
        <v>4</v>
      </c>
      <c r="Q17" s="487">
        <f t="shared" ca="1" si="0"/>
        <v>5</v>
      </c>
      <c r="R17" s="487">
        <f t="shared" ca="1" si="0"/>
        <v>6</v>
      </c>
      <c r="S17" s="487">
        <f t="shared" ca="1" si="0"/>
        <v>7</v>
      </c>
      <c r="T17" s="487">
        <f t="shared" ca="1" si="0"/>
        <v>8</v>
      </c>
      <c r="U17" s="487">
        <f t="shared" ca="1" si="0"/>
        <v>9</v>
      </c>
      <c r="V17" s="495">
        <f ca="1">OFFSET(V17,0,-1)</f>
        <v>9</v>
      </c>
      <c r="W17" s="487">
        <f t="shared" ca="1" si="0"/>
        <v>10</v>
      </c>
      <c r="X17" s="1216">
        <f ca="1">OFFSET(X17,0,-1)+1</f>
        <v>11</v>
      </c>
      <c r="Y17" s="1216"/>
      <c r="Z17" s="487">
        <f ca="1">OFFSET(Z17,0,-2)+1</f>
        <v>12</v>
      </c>
      <c r="AB17" s="487">
        <f ca="1">OFFSET(AB17,0,-2)+1</f>
        <v>13</v>
      </c>
    </row>
    <row r="18" spans="1:33" ht="22.5">
      <c r="A18" s="1200">
        <v>1</v>
      </c>
      <c r="B18" s="1052"/>
      <c r="C18" s="1052"/>
      <c r="D18" s="1052"/>
      <c r="E18" s="1053"/>
      <c r="F18" s="1054"/>
      <c r="G18" s="1052"/>
      <c r="H18" s="1052"/>
      <c r="I18" s="1040"/>
      <c r="J18" s="1045"/>
      <c r="K18" s="1045"/>
      <c r="L18" s="593">
        <f>mergeValue(A18)</f>
        <v>1</v>
      </c>
      <c r="M18" s="641" t="s">
        <v>20</v>
      </c>
      <c r="N18" s="580"/>
      <c r="O18" s="1241"/>
      <c r="P18" s="1241"/>
      <c r="Q18" s="1241"/>
      <c r="R18" s="1241"/>
      <c r="S18" s="1241"/>
      <c r="T18" s="1241"/>
      <c r="U18" s="1241"/>
      <c r="V18" s="1241"/>
      <c r="W18" s="1241"/>
      <c r="X18" s="1241"/>
      <c r="Y18" s="1241"/>
      <c r="Z18" s="1241"/>
      <c r="AA18" s="1241"/>
      <c r="AB18" s="630" t="s">
        <v>476</v>
      </c>
    </row>
    <row r="19" spans="1:33" ht="22.5">
      <c r="A19" s="1200"/>
      <c r="B19" s="1200">
        <v>1</v>
      </c>
      <c r="C19" s="1052"/>
      <c r="D19" s="1052"/>
      <c r="E19" s="1054"/>
      <c r="F19" s="1054"/>
      <c r="G19" s="1052"/>
      <c r="H19" s="1052"/>
      <c r="I19" s="1047"/>
      <c r="J19" s="1042"/>
      <c r="K19" s="1041"/>
      <c r="L19" s="593" t="str">
        <f>mergeValue(A19) &amp;"."&amp; mergeValue(B19)</f>
        <v>1.1</v>
      </c>
      <c r="M19" s="546" t="s">
        <v>16</v>
      </c>
      <c r="N19" s="580"/>
      <c r="O19" s="1241"/>
      <c r="P19" s="1241"/>
      <c r="Q19" s="1241"/>
      <c r="R19" s="1241"/>
      <c r="S19" s="1241"/>
      <c r="T19" s="1241"/>
      <c r="U19" s="1241"/>
      <c r="V19" s="1241"/>
      <c r="W19" s="1241"/>
      <c r="X19" s="1241"/>
      <c r="Y19" s="1241"/>
      <c r="Z19" s="1241"/>
      <c r="AA19" s="1241"/>
      <c r="AB19" s="630" t="s">
        <v>477</v>
      </c>
    </row>
    <row r="20" spans="1:33" ht="22.5">
      <c r="A20" s="1200"/>
      <c r="B20" s="1200"/>
      <c r="C20" s="1200">
        <v>1</v>
      </c>
      <c r="D20" s="1052"/>
      <c r="E20" s="1054"/>
      <c r="F20" s="1054"/>
      <c r="G20" s="1052"/>
      <c r="H20" s="1052"/>
      <c r="I20" s="1047"/>
      <c r="J20" s="1042"/>
      <c r="K20" s="1041"/>
      <c r="L20" s="593" t="str">
        <f>mergeValue(A20) &amp;"."&amp; mergeValue(B20)&amp;"."&amp; mergeValue(C20)</f>
        <v>1.1.1</v>
      </c>
      <c r="M20" s="547" t="s">
        <v>7</v>
      </c>
      <c r="N20" s="580"/>
      <c r="O20" s="1241"/>
      <c r="P20" s="1241"/>
      <c r="Q20" s="1241"/>
      <c r="R20" s="1241"/>
      <c r="S20" s="1241"/>
      <c r="T20" s="1241"/>
      <c r="U20" s="1241"/>
      <c r="V20" s="1241"/>
      <c r="W20" s="1241"/>
      <c r="X20" s="1241"/>
      <c r="Y20" s="1241"/>
      <c r="Z20" s="1241"/>
      <c r="AA20" s="1241"/>
      <c r="AB20" s="630" t="s">
        <v>633</v>
      </c>
    </row>
    <row r="21" spans="1:33" ht="22.5">
      <c r="A21" s="1200"/>
      <c r="B21" s="1200"/>
      <c r="C21" s="1200"/>
      <c r="D21" s="1200">
        <v>1</v>
      </c>
      <c r="E21" s="1054"/>
      <c r="F21" s="1054"/>
      <c r="G21" s="1052"/>
      <c r="H21" s="1052"/>
      <c r="I21" s="1047"/>
      <c r="J21" s="1042"/>
      <c r="K21" s="1041"/>
      <c r="L21" s="593" t="str">
        <f>mergeValue(A21) &amp;"."&amp; mergeValue(B21)&amp;"."&amp; mergeValue(C21)&amp;"."&amp; mergeValue(D21)</f>
        <v>1.1.1.1</v>
      </c>
      <c r="M21" s="548" t="s">
        <v>22</v>
      </c>
      <c r="N21" s="580"/>
      <c r="O21" s="1241"/>
      <c r="P21" s="1241"/>
      <c r="Q21" s="1241"/>
      <c r="R21" s="1241"/>
      <c r="S21" s="1241"/>
      <c r="T21" s="1241"/>
      <c r="U21" s="1241"/>
      <c r="V21" s="1241"/>
      <c r="W21" s="1241"/>
      <c r="X21" s="1241"/>
      <c r="Y21" s="1241"/>
      <c r="Z21" s="1241"/>
      <c r="AA21" s="1241"/>
      <c r="AB21" s="630" t="s">
        <v>634</v>
      </c>
    </row>
    <row r="22" spans="1:33" ht="0.2" customHeight="1">
      <c r="A22" s="1200"/>
      <c r="B22" s="1200"/>
      <c r="C22" s="1200"/>
      <c r="D22" s="1200"/>
      <c r="E22" s="1200">
        <v>1</v>
      </c>
      <c r="F22" s="1054"/>
      <c r="G22" s="1052"/>
      <c r="H22" s="1052"/>
      <c r="I22" s="1046"/>
      <c r="J22" s="1042"/>
      <c r="K22" s="1041"/>
      <c r="L22" s="593"/>
      <c r="M22" s="554"/>
      <c r="N22" s="581"/>
      <c r="O22" s="631"/>
      <c r="P22" s="631"/>
      <c r="Q22" s="631"/>
      <c r="R22" s="631"/>
      <c r="S22" s="631"/>
      <c r="T22" s="631"/>
      <c r="U22" s="631"/>
      <c r="V22" s="631"/>
      <c r="W22" s="631"/>
      <c r="X22" s="631"/>
      <c r="Y22" s="631"/>
      <c r="Z22" s="631"/>
      <c r="AA22" s="508"/>
      <c r="AB22" s="630"/>
    </row>
    <row r="23" spans="1:33" ht="90">
      <c r="A23" s="1200"/>
      <c r="B23" s="1200"/>
      <c r="C23" s="1200"/>
      <c r="D23" s="1200"/>
      <c r="E23" s="1200"/>
      <c r="F23" s="1200">
        <v>1</v>
      </c>
      <c r="G23" s="1052"/>
      <c r="H23" s="1052"/>
      <c r="I23" s="1252"/>
      <c r="J23" s="1042"/>
      <c r="K23" s="1041"/>
      <c r="L23" s="593" t="str">
        <f>mergeValue(A23) &amp;"."&amp; mergeValue(B23)&amp;"."&amp; mergeValue(C23)&amp;"."&amp; mergeValue(D23)&amp;"."&amp; mergeValue(F23)</f>
        <v>1.1.1.1.1</v>
      </c>
      <c r="M23" s="555" t="s">
        <v>10</v>
      </c>
      <c r="N23" s="581"/>
      <c r="O23" s="1203"/>
      <c r="P23" s="1204"/>
      <c r="Q23" s="1204"/>
      <c r="R23" s="1204"/>
      <c r="S23" s="1204"/>
      <c r="T23" s="1204"/>
      <c r="U23" s="1204"/>
      <c r="V23" s="1204"/>
      <c r="W23" s="1204"/>
      <c r="X23" s="1204"/>
      <c r="Y23" s="1204"/>
      <c r="Z23" s="1204"/>
      <c r="AA23" s="1205"/>
      <c r="AB23" s="630" t="s">
        <v>635</v>
      </c>
      <c r="AD23" s="504" t="str">
        <f>strCheckUnique(AE23:AE28)</f>
        <v/>
      </c>
      <c r="AF23" s="504"/>
    </row>
    <row r="24" spans="1:33" ht="135">
      <c r="A24" s="1200"/>
      <c r="B24" s="1200"/>
      <c r="C24" s="1200"/>
      <c r="D24" s="1200"/>
      <c r="E24" s="1200"/>
      <c r="F24" s="1200"/>
      <c r="G24" s="1200">
        <v>1</v>
      </c>
      <c r="H24" s="1052"/>
      <c r="I24" s="1252"/>
      <c r="J24" s="1253"/>
      <c r="K24" s="1048"/>
      <c r="L24" s="593" t="str">
        <f>mergeValue(A24) &amp;"."&amp; mergeValue(B24)&amp;"."&amp; mergeValue(C24)&amp;"."&amp; mergeValue(D24)&amp;"."&amp; mergeValue(F24)&amp;"."&amp; mergeValue(G24)</f>
        <v>1.1.1.1.1.1</v>
      </c>
      <c r="M24" s="1068" t="s">
        <v>650</v>
      </c>
      <c r="N24" s="646"/>
      <c r="O24" s="562"/>
      <c r="P24" s="562"/>
      <c r="Q24" s="562"/>
      <c r="R24" s="493"/>
      <c r="S24" s="1094"/>
      <c r="T24" s="493"/>
      <c r="U24" s="1094"/>
      <c r="V24" s="584" t="str">
        <f>W24 &amp; "-" &amp; Y24</f>
        <v>-</v>
      </c>
      <c r="W24" s="1242"/>
      <c r="X24" s="1207" t="s">
        <v>84</v>
      </c>
      <c r="Y24" s="1242"/>
      <c r="Z24" s="1207" t="s">
        <v>85</v>
      </c>
      <c r="AA24" s="537"/>
      <c r="AB24" s="630" t="s">
        <v>668</v>
      </c>
      <c r="AC24" s="500" t="str">
        <f>strCheckDate(O24:AA24)</f>
        <v/>
      </c>
      <c r="AD24" s="504"/>
      <c r="AE24" s="504" t="str">
        <f>IF(M24="","",M24 )</f>
        <v>горячая вода в системе централизованного теплоснабжения на горячее водоснабжение</v>
      </c>
      <c r="AF24" s="504"/>
      <c r="AG24" s="504"/>
    </row>
    <row r="25" spans="1:33" ht="99" customHeight="1">
      <c r="A25" s="1200"/>
      <c r="B25" s="1200"/>
      <c r="C25" s="1200"/>
      <c r="D25" s="1200"/>
      <c r="E25" s="1200"/>
      <c r="F25" s="1200"/>
      <c r="G25" s="1200"/>
      <c r="H25" s="1052">
        <v>1</v>
      </c>
      <c r="I25" s="1252"/>
      <c r="J25" s="1253"/>
      <c r="K25" s="1048"/>
      <c r="L25" s="593" t="str">
        <f>mergeValue(A25) &amp;"."&amp; mergeValue(B25)&amp;"."&amp; mergeValue(C25)&amp;"."&amp; mergeValue(D25)&amp;"."&amp; mergeValue(F25)&amp;"."&amp; mergeValue(G25)&amp;"."&amp; mergeValue(H25)</f>
        <v>1.1.1.1.1.1.1</v>
      </c>
      <c r="M25" s="1070"/>
      <c r="N25" s="494"/>
      <c r="O25" s="562"/>
      <c r="P25" s="562"/>
      <c r="Q25" s="562"/>
      <c r="R25" s="493"/>
      <c r="S25" s="1094"/>
      <c r="T25" s="493"/>
      <c r="U25" s="1094"/>
      <c r="V25" s="584" t="str">
        <f>W25 &amp; "-" &amp; Y25</f>
        <v>-</v>
      </c>
      <c r="W25" s="1242"/>
      <c r="X25" s="1207"/>
      <c r="Y25" s="1242"/>
      <c r="Z25" s="1207"/>
      <c r="AA25" s="670"/>
      <c r="AB25" s="1217" t="s">
        <v>669</v>
      </c>
      <c r="AC25" s="500" t="str">
        <f>strCheckDate(O25:AA25)</f>
        <v/>
      </c>
      <c r="AF25" s="504"/>
    </row>
    <row r="26" spans="1:33" ht="14.25" hidden="1" customHeight="1">
      <c r="A26" s="1200"/>
      <c r="B26" s="1200"/>
      <c r="C26" s="1200"/>
      <c r="D26" s="1200"/>
      <c r="E26" s="1200"/>
      <c r="F26" s="1200"/>
      <c r="G26" s="1200"/>
      <c r="H26" s="1052"/>
      <c r="I26" s="1252"/>
      <c r="J26" s="1253"/>
      <c r="K26" s="1048"/>
      <c r="L26" s="600"/>
      <c r="M26" s="646"/>
      <c r="N26" s="646"/>
      <c r="O26" s="562"/>
      <c r="P26" s="493"/>
      <c r="Q26" s="493"/>
      <c r="R26" s="493"/>
      <c r="S26" s="493"/>
      <c r="T26" s="493"/>
      <c r="U26" s="559"/>
      <c r="V26" s="584"/>
      <c r="W26" s="1206"/>
      <c r="X26" s="1207"/>
      <c r="Y26" s="1206"/>
      <c r="Z26" s="1207"/>
      <c r="AA26" s="537"/>
      <c r="AB26" s="1218"/>
      <c r="AF26" s="504">
        <f ca="1">OFFSET(AF26,-1,0)</f>
        <v>0</v>
      </c>
    </row>
    <row r="27" spans="1:33" s="475" customFormat="1" ht="15" customHeight="1">
      <c r="A27" s="1200"/>
      <c r="B27" s="1200"/>
      <c r="C27" s="1200"/>
      <c r="D27" s="1200"/>
      <c r="E27" s="1200"/>
      <c r="F27" s="1200"/>
      <c r="G27" s="1200"/>
      <c r="H27" s="1052"/>
      <c r="I27" s="1252"/>
      <c r="J27" s="1253"/>
      <c r="K27" s="1049"/>
      <c r="L27" s="538"/>
      <c r="M27" s="557" t="s">
        <v>41</v>
      </c>
      <c r="N27" s="551"/>
      <c r="O27" s="545"/>
      <c r="P27" s="545"/>
      <c r="Q27" s="545"/>
      <c r="R27" s="545"/>
      <c r="S27" s="545"/>
      <c r="T27" s="545"/>
      <c r="U27" s="545"/>
      <c r="V27" s="545"/>
      <c r="W27" s="563"/>
      <c r="X27" s="564"/>
      <c r="Y27" s="563"/>
      <c r="Z27" s="551"/>
      <c r="AA27" s="560"/>
      <c r="AB27" s="1219"/>
      <c r="AC27" s="501"/>
      <c r="AD27" s="501"/>
      <c r="AE27" s="501"/>
      <c r="AF27" s="501"/>
      <c r="AG27" s="501"/>
    </row>
    <row r="28" spans="1:33" s="475" customFormat="1" ht="15" customHeight="1">
      <c r="A28" s="1200"/>
      <c r="B28" s="1200"/>
      <c r="C28" s="1200"/>
      <c r="D28" s="1200"/>
      <c r="E28" s="1200"/>
      <c r="F28" s="1200"/>
      <c r="G28" s="1052"/>
      <c r="H28" s="1052"/>
      <c r="I28" s="1252"/>
      <c r="J28" s="1050"/>
      <c r="K28" s="1049"/>
      <c r="L28" s="538"/>
      <c r="M28" s="556" t="s">
        <v>25</v>
      </c>
      <c r="N28" s="557"/>
      <c r="O28" s="557"/>
      <c r="P28" s="557"/>
      <c r="Q28" s="557"/>
      <c r="R28" s="557"/>
      <c r="S28" s="557"/>
      <c r="T28" s="557"/>
      <c r="U28" s="557"/>
      <c r="V28" s="557"/>
      <c r="W28" s="557"/>
      <c r="X28" s="557"/>
      <c r="Y28" s="557"/>
      <c r="Z28" s="557"/>
      <c r="AA28" s="557"/>
      <c r="AB28" s="560"/>
      <c r="AC28" s="501"/>
      <c r="AD28" s="501"/>
      <c r="AE28" s="501"/>
      <c r="AF28" s="501"/>
      <c r="AG28" s="501"/>
    </row>
    <row r="29" spans="1:33" s="475" customFormat="1" ht="15" customHeight="1">
      <c r="A29" s="1200"/>
      <c r="B29" s="1200"/>
      <c r="C29" s="1200"/>
      <c r="D29" s="1200"/>
      <c r="E29" s="1200"/>
      <c r="F29" s="1055"/>
      <c r="G29" s="1052"/>
      <c r="H29" s="1052"/>
      <c r="I29" s="1046"/>
      <c r="J29" s="1044"/>
      <c r="K29" s="1049"/>
      <c r="L29" s="538"/>
      <c r="M29" s="551" t="s">
        <v>11</v>
      </c>
      <c r="N29" s="550"/>
      <c r="O29" s="545"/>
      <c r="P29" s="545"/>
      <c r="Q29" s="545"/>
      <c r="R29" s="545"/>
      <c r="S29" s="545"/>
      <c r="T29" s="545"/>
      <c r="U29" s="545"/>
      <c r="V29" s="545"/>
      <c r="W29" s="573"/>
      <c r="X29" s="564"/>
      <c r="Y29" s="563"/>
      <c r="Z29" s="550"/>
      <c r="AA29" s="564"/>
      <c r="AB29" s="560"/>
      <c r="AC29" s="501"/>
      <c r="AD29" s="501"/>
      <c r="AE29" s="501"/>
      <c r="AF29" s="501"/>
      <c r="AG29" s="501"/>
    </row>
    <row r="30" spans="1:33" s="475" customFormat="1" ht="14.25" hidden="1" customHeight="1">
      <c r="A30" s="1200"/>
      <c r="B30" s="1200"/>
      <c r="C30" s="1200"/>
      <c r="D30" s="1054"/>
      <c r="E30" s="1055"/>
      <c r="F30" s="1055"/>
      <c r="G30" s="1052"/>
      <c r="H30" s="1052"/>
      <c r="I30" s="1051"/>
      <c r="J30" s="1044"/>
      <c r="K30" s="1040"/>
      <c r="L30" s="538"/>
      <c r="M30" s="551"/>
      <c r="N30" s="551"/>
      <c r="O30" s="551"/>
      <c r="P30" s="551"/>
      <c r="Q30" s="551"/>
      <c r="R30" s="551"/>
      <c r="S30" s="551"/>
      <c r="T30" s="551"/>
      <c r="U30" s="551"/>
      <c r="V30" s="551"/>
      <c r="W30" s="551"/>
      <c r="X30" s="551"/>
      <c r="Y30" s="551"/>
      <c r="Z30" s="551"/>
      <c r="AA30" s="551"/>
      <c r="AB30" s="560"/>
      <c r="AC30" s="501"/>
      <c r="AD30" s="501"/>
      <c r="AE30" s="501"/>
      <c r="AF30" s="501"/>
      <c r="AG30" s="501"/>
    </row>
    <row r="31" spans="1:33" s="989" customFormat="1">
      <c r="A31" s="1200"/>
      <c r="B31" s="1200"/>
      <c r="C31" s="1200"/>
      <c r="D31" s="1056"/>
      <c r="E31" s="1056"/>
      <c r="F31" s="1056"/>
      <c r="G31" s="1057"/>
      <c r="H31" s="1056"/>
      <c r="I31" s="1049"/>
      <c r="J31" s="1044"/>
      <c r="K31" s="1049"/>
      <c r="L31" s="688"/>
      <c r="M31" s="1039" t="s">
        <v>17</v>
      </c>
      <c r="N31" s="1001"/>
      <c r="O31" s="1001"/>
      <c r="P31" s="1001"/>
      <c r="Q31" s="1001"/>
      <c r="R31" s="1001"/>
      <c r="S31" s="1001"/>
      <c r="T31" s="1001"/>
      <c r="U31" s="1001"/>
      <c r="V31" s="1001"/>
      <c r="W31" s="1001"/>
      <c r="X31" s="1001"/>
      <c r="Y31" s="1001"/>
      <c r="Z31" s="1001"/>
      <c r="AA31" s="1001"/>
      <c r="AB31" s="762"/>
      <c r="AC31" s="1009"/>
      <c r="AD31" s="1009"/>
      <c r="AE31" s="1009"/>
      <c r="AF31" s="1009"/>
      <c r="AG31" s="1009"/>
    </row>
    <row r="32" spans="1:33" s="475" customFormat="1" ht="15" customHeight="1">
      <c r="A32" s="1200"/>
      <c r="B32" s="1200"/>
      <c r="C32" s="1056"/>
      <c r="D32" s="1056"/>
      <c r="E32" s="1056"/>
      <c r="F32" s="1056"/>
      <c r="G32" s="1057"/>
      <c r="H32" s="1056"/>
      <c r="I32" s="1049"/>
      <c r="J32" s="1044"/>
      <c r="K32" s="1049"/>
      <c r="L32" s="538"/>
      <c r="M32" s="549" t="s">
        <v>18</v>
      </c>
      <c r="N32" s="549"/>
      <c r="O32" s="545"/>
      <c r="P32" s="545"/>
      <c r="Q32" s="545"/>
      <c r="R32" s="545"/>
      <c r="S32" s="545"/>
      <c r="T32" s="545"/>
      <c r="U32" s="545"/>
      <c r="V32" s="545"/>
      <c r="W32" s="573"/>
      <c r="X32" s="564"/>
      <c r="Y32" s="563"/>
      <c r="Z32" s="549"/>
      <c r="AA32" s="564"/>
      <c r="AB32" s="560"/>
      <c r="AC32" s="501"/>
      <c r="AD32" s="501"/>
      <c r="AE32" s="501"/>
      <c r="AF32" s="501"/>
      <c r="AG32" s="501"/>
    </row>
    <row r="33" spans="1:33" s="475" customFormat="1" ht="15" customHeight="1">
      <c r="A33" s="1200"/>
      <c r="B33" s="1056"/>
      <c r="C33" s="1056"/>
      <c r="D33" s="1056"/>
      <c r="E33" s="1056"/>
      <c r="F33" s="1056"/>
      <c r="G33" s="1057"/>
      <c r="H33" s="1056"/>
      <c r="I33" s="1049"/>
      <c r="J33" s="1044"/>
      <c r="K33" s="1049"/>
      <c r="L33" s="538"/>
      <c r="M33" s="558" t="s">
        <v>19</v>
      </c>
      <c r="N33" s="549"/>
      <c r="O33" s="545"/>
      <c r="P33" s="545"/>
      <c r="Q33" s="545"/>
      <c r="R33" s="545"/>
      <c r="S33" s="545"/>
      <c r="T33" s="545"/>
      <c r="U33" s="545"/>
      <c r="V33" s="545"/>
      <c r="W33" s="573"/>
      <c r="X33" s="564"/>
      <c r="Y33" s="563"/>
      <c r="Z33" s="549"/>
      <c r="AA33" s="564"/>
      <c r="AB33" s="560"/>
      <c r="AC33" s="501"/>
      <c r="AD33" s="501"/>
      <c r="AE33" s="501"/>
      <c r="AF33" s="501"/>
      <c r="AG33" s="501"/>
    </row>
    <row r="34" spans="1:33" s="475" customFormat="1" ht="15" customHeight="1">
      <c r="A34" s="1051"/>
      <c r="B34" s="1051"/>
      <c r="C34" s="1051"/>
      <c r="D34" s="1051"/>
      <c r="E34" s="1051"/>
      <c r="F34" s="1051"/>
      <c r="G34" s="1058"/>
      <c r="H34" s="1051"/>
      <c r="I34" s="1043"/>
      <c r="J34" s="1044"/>
      <c r="K34" s="1040"/>
      <c r="L34" s="538"/>
      <c r="M34" s="565" t="s">
        <v>309</v>
      </c>
      <c r="N34" s="549"/>
      <c r="O34" s="545"/>
      <c r="P34" s="545"/>
      <c r="Q34" s="545"/>
      <c r="R34" s="545"/>
      <c r="S34" s="545"/>
      <c r="T34" s="545"/>
      <c r="U34" s="545"/>
      <c r="V34" s="545"/>
      <c r="W34" s="573"/>
      <c r="X34" s="564"/>
      <c r="Y34" s="563"/>
      <c r="Z34" s="549"/>
      <c r="AA34" s="564"/>
      <c r="AB34" s="560"/>
      <c r="AC34" s="501"/>
      <c r="AD34" s="501"/>
      <c r="AE34" s="501"/>
      <c r="AF34" s="501"/>
      <c r="AG34" s="501"/>
    </row>
    <row r="35" spans="1:33" ht="3" customHeight="1">
      <c r="L35" s="485"/>
      <c r="M35" s="485"/>
      <c r="N35" s="485"/>
      <c r="O35" s="485"/>
      <c r="P35" s="485"/>
      <c r="Q35" s="485"/>
      <c r="R35" s="485"/>
      <c r="S35" s="485"/>
      <c r="T35" s="485"/>
      <c r="U35" s="485"/>
      <c r="V35" s="485"/>
      <c r="W35" s="485"/>
      <c r="X35" s="485"/>
      <c r="Y35" s="485"/>
      <c r="Z35" s="485"/>
    </row>
    <row r="36" spans="1:33" ht="89.25" customHeight="1">
      <c r="L36" s="1">
        <v>1</v>
      </c>
      <c r="M36" s="1193" t="s">
        <v>672</v>
      </c>
      <c r="N36" s="1193"/>
      <c r="O36" s="1193"/>
      <c r="P36" s="1193"/>
      <c r="Q36" s="1193"/>
      <c r="R36" s="1193"/>
      <c r="S36" s="1193"/>
      <c r="T36" s="1193"/>
      <c r="U36" s="1193"/>
      <c r="V36" s="1193"/>
      <c r="W36" s="1193"/>
    </row>
  </sheetData>
  <sheetProtection password="FA9C" sheet="1" objects="1" scenarios="1" formatColumns="0" formatRows="0"/>
  <dataConsolidate leftLabels="1"/>
  <mergeCells count="41">
    <mergeCell ref="A18:A33"/>
    <mergeCell ref="B19:B32"/>
    <mergeCell ref="C20:C31"/>
    <mergeCell ref="D21:D29"/>
    <mergeCell ref="G24:G27"/>
    <mergeCell ref="E22:E29"/>
    <mergeCell ref="F23:F28"/>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Z24:Z26"/>
    <mergeCell ref="O9:T9"/>
    <mergeCell ref="O10:T10"/>
    <mergeCell ref="L5:T5"/>
    <mergeCell ref="O7:T7"/>
    <mergeCell ref="O8:T8"/>
    <mergeCell ref="O12:Z12"/>
    <mergeCell ref="L14:L16"/>
    <mergeCell ref="L13:AA13"/>
    <mergeCell ref="O21:AA21"/>
    <mergeCell ref="O23:AA23"/>
    <mergeCell ref="W24:W26"/>
    <mergeCell ref="X24:X26"/>
    <mergeCell ref="AB13:AB16"/>
    <mergeCell ref="X16:Y16"/>
    <mergeCell ref="O18:AA18"/>
    <mergeCell ref="O19:AA19"/>
    <mergeCell ref="O20:AA20"/>
  </mergeCells>
  <dataValidations count="11">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H24:TH25 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Y24:Y25 JN24:JN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W24:W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JL24:JL25"/>
    <dataValidation allowBlank="1" promptTitle="checkPeriodRange" sqref="TG24:TG25 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V24:V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JK24:JK25"/>
    <dataValidation allowBlank="1" showInputMessage="1" showErrorMessage="1" prompt="Для выбора выполните двойной щелчок левой клавиши мыши по соответствующей ячейке." sqref="JO24:JO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Z24:Z2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VY24:WVY26 X24:X26 JM24:JM26 TI24:TI26 ADE24:ADE26 ANA24:ANA26 AWW24:AWW26 BGS24:BGS26 BQO24:BQO26 CAK24:CAK26 CKG24:CKG26 CUC24:CUC26 DDY24:DDY26 DNU24:DNU26 DXQ24:DXQ26 EHM24:EHM26 ERI24:ERI26 FBE24:FBE26 FLA24:FLA26 FUW24:FUW26 GES24:GES26 GOO24:GOO26 GYK24:GYK26 HIG24:HIG26 HSC24:HSC26 IBY24:IBY26 ILU24:ILU26 IVQ24:IVQ26 JFM24:JFM26 JPI24:JPI26 JZE24:JZE26 KJA24:KJA26 KSW24:KSW26 LCS24:LCS26 LMO24:LMO26 LWK24:LWK26 MGG24:MGG26 MQC24:MQC26 MZY24:MZY26 NJU24:NJU26 NTQ24:NTQ26 ODM24:ODM26 ONI24:ONI26 OXE24:OXE26 PHA24:PHA26 PQW24:PQW26 QAS24:QAS26 QKO24:QKO26 QUK24:QUK26 REG24:REG26 ROC24:ROC26 RXY24:RXY26 SHU24:SHU26 SRQ24:SRQ26 TBM24:TBM26 TLI24:TLI26 TVE24:TVE26 UFA24:UFA26 UOW24:UOW26 UYS24:UYS26 VIO24:VIO26 VSK24:VSK26 WCG24:WCG26 WMC24:WMC26 Z65560:Z65561"/>
    <dataValidation type="textLength" operator="lessThanOrEqual" allowBlank="1" showInputMessage="1" showErrorMessage="1" errorTitle="Ошибка" error="Допускается ввод не более 900 символов!" prompt="Укажите поставщика" sqref="SX25 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M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JB25">
      <formula1>900</formula1>
    </dataValidation>
    <dataValidation type="list" allowBlank="1" showInputMessage="1" showErrorMessage="1" errorTitle="Ошибка" error="Выберите значение из списка" sqref="O23">
      <formula1>kind_of_cons</formula1>
    </dataValidation>
    <dataValidation type="list" allowBlank="1" showInputMessage="1" showErrorMessage="1" errorTitle="Ошибка" error="Выберите значение из списка" prompt="Выберите значение из списка" sqref="M24">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209</v>
      </c>
    </row>
    <row r="2" spans="1:20" ht="22.5">
      <c r="F2" s="1194" t="s">
        <v>491</v>
      </c>
      <c r="G2" s="1195"/>
      <c r="H2" s="1196"/>
      <c r="I2" s="435"/>
    </row>
    <row r="3" spans="1:20" ht="3" customHeight="1"/>
    <row r="4" spans="1:20" s="190" customFormat="1" ht="11.25">
      <c r="A4" s="214"/>
      <c r="B4" s="214"/>
      <c r="C4" s="214"/>
      <c r="D4" s="214"/>
      <c r="F4" s="1155" t="s">
        <v>454</v>
      </c>
      <c r="G4" s="1155"/>
      <c r="H4" s="1155"/>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05.06.2019</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c r="I8" s="196" t="s">
        <v>590</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c r="I9" s="196" t="s">
        <v>588</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343"/>
      <c r="F12" s="334" t="str">
        <f>"4."&amp;mergeValue(A12) &amp;"."&amp;mergeValue(B12)&amp;"."&amp;mergeValue(C12)</f>
        <v>4.1.1.1</v>
      </c>
      <c r="G12" s="340" t="s">
        <v>497</v>
      </c>
      <c r="H12" s="316"/>
      <c r="I12" s="196" t="s">
        <v>500</v>
      </c>
      <c r="J12" s="333"/>
      <c r="K12" s="214"/>
      <c r="L12" s="214"/>
      <c r="M12" s="214"/>
      <c r="N12" s="214"/>
      <c r="O12" s="214"/>
      <c r="P12" s="214"/>
      <c r="Q12" s="214"/>
      <c r="R12" s="214"/>
      <c r="S12" s="214"/>
      <c r="T12" s="214"/>
    </row>
    <row r="13" spans="1:20" s="190" customFormat="1" ht="39" customHeight="1">
      <c r="A13" s="1198"/>
      <c r="B13" s="1198"/>
      <c r="C13" s="1198"/>
      <c r="D13" s="343">
        <v>1</v>
      </c>
      <c r="F13" s="334" t="str">
        <f>"4."&amp;mergeValue(A13) &amp;"."&amp;mergeValue(B13)&amp;"."&amp;mergeValue(C13)&amp;"."&amp;mergeValue(D13)</f>
        <v>4.1.1.1.1</v>
      </c>
      <c r="G13" s="419" t="s">
        <v>498</v>
      </c>
      <c r="H13" s="316"/>
      <c r="I13" s="1199" t="s">
        <v>591</v>
      </c>
      <c r="J13" s="333"/>
      <c r="K13" s="214"/>
      <c r="L13" s="214"/>
      <c r="M13" s="214"/>
      <c r="N13" s="214"/>
      <c r="O13" s="214"/>
      <c r="P13" s="214"/>
      <c r="Q13" s="214"/>
      <c r="R13" s="214"/>
      <c r="S13" s="214"/>
      <c r="T13" s="214"/>
    </row>
    <row r="14" spans="1:20" s="190" customFormat="1" ht="18.75">
      <c r="A14" s="1198"/>
      <c r="B14" s="1198"/>
      <c r="C14" s="1198"/>
      <c r="D14" s="343"/>
      <c r="F14" s="337"/>
      <c r="G14" s="150" t="s">
        <v>4</v>
      </c>
      <c r="H14" s="342"/>
      <c r="I14" s="1199"/>
      <c r="J14" s="333"/>
      <c r="K14" s="214"/>
      <c r="L14" s="214"/>
      <c r="M14" s="214"/>
      <c r="N14" s="214"/>
      <c r="O14" s="214"/>
      <c r="P14" s="214"/>
      <c r="Q14" s="214"/>
      <c r="R14" s="214"/>
      <c r="S14" s="214"/>
      <c r="T14" s="214"/>
    </row>
    <row r="15" spans="1:20" s="190" customFormat="1" ht="18.75">
      <c r="A15" s="1198"/>
      <c r="B15" s="1198"/>
      <c r="C15" s="343"/>
      <c r="D15" s="343"/>
      <c r="F15" s="337"/>
      <c r="G15" s="149" t="s">
        <v>403</v>
      </c>
      <c r="H15" s="338"/>
      <c r="I15" s="339"/>
      <c r="J15" s="333"/>
      <c r="K15" s="214"/>
      <c r="L15" s="214"/>
      <c r="M15" s="214"/>
      <c r="N15" s="214"/>
      <c r="O15" s="214"/>
      <c r="P15" s="214"/>
      <c r="Q15" s="214"/>
      <c r="R15" s="214"/>
      <c r="S15" s="214"/>
      <c r="T15" s="214"/>
    </row>
    <row r="16" spans="1:20" s="190" customFormat="1" ht="18.75">
      <c r="A16" s="1198"/>
      <c r="B16" s="214"/>
      <c r="C16" s="214"/>
      <c r="D16" s="214"/>
      <c r="F16" s="337"/>
      <c r="G16" s="155" t="s">
        <v>506</v>
      </c>
      <c r="H16" s="338"/>
      <c r="I16" s="339"/>
      <c r="J16" s="333"/>
      <c r="K16" s="214"/>
      <c r="L16" s="214"/>
      <c r="M16" s="214"/>
      <c r="N16" s="214"/>
      <c r="O16" s="214"/>
      <c r="P16" s="214"/>
      <c r="Q16" s="214"/>
      <c r="R16" s="214"/>
      <c r="S16" s="214"/>
      <c r="T16" s="214"/>
    </row>
    <row r="17" spans="1:20" s="190" customFormat="1" ht="18.75">
      <c r="A17" s="214"/>
      <c r="B17" s="214"/>
      <c r="C17" s="214"/>
      <c r="D17" s="214"/>
      <c r="F17" s="337"/>
      <c r="G17" s="165" t="s">
        <v>505</v>
      </c>
      <c r="H17" s="338"/>
      <c r="I17" s="339"/>
      <c r="J17" s="333"/>
      <c r="K17" s="214"/>
      <c r="L17" s="214"/>
      <c r="M17" s="214"/>
      <c r="N17" s="214"/>
      <c r="O17" s="214"/>
      <c r="P17" s="214"/>
      <c r="Q17" s="214"/>
      <c r="R17" s="214"/>
      <c r="S17" s="214"/>
      <c r="T17" s="214"/>
    </row>
    <row r="18" spans="1:20" s="325" customFormat="1" ht="3" customHeight="1">
      <c r="A18" s="326"/>
      <c r="B18" s="326"/>
      <c r="C18" s="326"/>
      <c r="D18" s="326"/>
      <c r="F18" s="324"/>
      <c r="G18" s="417"/>
      <c r="H18" s="418"/>
      <c r="I18" s="226"/>
      <c r="J18" s="326"/>
      <c r="K18" s="326"/>
      <c r="L18" s="326"/>
      <c r="M18" s="326"/>
      <c r="N18" s="326"/>
      <c r="O18" s="326"/>
      <c r="P18" s="326"/>
      <c r="Q18" s="326"/>
      <c r="R18" s="326"/>
      <c r="S18" s="326"/>
      <c r="T18" s="326"/>
    </row>
    <row r="19" spans="1:20" s="325" customFormat="1" ht="15" customHeight="1">
      <c r="A19" s="326"/>
      <c r="B19" s="326"/>
      <c r="C19" s="326"/>
      <c r="D19" s="326"/>
      <c r="F19" s="324"/>
      <c r="G19" s="1193" t="s">
        <v>593</v>
      </c>
      <c r="H19" s="1193"/>
      <c r="I19" s="226"/>
      <c r="J19" s="326"/>
      <c r="K19" s="326"/>
      <c r="L19" s="326"/>
      <c r="M19" s="326"/>
      <c r="N19" s="326"/>
      <c r="O19" s="326"/>
      <c r="P19" s="326"/>
      <c r="Q19" s="326"/>
      <c r="R19" s="326"/>
      <c r="S19" s="326"/>
      <c r="T19" s="326"/>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500" hidden="1" customWidth="1"/>
    <col min="7" max="8" width="7" style="506" hidden="1" customWidth="1"/>
    <col min="9" max="9" width="3.7109375" style="483" customWidth="1"/>
    <col min="10" max="11" width="3.7109375" style="482" customWidth="1"/>
    <col min="12" max="12" width="12.7109375" style="476" customWidth="1"/>
    <col min="13" max="13" width="47.42578125" style="476" customWidth="1"/>
    <col min="14" max="16" width="3.7109375" style="476" customWidth="1"/>
    <col min="17" max="17" width="23.7109375" style="476" customWidth="1"/>
    <col min="18" max="20" width="3.7109375" style="476" customWidth="1"/>
    <col min="21" max="21" width="23.7109375" style="476" customWidth="1"/>
    <col min="22" max="24" width="3.7109375" style="476" customWidth="1"/>
    <col min="25" max="27" width="23.7109375" style="476" customWidth="1"/>
    <col min="28" max="28" width="11.7109375" style="476" customWidth="1"/>
    <col min="29" max="29" width="3.7109375" style="476" customWidth="1"/>
    <col min="30" max="30" width="11.7109375" style="476" customWidth="1"/>
    <col min="31" max="31" width="8.5703125" style="476" hidden="1" customWidth="1"/>
    <col min="32" max="32" width="4.7109375" style="476" customWidth="1"/>
    <col min="33" max="33" width="115.7109375" style="476" customWidth="1"/>
    <col min="34" max="35" width="10.5703125" style="500"/>
    <col min="36" max="36" width="13.42578125" style="500" customWidth="1"/>
    <col min="37" max="37" width="10.5703125" style="500"/>
    <col min="38" max="246" width="10.5703125" style="476"/>
    <col min="247" max="254" width="0" style="476" hidden="1" customWidth="1"/>
    <col min="255" max="257" width="3.7109375" style="476" customWidth="1"/>
    <col min="258" max="258" width="12.7109375" style="476" customWidth="1"/>
    <col min="259" max="259" width="47.42578125" style="476" customWidth="1"/>
    <col min="260" max="260" width="5.5703125" style="476" customWidth="1"/>
    <col min="261" max="262" width="3.7109375" style="476" customWidth="1"/>
    <col min="263" max="263" width="22" style="476" customWidth="1"/>
    <col min="264" max="264" width="5.5703125" style="476" customWidth="1"/>
    <col min="265" max="266" width="3.7109375" style="476" customWidth="1"/>
    <col min="267" max="267" width="22" style="476" customWidth="1"/>
    <col min="268" max="268" width="5.5703125" style="476" customWidth="1"/>
    <col min="269" max="270" width="3.7109375" style="476" customWidth="1"/>
    <col min="271" max="271" width="22" style="476" customWidth="1"/>
    <col min="272" max="273" width="15.7109375" style="476" customWidth="1"/>
    <col min="274" max="274" width="11.7109375" style="476" customWidth="1"/>
    <col min="275" max="275" width="6.42578125" style="476" bestFit="1" customWidth="1"/>
    <col min="276" max="276" width="11.7109375" style="476" customWidth="1"/>
    <col min="277" max="277" width="0" style="476" hidden="1" customWidth="1"/>
    <col min="278" max="278" width="3.7109375" style="476" customWidth="1"/>
    <col min="279" max="279" width="11.140625" style="476" bestFit="1" customWidth="1"/>
    <col min="280" max="281" width="10.5703125" style="476"/>
    <col min="282" max="282" width="13.42578125" style="476" customWidth="1"/>
    <col min="283" max="502" width="10.5703125" style="476"/>
    <col min="503" max="510" width="0" style="476" hidden="1" customWidth="1"/>
    <col min="511" max="513" width="3.7109375" style="476" customWidth="1"/>
    <col min="514" max="514" width="12.7109375" style="476" customWidth="1"/>
    <col min="515" max="515" width="47.42578125" style="476" customWidth="1"/>
    <col min="516" max="516" width="5.5703125" style="476" customWidth="1"/>
    <col min="517" max="518" width="3.7109375" style="476" customWidth="1"/>
    <col min="519" max="519" width="22" style="476" customWidth="1"/>
    <col min="520" max="520" width="5.5703125" style="476" customWidth="1"/>
    <col min="521" max="522" width="3.7109375" style="476" customWidth="1"/>
    <col min="523" max="523" width="22" style="476" customWidth="1"/>
    <col min="524" max="524" width="5.5703125" style="476" customWidth="1"/>
    <col min="525" max="526" width="3.7109375" style="476" customWidth="1"/>
    <col min="527" max="527" width="22" style="476" customWidth="1"/>
    <col min="528" max="529" width="15.7109375" style="476" customWidth="1"/>
    <col min="530" max="530" width="11.7109375" style="476" customWidth="1"/>
    <col min="531" max="531" width="6.42578125" style="476" bestFit="1" customWidth="1"/>
    <col min="532" max="532" width="11.7109375" style="476" customWidth="1"/>
    <col min="533" max="533" width="0" style="476" hidden="1" customWidth="1"/>
    <col min="534" max="534" width="3.7109375" style="476" customWidth="1"/>
    <col min="535" max="535" width="11.140625" style="476" bestFit="1" customWidth="1"/>
    <col min="536" max="537" width="10.5703125" style="476"/>
    <col min="538" max="538" width="13.42578125" style="476" customWidth="1"/>
    <col min="539" max="758" width="10.5703125" style="476"/>
    <col min="759" max="766" width="0" style="476" hidden="1" customWidth="1"/>
    <col min="767" max="769" width="3.7109375" style="476" customWidth="1"/>
    <col min="770" max="770" width="12.7109375" style="476" customWidth="1"/>
    <col min="771" max="771" width="47.42578125" style="476" customWidth="1"/>
    <col min="772" max="772" width="5.5703125" style="476" customWidth="1"/>
    <col min="773" max="774" width="3.7109375" style="476" customWidth="1"/>
    <col min="775" max="775" width="22" style="476" customWidth="1"/>
    <col min="776" max="776" width="5.5703125" style="476" customWidth="1"/>
    <col min="777" max="778" width="3.7109375" style="476" customWidth="1"/>
    <col min="779" max="779" width="22" style="476" customWidth="1"/>
    <col min="780" max="780" width="5.5703125" style="476" customWidth="1"/>
    <col min="781" max="782" width="3.7109375" style="476" customWidth="1"/>
    <col min="783" max="783" width="22" style="476" customWidth="1"/>
    <col min="784" max="785" width="15.7109375" style="476" customWidth="1"/>
    <col min="786" max="786" width="11.7109375" style="476" customWidth="1"/>
    <col min="787" max="787" width="6.42578125" style="476" bestFit="1" customWidth="1"/>
    <col min="788" max="788" width="11.7109375" style="476" customWidth="1"/>
    <col min="789" max="789" width="0" style="476" hidden="1" customWidth="1"/>
    <col min="790" max="790" width="3.7109375" style="476" customWidth="1"/>
    <col min="791" max="791" width="11.140625" style="476" bestFit="1" customWidth="1"/>
    <col min="792" max="793" width="10.5703125" style="476"/>
    <col min="794" max="794" width="13.42578125" style="476" customWidth="1"/>
    <col min="795"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5.5703125" style="476" customWidth="1"/>
    <col min="1029" max="1030" width="3.7109375" style="476" customWidth="1"/>
    <col min="1031" max="1031" width="22" style="476" customWidth="1"/>
    <col min="1032" max="1032" width="5.5703125" style="476" customWidth="1"/>
    <col min="1033" max="1034" width="3.7109375" style="476" customWidth="1"/>
    <col min="1035" max="1035" width="22" style="476" customWidth="1"/>
    <col min="1036" max="1036" width="5.5703125" style="476" customWidth="1"/>
    <col min="1037" max="1038" width="3.7109375" style="476" customWidth="1"/>
    <col min="1039" max="1039" width="22" style="476" customWidth="1"/>
    <col min="1040" max="1041" width="15.7109375" style="476" customWidth="1"/>
    <col min="1042" max="1042" width="11.7109375" style="476" customWidth="1"/>
    <col min="1043" max="1043" width="6.42578125" style="476" bestFit="1" customWidth="1"/>
    <col min="1044" max="1044" width="11.7109375" style="476" customWidth="1"/>
    <col min="1045" max="1045" width="0" style="476" hidden="1" customWidth="1"/>
    <col min="1046" max="1046" width="3.7109375" style="476" customWidth="1"/>
    <col min="1047" max="1047" width="11.140625" style="476" bestFit="1" customWidth="1"/>
    <col min="1048" max="1049" width="10.5703125" style="476"/>
    <col min="1050" max="1050" width="13.42578125" style="476" customWidth="1"/>
    <col min="1051"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5.5703125" style="476" customWidth="1"/>
    <col min="1285" max="1286" width="3.7109375" style="476" customWidth="1"/>
    <col min="1287" max="1287" width="22" style="476" customWidth="1"/>
    <col min="1288" max="1288" width="5.5703125" style="476" customWidth="1"/>
    <col min="1289" max="1290" width="3.7109375" style="476" customWidth="1"/>
    <col min="1291" max="1291" width="22" style="476" customWidth="1"/>
    <col min="1292" max="1292" width="5.5703125" style="476" customWidth="1"/>
    <col min="1293" max="1294" width="3.7109375" style="476" customWidth="1"/>
    <col min="1295" max="1295" width="22" style="476" customWidth="1"/>
    <col min="1296" max="1297" width="15.7109375" style="476" customWidth="1"/>
    <col min="1298" max="1298" width="11.7109375" style="476" customWidth="1"/>
    <col min="1299" max="1299" width="6.42578125" style="476" bestFit="1" customWidth="1"/>
    <col min="1300" max="1300" width="11.7109375" style="476" customWidth="1"/>
    <col min="1301" max="1301" width="0" style="476" hidden="1" customWidth="1"/>
    <col min="1302" max="1302" width="3.7109375" style="476" customWidth="1"/>
    <col min="1303" max="1303" width="11.140625" style="476" bestFit="1" customWidth="1"/>
    <col min="1304" max="1305" width="10.5703125" style="476"/>
    <col min="1306" max="1306" width="13.42578125" style="476" customWidth="1"/>
    <col min="1307"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5.5703125" style="476" customWidth="1"/>
    <col min="1541" max="1542" width="3.7109375" style="476" customWidth="1"/>
    <col min="1543" max="1543" width="22" style="476" customWidth="1"/>
    <col min="1544" max="1544" width="5.5703125" style="476" customWidth="1"/>
    <col min="1545" max="1546" width="3.7109375" style="476" customWidth="1"/>
    <col min="1547" max="1547" width="22" style="476" customWidth="1"/>
    <col min="1548" max="1548" width="5.5703125" style="476" customWidth="1"/>
    <col min="1549" max="1550" width="3.7109375" style="476" customWidth="1"/>
    <col min="1551" max="1551" width="22" style="476" customWidth="1"/>
    <col min="1552" max="1553" width="15.7109375" style="476" customWidth="1"/>
    <col min="1554" max="1554" width="11.7109375" style="476" customWidth="1"/>
    <col min="1555" max="1555" width="6.42578125" style="476" bestFit="1" customWidth="1"/>
    <col min="1556" max="1556" width="11.7109375" style="476" customWidth="1"/>
    <col min="1557" max="1557" width="0" style="476" hidden="1" customWidth="1"/>
    <col min="1558" max="1558" width="3.7109375" style="476" customWidth="1"/>
    <col min="1559" max="1559" width="11.140625" style="476" bestFit="1" customWidth="1"/>
    <col min="1560" max="1561" width="10.5703125" style="476"/>
    <col min="1562" max="1562" width="13.42578125" style="476" customWidth="1"/>
    <col min="1563"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5.5703125" style="476" customWidth="1"/>
    <col min="1797" max="1798" width="3.7109375" style="476" customWidth="1"/>
    <col min="1799" max="1799" width="22" style="476" customWidth="1"/>
    <col min="1800" max="1800" width="5.5703125" style="476" customWidth="1"/>
    <col min="1801" max="1802" width="3.7109375" style="476" customWidth="1"/>
    <col min="1803" max="1803" width="22" style="476" customWidth="1"/>
    <col min="1804" max="1804" width="5.5703125" style="476" customWidth="1"/>
    <col min="1805" max="1806" width="3.7109375" style="476" customWidth="1"/>
    <col min="1807" max="1807" width="22" style="476" customWidth="1"/>
    <col min="1808" max="1809" width="15.7109375" style="476" customWidth="1"/>
    <col min="1810" max="1810" width="11.7109375" style="476" customWidth="1"/>
    <col min="1811" max="1811" width="6.42578125" style="476" bestFit="1" customWidth="1"/>
    <col min="1812" max="1812" width="11.7109375" style="476" customWidth="1"/>
    <col min="1813" max="1813" width="0" style="476" hidden="1" customWidth="1"/>
    <col min="1814" max="1814" width="3.7109375" style="476" customWidth="1"/>
    <col min="1815" max="1815" width="11.140625" style="476" bestFit="1" customWidth="1"/>
    <col min="1816" max="1817" width="10.5703125" style="476"/>
    <col min="1818" max="1818" width="13.42578125" style="476" customWidth="1"/>
    <col min="1819"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5.5703125" style="476" customWidth="1"/>
    <col min="2053" max="2054" width="3.7109375" style="476" customWidth="1"/>
    <col min="2055" max="2055" width="22" style="476" customWidth="1"/>
    <col min="2056" max="2056" width="5.5703125" style="476" customWidth="1"/>
    <col min="2057" max="2058" width="3.7109375" style="476" customWidth="1"/>
    <col min="2059" max="2059" width="22" style="476" customWidth="1"/>
    <col min="2060" max="2060" width="5.5703125" style="476" customWidth="1"/>
    <col min="2061" max="2062" width="3.7109375" style="476" customWidth="1"/>
    <col min="2063" max="2063" width="22" style="476" customWidth="1"/>
    <col min="2064" max="2065" width="15.7109375" style="476" customWidth="1"/>
    <col min="2066" max="2066" width="11.7109375" style="476" customWidth="1"/>
    <col min="2067" max="2067" width="6.42578125" style="476" bestFit="1" customWidth="1"/>
    <col min="2068" max="2068" width="11.7109375" style="476" customWidth="1"/>
    <col min="2069" max="2069" width="0" style="476" hidden="1" customWidth="1"/>
    <col min="2070" max="2070" width="3.7109375" style="476" customWidth="1"/>
    <col min="2071" max="2071" width="11.140625" style="476" bestFit="1" customWidth="1"/>
    <col min="2072" max="2073" width="10.5703125" style="476"/>
    <col min="2074" max="2074" width="13.42578125" style="476" customWidth="1"/>
    <col min="2075"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5.5703125" style="476" customWidth="1"/>
    <col min="2309" max="2310" width="3.7109375" style="476" customWidth="1"/>
    <col min="2311" max="2311" width="22" style="476" customWidth="1"/>
    <col min="2312" max="2312" width="5.5703125" style="476" customWidth="1"/>
    <col min="2313" max="2314" width="3.7109375" style="476" customWidth="1"/>
    <col min="2315" max="2315" width="22" style="476" customWidth="1"/>
    <col min="2316" max="2316" width="5.5703125" style="476" customWidth="1"/>
    <col min="2317" max="2318" width="3.7109375" style="476" customWidth="1"/>
    <col min="2319" max="2319" width="22" style="476" customWidth="1"/>
    <col min="2320" max="2321" width="15.7109375" style="476" customWidth="1"/>
    <col min="2322" max="2322" width="11.7109375" style="476" customWidth="1"/>
    <col min="2323" max="2323" width="6.42578125" style="476" bestFit="1" customWidth="1"/>
    <col min="2324" max="2324" width="11.7109375" style="476" customWidth="1"/>
    <col min="2325" max="2325" width="0" style="476" hidden="1" customWidth="1"/>
    <col min="2326" max="2326" width="3.7109375" style="476" customWidth="1"/>
    <col min="2327" max="2327" width="11.140625" style="476" bestFit="1" customWidth="1"/>
    <col min="2328" max="2329" width="10.5703125" style="476"/>
    <col min="2330" max="2330" width="13.42578125" style="476" customWidth="1"/>
    <col min="2331"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5.5703125" style="476" customWidth="1"/>
    <col min="2565" max="2566" width="3.7109375" style="476" customWidth="1"/>
    <col min="2567" max="2567" width="22" style="476" customWidth="1"/>
    <col min="2568" max="2568" width="5.5703125" style="476" customWidth="1"/>
    <col min="2569" max="2570" width="3.7109375" style="476" customWidth="1"/>
    <col min="2571" max="2571" width="22" style="476" customWidth="1"/>
    <col min="2572" max="2572" width="5.5703125" style="476" customWidth="1"/>
    <col min="2573" max="2574" width="3.7109375" style="476" customWidth="1"/>
    <col min="2575" max="2575" width="22" style="476" customWidth="1"/>
    <col min="2576" max="2577" width="15.7109375" style="476" customWidth="1"/>
    <col min="2578" max="2578" width="11.7109375" style="476" customWidth="1"/>
    <col min="2579" max="2579" width="6.42578125" style="476" bestFit="1" customWidth="1"/>
    <col min="2580" max="2580" width="11.7109375" style="476" customWidth="1"/>
    <col min="2581" max="2581" width="0" style="476" hidden="1" customWidth="1"/>
    <col min="2582" max="2582" width="3.7109375" style="476" customWidth="1"/>
    <col min="2583" max="2583" width="11.140625" style="476" bestFit="1" customWidth="1"/>
    <col min="2584" max="2585" width="10.5703125" style="476"/>
    <col min="2586" max="2586" width="13.42578125" style="476" customWidth="1"/>
    <col min="2587"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5.5703125" style="476" customWidth="1"/>
    <col min="2821" max="2822" width="3.7109375" style="476" customWidth="1"/>
    <col min="2823" max="2823" width="22" style="476" customWidth="1"/>
    <col min="2824" max="2824" width="5.5703125" style="476" customWidth="1"/>
    <col min="2825" max="2826" width="3.7109375" style="476" customWidth="1"/>
    <col min="2827" max="2827" width="22" style="476" customWidth="1"/>
    <col min="2828" max="2828" width="5.5703125" style="476" customWidth="1"/>
    <col min="2829" max="2830" width="3.7109375" style="476" customWidth="1"/>
    <col min="2831" max="2831" width="22" style="476" customWidth="1"/>
    <col min="2832" max="2833" width="15.7109375" style="476" customWidth="1"/>
    <col min="2834" max="2834" width="11.7109375" style="476" customWidth="1"/>
    <col min="2835" max="2835" width="6.42578125" style="476" bestFit="1" customWidth="1"/>
    <col min="2836" max="2836" width="11.7109375" style="476" customWidth="1"/>
    <col min="2837" max="2837" width="0" style="476" hidden="1" customWidth="1"/>
    <col min="2838" max="2838" width="3.7109375" style="476" customWidth="1"/>
    <col min="2839" max="2839" width="11.140625" style="476" bestFit="1" customWidth="1"/>
    <col min="2840" max="2841" width="10.5703125" style="476"/>
    <col min="2842" max="2842" width="13.42578125" style="476" customWidth="1"/>
    <col min="2843"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5.5703125" style="476" customWidth="1"/>
    <col min="3077" max="3078" width="3.7109375" style="476" customWidth="1"/>
    <col min="3079" max="3079" width="22" style="476" customWidth="1"/>
    <col min="3080" max="3080" width="5.5703125" style="476" customWidth="1"/>
    <col min="3081" max="3082" width="3.7109375" style="476" customWidth="1"/>
    <col min="3083" max="3083" width="22" style="476" customWidth="1"/>
    <col min="3084" max="3084" width="5.5703125" style="476" customWidth="1"/>
    <col min="3085" max="3086" width="3.7109375" style="476" customWidth="1"/>
    <col min="3087" max="3087" width="22" style="476" customWidth="1"/>
    <col min="3088" max="3089" width="15.7109375" style="476" customWidth="1"/>
    <col min="3090" max="3090" width="11.7109375" style="476" customWidth="1"/>
    <col min="3091" max="3091" width="6.42578125" style="476" bestFit="1" customWidth="1"/>
    <col min="3092" max="3092" width="11.7109375" style="476" customWidth="1"/>
    <col min="3093" max="3093" width="0" style="476" hidden="1" customWidth="1"/>
    <col min="3094" max="3094" width="3.7109375" style="476" customWidth="1"/>
    <col min="3095" max="3095" width="11.140625" style="476" bestFit="1" customWidth="1"/>
    <col min="3096" max="3097" width="10.5703125" style="476"/>
    <col min="3098" max="3098" width="13.42578125" style="476" customWidth="1"/>
    <col min="3099"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5.5703125" style="476" customWidth="1"/>
    <col min="3333" max="3334" width="3.7109375" style="476" customWidth="1"/>
    <col min="3335" max="3335" width="22" style="476" customWidth="1"/>
    <col min="3336" max="3336" width="5.5703125" style="476" customWidth="1"/>
    <col min="3337" max="3338" width="3.7109375" style="476" customWidth="1"/>
    <col min="3339" max="3339" width="22" style="476" customWidth="1"/>
    <col min="3340" max="3340" width="5.5703125" style="476" customWidth="1"/>
    <col min="3341" max="3342" width="3.7109375" style="476" customWidth="1"/>
    <col min="3343" max="3343" width="22" style="476" customWidth="1"/>
    <col min="3344" max="3345" width="15.7109375" style="476" customWidth="1"/>
    <col min="3346" max="3346" width="11.7109375" style="476" customWidth="1"/>
    <col min="3347" max="3347" width="6.42578125" style="476" bestFit="1" customWidth="1"/>
    <col min="3348" max="3348" width="11.7109375" style="476" customWidth="1"/>
    <col min="3349" max="3349" width="0" style="476" hidden="1" customWidth="1"/>
    <col min="3350" max="3350" width="3.7109375" style="476" customWidth="1"/>
    <col min="3351" max="3351" width="11.140625" style="476" bestFit="1" customWidth="1"/>
    <col min="3352" max="3353" width="10.5703125" style="476"/>
    <col min="3354" max="3354" width="13.42578125" style="476" customWidth="1"/>
    <col min="3355"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5.5703125" style="476" customWidth="1"/>
    <col min="3589" max="3590" width="3.7109375" style="476" customWidth="1"/>
    <col min="3591" max="3591" width="22" style="476" customWidth="1"/>
    <col min="3592" max="3592" width="5.5703125" style="476" customWidth="1"/>
    <col min="3593" max="3594" width="3.7109375" style="476" customWidth="1"/>
    <col min="3595" max="3595" width="22" style="476" customWidth="1"/>
    <col min="3596" max="3596" width="5.5703125" style="476" customWidth="1"/>
    <col min="3597" max="3598" width="3.7109375" style="476" customWidth="1"/>
    <col min="3599" max="3599" width="22" style="476" customWidth="1"/>
    <col min="3600" max="3601" width="15.7109375" style="476" customWidth="1"/>
    <col min="3602" max="3602" width="11.7109375" style="476" customWidth="1"/>
    <col min="3603" max="3603" width="6.42578125" style="476" bestFit="1" customWidth="1"/>
    <col min="3604" max="3604" width="11.7109375" style="476" customWidth="1"/>
    <col min="3605" max="3605" width="0" style="476" hidden="1" customWidth="1"/>
    <col min="3606" max="3606" width="3.7109375" style="476" customWidth="1"/>
    <col min="3607" max="3607" width="11.140625" style="476" bestFit="1" customWidth="1"/>
    <col min="3608" max="3609" width="10.5703125" style="476"/>
    <col min="3610" max="3610" width="13.42578125" style="476" customWidth="1"/>
    <col min="3611"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5.5703125" style="476" customWidth="1"/>
    <col min="3845" max="3846" width="3.7109375" style="476" customWidth="1"/>
    <col min="3847" max="3847" width="22" style="476" customWidth="1"/>
    <col min="3848" max="3848" width="5.5703125" style="476" customWidth="1"/>
    <col min="3849" max="3850" width="3.7109375" style="476" customWidth="1"/>
    <col min="3851" max="3851" width="22" style="476" customWidth="1"/>
    <col min="3852" max="3852" width="5.5703125" style="476" customWidth="1"/>
    <col min="3853" max="3854" width="3.7109375" style="476" customWidth="1"/>
    <col min="3855" max="3855" width="22" style="476" customWidth="1"/>
    <col min="3856" max="3857" width="15.7109375" style="476" customWidth="1"/>
    <col min="3858" max="3858" width="11.7109375" style="476" customWidth="1"/>
    <col min="3859" max="3859" width="6.42578125" style="476" bestFit="1" customWidth="1"/>
    <col min="3860" max="3860" width="11.7109375" style="476" customWidth="1"/>
    <col min="3861" max="3861" width="0" style="476" hidden="1" customWidth="1"/>
    <col min="3862" max="3862" width="3.7109375" style="476" customWidth="1"/>
    <col min="3863" max="3863" width="11.140625" style="476" bestFit="1" customWidth="1"/>
    <col min="3864" max="3865" width="10.5703125" style="476"/>
    <col min="3866" max="3866" width="13.42578125" style="476" customWidth="1"/>
    <col min="3867"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5.5703125" style="476" customWidth="1"/>
    <col min="4101" max="4102" width="3.7109375" style="476" customWidth="1"/>
    <col min="4103" max="4103" width="22" style="476" customWidth="1"/>
    <col min="4104" max="4104" width="5.5703125" style="476" customWidth="1"/>
    <col min="4105" max="4106" width="3.7109375" style="476" customWidth="1"/>
    <col min="4107" max="4107" width="22" style="476" customWidth="1"/>
    <col min="4108" max="4108" width="5.5703125" style="476" customWidth="1"/>
    <col min="4109" max="4110" width="3.7109375" style="476" customWidth="1"/>
    <col min="4111" max="4111" width="22" style="476" customWidth="1"/>
    <col min="4112" max="4113" width="15.7109375" style="476" customWidth="1"/>
    <col min="4114" max="4114" width="11.7109375" style="476" customWidth="1"/>
    <col min="4115" max="4115" width="6.42578125" style="476" bestFit="1" customWidth="1"/>
    <col min="4116" max="4116" width="11.7109375" style="476" customWidth="1"/>
    <col min="4117" max="4117" width="0" style="476" hidden="1" customWidth="1"/>
    <col min="4118" max="4118" width="3.7109375" style="476" customWidth="1"/>
    <col min="4119" max="4119" width="11.140625" style="476" bestFit="1" customWidth="1"/>
    <col min="4120" max="4121" width="10.5703125" style="476"/>
    <col min="4122" max="4122" width="13.42578125" style="476" customWidth="1"/>
    <col min="4123"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5.5703125" style="476" customWidth="1"/>
    <col min="4357" max="4358" width="3.7109375" style="476" customWidth="1"/>
    <col min="4359" max="4359" width="22" style="476" customWidth="1"/>
    <col min="4360" max="4360" width="5.5703125" style="476" customWidth="1"/>
    <col min="4361" max="4362" width="3.7109375" style="476" customWidth="1"/>
    <col min="4363" max="4363" width="22" style="476" customWidth="1"/>
    <col min="4364" max="4364" width="5.5703125" style="476" customWidth="1"/>
    <col min="4365" max="4366" width="3.7109375" style="476" customWidth="1"/>
    <col min="4367" max="4367" width="22" style="476" customWidth="1"/>
    <col min="4368" max="4369" width="15.7109375" style="476" customWidth="1"/>
    <col min="4370" max="4370" width="11.7109375" style="476" customWidth="1"/>
    <col min="4371" max="4371" width="6.42578125" style="476" bestFit="1" customWidth="1"/>
    <col min="4372" max="4372" width="11.7109375" style="476" customWidth="1"/>
    <col min="4373" max="4373" width="0" style="476" hidden="1" customWidth="1"/>
    <col min="4374" max="4374" width="3.7109375" style="476" customWidth="1"/>
    <col min="4375" max="4375" width="11.140625" style="476" bestFit="1" customWidth="1"/>
    <col min="4376" max="4377" width="10.5703125" style="476"/>
    <col min="4378" max="4378" width="13.42578125" style="476" customWidth="1"/>
    <col min="4379"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5.5703125" style="476" customWidth="1"/>
    <col min="4613" max="4614" width="3.7109375" style="476" customWidth="1"/>
    <col min="4615" max="4615" width="22" style="476" customWidth="1"/>
    <col min="4616" max="4616" width="5.5703125" style="476" customWidth="1"/>
    <col min="4617" max="4618" width="3.7109375" style="476" customWidth="1"/>
    <col min="4619" max="4619" width="22" style="476" customWidth="1"/>
    <col min="4620" max="4620" width="5.5703125" style="476" customWidth="1"/>
    <col min="4621" max="4622" width="3.7109375" style="476" customWidth="1"/>
    <col min="4623" max="4623" width="22" style="476" customWidth="1"/>
    <col min="4624" max="4625" width="15.7109375" style="476" customWidth="1"/>
    <col min="4626" max="4626" width="11.7109375" style="476" customWidth="1"/>
    <col min="4627" max="4627" width="6.42578125" style="476" bestFit="1" customWidth="1"/>
    <col min="4628" max="4628" width="11.7109375" style="476" customWidth="1"/>
    <col min="4629" max="4629" width="0" style="476" hidden="1" customWidth="1"/>
    <col min="4630" max="4630" width="3.7109375" style="476" customWidth="1"/>
    <col min="4631" max="4631" width="11.140625" style="476" bestFit="1" customWidth="1"/>
    <col min="4632" max="4633" width="10.5703125" style="476"/>
    <col min="4634" max="4634" width="13.42578125" style="476" customWidth="1"/>
    <col min="4635"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5.5703125" style="476" customWidth="1"/>
    <col min="4869" max="4870" width="3.7109375" style="476" customWidth="1"/>
    <col min="4871" max="4871" width="22" style="476" customWidth="1"/>
    <col min="4872" max="4872" width="5.5703125" style="476" customWidth="1"/>
    <col min="4873" max="4874" width="3.7109375" style="476" customWidth="1"/>
    <col min="4875" max="4875" width="22" style="476" customWidth="1"/>
    <col min="4876" max="4876" width="5.5703125" style="476" customWidth="1"/>
    <col min="4877" max="4878" width="3.7109375" style="476" customWidth="1"/>
    <col min="4879" max="4879" width="22" style="476" customWidth="1"/>
    <col min="4880" max="4881" width="15.7109375" style="476" customWidth="1"/>
    <col min="4882" max="4882" width="11.7109375" style="476" customWidth="1"/>
    <col min="4883" max="4883" width="6.42578125" style="476" bestFit="1" customWidth="1"/>
    <col min="4884" max="4884" width="11.7109375" style="476" customWidth="1"/>
    <col min="4885" max="4885" width="0" style="476" hidden="1" customWidth="1"/>
    <col min="4886" max="4886" width="3.7109375" style="476" customWidth="1"/>
    <col min="4887" max="4887" width="11.140625" style="476" bestFit="1" customWidth="1"/>
    <col min="4888" max="4889" width="10.5703125" style="476"/>
    <col min="4890" max="4890" width="13.42578125" style="476" customWidth="1"/>
    <col min="4891"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5.5703125" style="476" customWidth="1"/>
    <col min="5125" max="5126" width="3.7109375" style="476" customWidth="1"/>
    <col min="5127" max="5127" width="22" style="476" customWidth="1"/>
    <col min="5128" max="5128" width="5.5703125" style="476" customWidth="1"/>
    <col min="5129" max="5130" width="3.7109375" style="476" customWidth="1"/>
    <col min="5131" max="5131" width="22" style="476" customWidth="1"/>
    <col min="5132" max="5132" width="5.5703125" style="476" customWidth="1"/>
    <col min="5133" max="5134" width="3.7109375" style="476" customWidth="1"/>
    <col min="5135" max="5135" width="22" style="476" customWidth="1"/>
    <col min="5136" max="5137" width="15.7109375" style="476" customWidth="1"/>
    <col min="5138" max="5138" width="11.7109375" style="476" customWidth="1"/>
    <col min="5139" max="5139" width="6.42578125" style="476" bestFit="1" customWidth="1"/>
    <col min="5140" max="5140" width="11.7109375" style="476" customWidth="1"/>
    <col min="5141" max="5141" width="0" style="476" hidden="1" customWidth="1"/>
    <col min="5142" max="5142" width="3.7109375" style="476" customWidth="1"/>
    <col min="5143" max="5143" width="11.140625" style="476" bestFit="1" customWidth="1"/>
    <col min="5144" max="5145" width="10.5703125" style="476"/>
    <col min="5146" max="5146" width="13.42578125" style="476" customWidth="1"/>
    <col min="5147"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5.5703125" style="476" customWidth="1"/>
    <col min="5381" max="5382" width="3.7109375" style="476" customWidth="1"/>
    <col min="5383" max="5383" width="22" style="476" customWidth="1"/>
    <col min="5384" max="5384" width="5.5703125" style="476" customWidth="1"/>
    <col min="5385" max="5386" width="3.7109375" style="476" customWidth="1"/>
    <col min="5387" max="5387" width="22" style="476" customWidth="1"/>
    <col min="5388" max="5388" width="5.5703125" style="476" customWidth="1"/>
    <col min="5389" max="5390" width="3.7109375" style="476" customWidth="1"/>
    <col min="5391" max="5391" width="22" style="476" customWidth="1"/>
    <col min="5392" max="5393" width="15.7109375" style="476" customWidth="1"/>
    <col min="5394" max="5394" width="11.7109375" style="476" customWidth="1"/>
    <col min="5395" max="5395" width="6.42578125" style="476" bestFit="1" customWidth="1"/>
    <col min="5396" max="5396" width="11.7109375" style="476" customWidth="1"/>
    <col min="5397" max="5397" width="0" style="476" hidden="1" customWidth="1"/>
    <col min="5398" max="5398" width="3.7109375" style="476" customWidth="1"/>
    <col min="5399" max="5399" width="11.140625" style="476" bestFit="1" customWidth="1"/>
    <col min="5400" max="5401" width="10.5703125" style="476"/>
    <col min="5402" max="5402" width="13.42578125" style="476" customWidth="1"/>
    <col min="5403"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5.5703125" style="476" customWidth="1"/>
    <col min="5637" max="5638" width="3.7109375" style="476" customWidth="1"/>
    <col min="5639" max="5639" width="22" style="476" customWidth="1"/>
    <col min="5640" max="5640" width="5.5703125" style="476" customWidth="1"/>
    <col min="5641" max="5642" width="3.7109375" style="476" customWidth="1"/>
    <col min="5643" max="5643" width="22" style="476" customWidth="1"/>
    <col min="5644" max="5644" width="5.5703125" style="476" customWidth="1"/>
    <col min="5645" max="5646" width="3.7109375" style="476" customWidth="1"/>
    <col min="5647" max="5647" width="22" style="476" customWidth="1"/>
    <col min="5648" max="5649" width="15.7109375" style="476" customWidth="1"/>
    <col min="5650" max="5650" width="11.7109375" style="476" customWidth="1"/>
    <col min="5651" max="5651" width="6.42578125" style="476" bestFit="1" customWidth="1"/>
    <col min="5652" max="5652" width="11.7109375" style="476" customWidth="1"/>
    <col min="5653" max="5653" width="0" style="476" hidden="1" customWidth="1"/>
    <col min="5654" max="5654" width="3.7109375" style="476" customWidth="1"/>
    <col min="5655" max="5655" width="11.140625" style="476" bestFit="1" customWidth="1"/>
    <col min="5656" max="5657" width="10.5703125" style="476"/>
    <col min="5658" max="5658" width="13.42578125" style="476" customWidth="1"/>
    <col min="5659"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5.5703125" style="476" customWidth="1"/>
    <col min="5893" max="5894" width="3.7109375" style="476" customWidth="1"/>
    <col min="5895" max="5895" width="22" style="476" customWidth="1"/>
    <col min="5896" max="5896" width="5.5703125" style="476" customWidth="1"/>
    <col min="5897" max="5898" width="3.7109375" style="476" customWidth="1"/>
    <col min="5899" max="5899" width="22" style="476" customWidth="1"/>
    <col min="5900" max="5900" width="5.5703125" style="476" customWidth="1"/>
    <col min="5901" max="5902" width="3.7109375" style="476" customWidth="1"/>
    <col min="5903" max="5903" width="22" style="476" customWidth="1"/>
    <col min="5904" max="5905" width="15.7109375" style="476" customWidth="1"/>
    <col min="5906" max="5906" width="11.7109375" style="476" customWidth="1"/>
    <col min="5907" max="5907" width="6.42578125" style="476" bestFit="1" customWidth="1"/>
    <col min="5908" max="5908" width="11.7109375" style="476" customWidth="1"/>
    <col min="5909" max="5909" width="0" style="476" hidden="1" customWidth="1"/>
    <col min="5910" max="5910" width="3.7109375" style="476" customWidth="1"/>
    <col min="5911" max="5911" width="11.140625" style="476" bestFit="1" customWidth="1"/>
    <col min="5912" max="5913" width="10.5703125" style="476"/>
    <col min="5914" max="5914" width="13.42578125" style="476" customWidth="1"/>
    <col min="5915"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5.5703125" style="476" customWidth="1"/>
    <col min="6149" max="6150" width="3.7109375" style="476" customWidth="1"/>
    <col min="6151" max="6151" width="22" style="476" customWidth="1"/>
    <col min="6152" max="6152" width="5.5703125" style="476" customWidth="1"/>
    <col min="6153" max="6154" width="3.7109375" style="476" customWidth="1"/>
    <col min="6155" max="6155" width="22" style="476" customWidth="1"/>
    <col min="6156" max="6156" width="5.5703125" style="476" customWidth="1"/>
    <col min="6157" max="6158" width="3.7109375" style="476" customWidth="1"/>
    <col min="6159" max="6159" width="22" style="476" customWidth="1"/>
    <col min="6160" max="6161" width="15.7109375" style="476" customWidth="1"/>
    <col min="6162" max="6162" width="11.7109375" style="476" customWidth="1"/>
    <col min="6163" max="6163" width="6.42578125" style="476" bestFit="1" customWidth="1"/>
    <col min="6164" max="6164" width="11.7109375" style="476" customWidth="1"/>
    <col min="6165" max="6165" width="0" style="476" hidden="1" customWidth="1"/>
    <col min="6166" max="6166" width="3.7109375" style="476" customWidth="1"/>
    <col min="6167" max="6167" width="11.140625" style="476" bestFit="1" customWidth="1"/>
    <col min="6168" max="6169" width="10.5703125" style="476"/>
    <col min="6170" max="6170" width="13.42578125" style="476" customWidth="1"/>
    <col min="6171"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5.5703125" style="476" customWidth="1"/>
    <col min="6405" max="6406" width="3.7109375" style="476" customWidth="1"/>
    <col min="6407" max="6407" width="22" style="476" customWidth="1"/>
    <col min="6408" max="6408" width="5.5703125" style="476" customWidth="1"/>
    <col min="6409" max="6410" width="3.7109375" style="476" customWidth="1"/>
    <col min="6411" max="6411" width="22" style="476" customWidth="1"/>
    <col min="6412" max="6412" width="5.5703125" style="476" customWidth="1"/>
    <col min="6413" max="6414" width="3.7109375" style="476" customWidth="1"/>
    <col min="6415" max="6415" width="22" style="476" customWidth="1"/>
    <col min="6416" max="6417" width="15.7109375" style="476" customWidth="1"/>
    <col min="6418" max="6418" width="11.7109375" style="476" customWidth="1"/>
    <col min="6419" max="6419" width="6.42578125" style="476" bestFit="1" customWidth="1"/>
    <col min="6420" max="6420" width="11.7109375" style="476" customWidth="1"/>
    <col min="6421" max="6421" width="0" style="476" hidden="1" customWidth="1"/>
    <col min="6422" max="6422" width="3.7109375" style="476" customWidth="1"/>
    <col min="6423" max="6423" width="11.140625" style="476" bestFit="1" customWidth="1"/>
    <col min="6424" max="6425" width="10.5703125" style="476"/>
    <col min="6426" max="6426" width="13.42578125" style="476" customWidth="1"/>
    <col min="6427"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5.5703125" style="476" customWidth="1"/>
    <col min="6661" max="6662" width="3.7109375" style="476" customWidth="1"/>
    <col min="6663" max="6663" width="22" style="476" customWidth="1"/>
    <col min="6664" max="6664" width="5.5703125" style="476" customWidth="1"/>
    <col min="6665" max="6666" width="3.7109375" style="476" customWidth="1"/>
    <col min="6667" max="6667" width="22" style="476" customWidth="1"/>
    <col min="6668" max="6668" width="5.5703125" style="476" customWidth="1"/>
    <col min="6669" max="6670" width="3.7109375" style="476" customWidth="1"/>
    <col min="6671" max="6671" width="22" style="476" customWidth="1"/>
    <col min="6672" max="6673" width="15.7109375" style="476" customWidth="1"/>
    <col min="6674" max="6674" width="11.7109375" style="476" customWidth="1"/>
    <col min="6675" max="6675" width="6.42578125" style="476" bestFit="1" customWidth="1"/>
    <col min="6676" max="6676" width="11.7109375" style="476" customWidth="1"/>
    <col min="6677" max="6677" width="0" style="476" hidden="1" customWidth="1"/>
    <col min="6678" max="6678" width="3.7109375" style="476" customWidth="1"/>
    <col min="6679" max="6679" width="11.140625" style="476" bestFit="1" customWidth="1"/>
    <col min="6680" max="6681" width="10.5703125" style="476"/>
    <col min="6682" max="6682" width="13.42578125" style="476" customWidth="1"/>
    <col min="6683"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5.5703125" style="476" customWidth="1"/>
    <col min="6917" max="6918" width="3.7109375" style="476" customWidth="1"/>
    <col min="6919" max="6919" width="22" style="476" customWidth="1"/>
    <col min="6920" max="6920" width="5.5703125" style="476" customWidth="1"/>
    <col min="6921" max="6922" width="3.7109375" style="476" customWidth="1"/>
    <col min="6923" max="6923" width="22" style="476" customWidth="1"/>
    <col min="6924" max="6924" width="5.5703125" style="476" customWidth="1"/>
    <col min="6925" max="6926" width="3.7109375" style="476" customWidth="1"/>
    <col min="6927" max="6927" width="22" style="476" customWidth="1"/>
    <col min="6928" max="6929" width="15.7109375" style="476" customWidth="1"/>
    <col min="6930" max="6930" width="11.7109375" style="476" customWidth="1"/>
    <col min="6931" max="6931" width="6.42578125" style="476" bestFit="1" customWidth="1"/>
    <col min="6932" max="6932" width="11.7109375" style="476" customWidth="1"/>
    <col min="6933" max="6933" width="0" style="476" hidden="1" customWidth="1"/>
    <col min="6934" max="6934" width="3.7109375" style="476" customWidth="1"/>
    <col min="6935" max="6935" width="11.140625" style="476" bestFit="1" customWidth="1"/>
    <col min="6936" max="6937" width="10.5703125" style="476"/>
    <col min="6938" max="6938" width="13.42578125" style="476" customWidth="1"/>
    <col min="6939"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5.5703125" style="476" customWidth="1"/>
    <col min="7173" max="7174" width="3.7109375" style="476" customWidth="1"/>
    <col min="7175" max="7175" width="22" style="476" customWidth="1"/>
    <col min="7176" max="7176" width="5.5703125" style="476" customWidth="1"/>
    <col min="7177" max="7178" width="3.7109375" style="476" customWidth="1"/>
    <col min="7179" max="7179" width="22" style="476" customWidth="1"/>
    <col min="7180" max="7180" width="5.5703125" style="476" customWidth="1"/>
    <col min="7181" max="7182" width="3.7109375" style="476" customWidth="1"/>
    <col min="7183" max="7183" width="22" style="476" customWidth="1"/>
    <col min="7184" max="7185" width="15.7109375" style="476" customWidth="1"/>
    <col min="7186" max="7186" width="11.7109375" style="476" customWidth="1"/>
    <col min="7187" max="7187" width="6.42578125" style="476" bestFit="1" customWidth="1"/>
    <col min="7188" max="7188" width="11.7109375" style="476" customWidth="1"/>
    <col min="7189" max="7189" width="0" style="476" hidden="1" customWidth="1"/>
    <col min="7190" max="7190" width="3.7109375" style="476" customWidth="1"/>
    <col min="7191" max="7191" width="11.140625" style="476" bestFit="1" customWidth="1"/>
    <col min="7192" max="7193" width="10.5703125" style="476"/>
    <col min="7194" max="7194" width="13.42578125" style="476" customWidth="1"/>
    <col min="7195"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5.5703125" style="476" customWidth="1"/>
    <col min="7429" max="7430" width="3.7109375" style="476" customWidth="1"/>
    <col min="7431" max="7431" width="22" style="476" customWidth="1"/>
    <col min="7432" max="7432" width="5.5703125" style="476" customWidth="1"/>
    <col min="7433" max="7434" width="3.7109375" style="476" customWidth="1"/>
    <col min="7435" max="7435" width="22" style="476" customWidth="1"/>
    <col min="7436" max="7436" width="5.5703125" style="476" customWidth="1"/>
    <col min="7437" max="7438" width="3.7109375" style="476" customWidth="1"/>
    <col min="7439" max="7439" width="22" style="476" customWidth="1"/>
    <col min="7440" max="7441" width="15.7109375" style="476" customWidth="1"/>
    <col min="7442" max="7442" width="11.7109375" style="476" customWidth="1"/>
    <col min="7443" max="7443" width="6.42578125" style="476" bestFit="1" customWidth="1"/>
    <col min="7444" max="7444" width="11.7109375" style="476" customWidth="1"/>
    <col min="7445" max="7445" width="0" style="476" hidden="1" customWidth="1"/>
    <col min="7446" max="7446" width="3.7109375" style="476" customWidth="1"/>
    <col min="7447" max="7447" width="11.140625" style="476" bestFit="1" customWidth="1"/>
    <col min="7448" max="7449" width="10.5703125" style="476"/>
    <col min="7450" max="7450" width="13.42578125" style="476" customWidth="1"/>
    <col min="7451"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5.5703125" style="476" customWidth="1"/>
    <col min="7685" max="7686" width="3.7109375" style="476" customWidth="1"/>
    <col min="7687" max="7687" width="22" style="476" customWidth="1"/>
    <col min="7688" max="7688" width="5.5703125" style="476" customWidth="1"/>
    <col min="7689" max="7690" width="3.7109375" style="476" customWidth="1"/>
    <col min="7691" max="7691" width="22" style="476" customWidth="1"/>
    <col min="7692" max="7692" width="5.5703125" style="476" customWidth="1"/>
    <col min="7693" max="7694" width="3.7109375" style="476" customWidth="1"/>
    <col min="7695" max="7695" width="22" style="476" customWidth="1"/>
    <col min="7696" max="7697" width="15.7109375" style="476" customWidth="1"/>
    <col min="7698" max="7698" width="11.7109375" style="476" customWidth="1"/>
    <col min="7699" max="7699" width="6.42578125" style="476" bestFit="1" customWidth="1"/>
    <col min="7700" max="7700" width="11.7109375" style="476" customWidth="1"/>
    <col min="7701" max="7701" width="0" style="476" hidden="1" customWidth="1"/>
    <col min="7702" max="7702" width="3.7109375" style="476" customWidth="1"/>
    <col min="7703" max="7703" width="11.140625" style="476" bestFit="1" customWidth="1"/>
    <col min="7704" max="7705" width="10.5703125" style="476"/>
    <col min="7706" max="7706" width="13.42578125" style="476" customWidth="1"/>
    <col min="7707"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5.5703125" style="476" customWidth="1"/>
    <col min="7941" max="7942" width="3.7109375" style="476" customWidth="1"/>
    <col min="7943" max="7943" width="22" style="476" customWidth="1"/>
    <col min="7944" max="7944" width="5.5703125" style="476" customWidth="1"/>
    <col min="7945" max="7946" width="3.7109375" style="476" customWidth="1"/>
    <col min="7947" max="7947" width="22" style="476" customWidth="1"/>
    <col min="7948" max="7948" width="5.5703125" style="476" customWidth="1"/>
    <col min="7949" max="7950" width="3.7109375" style="476" customWidth="1"/>
    <col min="7951" max="7951" width="22" style="476" customWidth="1"/>
    <col min="7952" max="7953" width="15.7109375" style="476" customWidth="1"/>
    <col min="7954" max="7954" width="11.7109375" style="476" customWidth="1"/>
    <col min="7955" max="7955" width="6.42578125" style="476" bestFit="1" customWidth="1"/>
    <col min="7956" max="7956" width="11.7109375" style="476" customWidth="1"/>
    <col min="7957" max="7957" width="0" style="476" hidden="1" customWidth="1"/>
    <col min="7958" max="7958" width="3.7109375" style="476" customWidth="1"/>
    <col min="7959" max="7959" width="11.140625" style="476" bestFit="1" customWidth="1"/>
    <col min="7960" max="7961" width="10.5703125" style="476"/>
    <col min="7962" max="7962" width="13.42578125" style="476" customWidth="1"/>
    <col min="7963"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5.5703125" style="476" customWidth="1"/>
    <col min="8197" max="8198" width="3.7109375" style="476" customWidth="1"/>
    <col min="8199" max="8199" width="22" style="476" customWidth="1"/>
    <col min="8200" max="8200" width="5.5703125" style="476" customWidth="1"/>
    <col min="8201" max="8202" width="3.7109375" style="476" customWidth="1"/>
    <col min="8203" max="8203" width="22" style="476" customWidth="1"/>
    <col min="8204" max="8204" width="5.5703125" style="476" customWidth="1"/>
    <col min="8205" max="8206" width="3.7109375" style="476" customWidth="1"/>
    <col min="8207" max="8207" width="22" style="476" customWidth="1"/>
    <col min="8208" max="8209" width="15.7109375" style="476" customWidth="1"/>
    <col min="8210" max="8210" width="11.7109375" style="476" customWidth="1"/>
    <col min="8211" max="8211" width="6.42578125" style="476" bestFit="1" customWidth="1"/>
    <col min="8212" max="8212" width="11.7109375" style="476" customWidth="1"/>
    <col min="8213" max="8213" width="0" style="476" hidden="1" customWidth="1"/>
    <col min="8214" max="8214" width="3.7109375" style="476" customWidth="1"/>
    <col min="8215" max="8215" width="11.140625" style="476" bestFit="1" customWidth="1"/>
    <col min="8216" max="8217" width="10.5703125" style="476"/>
    <col min="8218" max="8218" width="13.42578125" style="476" customWidth="1"/>
    <col min="8219"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5.5703125" style="476" customWidth="1"/>
    <col min="8453" max="8454" width="3.7109375" style="476" customWidth="1"/>
    <col min="8455" max="8455" width="22" style="476" customWidth="1"/>
    <col min="8456" max="8456" width="5.5703125" style="476" customWidth="1"/>
    <col min="8457" max="8458" width="3.7109375" style="476" customWidth="1"/>
    <col min="8459" max="8459" width="22" style="476" customWidth="1"/>
    <col min="8460" max="8460" width="5.5703125" style="476" customWidth="1"/>
    <col min="8461" max="8462" width="3.7109375" style="476" customWidth="1"/>
    <col min="8463" max="8463" width="22" style="476" customWidth="1"/>
    <col min="8464" max="8465" width="15.7109375" style="476" customWidth="1"/>
    <col min="8466" max="8466" width="11.7109375" style="476" customWidth="1"/>
    <col min="8467" max="8467" width="6.42578125" style="476" bestFit="1" customWidth="1"/>
    <col min="8468" max="8468" width="11.7109375" style="476" customWidth="1"/>
    <col min="8469" max="8469" width="0" style="476" hidden="1" customWidth="1"/>
    <col min="8470" max="8470" width="3.7109375" style="476" customWidth="1"/>
    <col min="8471" max="8471" width="11.140625" style="476" bestFit="1" customWidth="1"/>
    <col min="8472" max="8473" width="10.5703125" style="476"/>
    <col min="8474" max="8474" width="13.42578125" style="476" customWidth="1"/>
    <col min="8475"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5.5703125" style="476" customWidth="1"/>
    <col min="8709" max="8710" width="3.7109375" style="476" customWidth="1"/>
    <col min="8711" max="8711" width="22" style="476" customWidth="1"/>
    <col min="8712" max="8712" width="5.5703125" style="476" customWidth="1"/>
    <col min="8713" max="8714" width="3.7109375" style="476" customWidth="1"/>
    <col min="8715" max="8715" width="22" style="476" customWidth="1"/>
    <col min="8716" max="8716" width="5.5703125" style="476" customWidth="1"/>
    <col min="8717" max="8718" width="3.7109375" style="476" customWidth="1"/>
    <col min="8719" max="8719" width="22" style="476" customWidth="1"/>
    <col min="8720" max="8721" width="15.7109375" style="476" customWidth="1"/>
    <col min="8722" max="8722" width="11.7109375" style="476" customWidth="1"/>
    <col min="8723" max="8723" width="6.42578125" style="476" bestFit="1" customWidth="1"/>
    <col min="8724" max="8724" width="11.7109375" style="476" customWidth="1"/>
    <col min="8725" max="8725" width="0" style="476" hidden="1" customWidth="1"/>
    <col min="8726" max="8726" width="3.7109375" style="476" customWidth="1"/>
    <col min="8727" max="8727" width="11.140625" style="476" bestFit="1" customWidth="1"/>
    <col min="8728" max="8729" width="10.5703125" style="476"/>
    <col min="8730" max="8730" width="13.42578125" style="476" customWidth="1"/>
    <col min="8731"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5.5703125" style="476" customWidth="1"/>
    <col min="8965" max="8966" width="3.7109375" style="476" customWidth="1"/>
    <col min="8967" max="8967" width="22" style="476" customWidth="1"/>
    <col min="8968" max="8968" width="5.5703125" style="476" customWidth="1"/>
    <col min="8969" max="8970" width="3.7109375" style="476" customWidth="1"/>
    <col min="8971" max="8971" width="22" style="476" customWidth="1"/>
    <col min="8972" max="8972" width="5.5703125" style="476" customWidth="1"/>
    <col min="8973" max="8974" width="3.7109375" style="476" customWidth="1"/>
    <col min="8975" max="8975" width="22" style="476" customWidth="1"/>
    <col min="8976" max="8977" width="15.7109375" style="476" customWidth="1"/>
    <col min="8978" max="8978" width="11.7109375" style="476" customWidth="1"/>
    <col min="8979" max="8979" width="6.42578125" style="476" bestFit="1" customWidth="1"/>
    <col min="8980" max="8980" width="11.7109375" style="476" customWidth="1"/>
    <col min="8981" max="8981" width="0" style="476" hidden="1" customWidth="1"/>
    <col min="8982" max="8982" width="3.7109375" style="476" customWidth="1"/>
    <col min="8983" max="8983" width="11.140625" style="476" bestFit="1" customWidth="1"/>
    <col min="8984" max="8985" width="10.5703125" style="476"/>
    <col min="8986" max="8986" width="13.42578125" style="476" customWidth="1"/>
    <col min="8987"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5.5703125" style="476" customWidth="1"/>
    <col min="9221" max="9222" width="3.7109375" style="476" customWidth="1"/>
    <col min="9223" max="9223" width="22" style="476" customWidth="1"/>
    <col min="9224" max="9224" width="5.5703125" style="476" customWidth="1"/>
    <col min="9225" max="9226" width="3.7109375" style="476" customWidth="1"/>
    <col min="9227" max="9227" width="22" style="476" customWidth="1"/>
    <col min="9228" max="9228" width="5.5703125" style="476" customWidth="1"/>
    <col min="9229" max="9230" width="3.7109375" style="476" customWidth="1"/>
    <col min="9231" max="9231" width="22" style="476" customWidth="1"/>
    <col min="9232" max="9233" width="15.7109375" style="476" customWidth="1"/>
    <col min="9234" max="9234" width="11.7109375" style="476" customWidth="1"/>
    <col min="9235" max="9235" width="6.42578125" style="476" bestFit="1" customWidth="1"/>
    <col min="9236" max="9236" width="11.7109375" style="476" customWidth="1"/>
    <col min="9237" max="9237" width="0" style="476" hidden="1" customWidth="1"/>
    <col min="9238" max="9238" width="3.7109375" style="476" customWidth="1"/>
    <col min="9239" max="9239" width="11.140625" style="476" bestFit="1" customWidth="1"/>
    <col min="9240" max="9241" width="10.5703125" style="476"/>
    <col min="9242" max="9242" width="13.42578125" style="476" customWidth="1"/>
    <col min="9243"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5.5703125" style="476" customWidth="1"/>
    <col min="9477" max="9478" width="3.7109375" style="476" customWidth="1"/>
    <col min="9479" max="9479" width="22" style="476" customWidth="1"/>
    <col min="9480" max="9480" width="5.5703125" style="476" customWidth="1"/>
    <col min="9481" max="9482" width="3.7109375" style="476" customWidth="1"/>
    <col min="9483" max="9483" width="22" style="476" customWidth="1"/>
    <col min="9484" max="9484" width="5.5703125" style="476" customWidth="1"/>
    <col min="9485" max="9486" width="3.7109375" style="476" customWidth="1"/>
    <col min="9487" max="9487" width="22" style="476" customWidth="1"/>
    <col min="9488" max="9489" width="15.7109375" style="476" customWidth="1"/>
    <col min="9490" max="9490" width="11.7109375" style="476" customWidth="1"/>
    <col min="9491" max="9491" width="6.42578125" style="476" bestFit="1" customWidth="1"/>
    <col min="9492" max="9492" width="11.7109375" style="476" customWidth="1"/>
    <col min="9493" max="9493" width="0" style="476" hidden="1" customWidth="1"/>
    <col min="9494" max="9494" width="3.7109375" style="476" customWidth="1"/>
    <col min="9495" max="9495" width="11.140625" style="476" bestFit="1" customWidth="1"/>
    <col min="9496" max="9497" width="10.5703125" style="476"/>
    <col min="9498" max="9498" width="13.42578125" style="476" customWidth="1"/>
    <col min="9499"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5.5703125" style="476" customWidth="1"/>
    <col min="9733" max="9734" width="3.7109375" style="476" customWidth="1"/>
    <col min="9735" max="9735" width="22" style="476" customWidth="1"/>
    <col min="9736" max="9736" width="5.5703125" style="476" customWidth="1"/>
    <col min="9737" max="9738" width="3.7109375" style="476" customWidth="1"/>
    <col min="9739" max="9739" width="22" style="476" customWidth="1"/>
    <col min="9740" max="9740" width="5.5703125" style="476" customWidth="1"/>
    <col min="9741" max="9742" width="3.7109375" style="476" customWidth="1"/>
    <col min="9743" max="9743" width="22" style="476" customWidth="1"/>
    <col min="9744" max="9745" width="15.7109375" style="476" customWidth="1"/>
    <col min="9746" max="9746" width="11.7109375" style="476" customWidth="1"/>
    <col min="9747" max="9747" width="6.42578125" style="476" bestFit="1" customWidth="1"/>
    <col min="9748" max="9748" width="11.7109375" style="476" customWidth="1"/>
    <col min="9749" max="9749" width="0" style="476" hidden="1" customWidth="1"/>
    <col min="9750" max="9750" width="3.7109375" style="476" customWidth="1"/>
    <col min="9751" max="9751" width="11.140625" style="476" bestFit="1" customWidth="1"/>
    <col min="9752" max="9753" width="10.5703125" style="476"/>
    <col min="9754" max="9754" width="13.42578125" style="476" customWidth="1"/>
    <col min="9755"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5.5703125" style="476" customWidth="1"/>
    <col min="9989" max="9990" width="3.7109375" style="476" customWidth="1"/>
    <col min="9991" max="9991" width="22" style="476" customWidth="1"/>
    <col min="9992" max="9992" width="5.5703125" style="476" customWidth="1"/>
    <col min="9993" max="9994" width="3.7109375" style="476" customWidth="1"/>
    <col min="9995" max="9995" width="22" style="476" customWidth="1"/>
    <col min="9996" max="9996" width="5.5703125" style="476" customWidth="1"/>
    <col min="9997" max="9998" width="3.7109375" style="476" customWidth="1"/>
    <col min="9999" max="9999" width="22" style="476" customWidth="1"/>
    <col min="10000" max="10001" width="15.7109375" style="476" customWidth="1"/>
    <col min="10002" max="10002" width="11.7109375" style="476" customWidth="1"/>
    <col min="10003" max="10003" width="6.42578125" style="476" bestFit="1" customWidth="1"/>
    <col min="10004" max="10004" width="11.7109375" style="476" customWidth="1"/>
    <col min="10005" max="10005" width="0" style="476" hidden="1" customWidth="1"/>
    <col min="10006" max="10006" width="3.7109375" style="476" customWidth="1"/>
    <col min="10007" max="10007" width="11.140625" style="476" bestFit="1" customWidth="1"/>
    <col min="10008" max="10009" width="10.5703125" style="476"/>
    <col min="10010" max="10010" width="13.42578125" style="476" customWidth="1"/>
    <col min="10011"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5.5703125" style="476" customWidth="1"/>
    <col min="10245" max="10246" width="3.7109375" style="476" customWidth="1"/>
    <col min="10247" max="10247" width="22" style="476" customWidth="1"/>
    <col min="10248" max="10248" width="5.5703125" style="476" customWidth="1"/>
    <col min="10249" max="10250" width="3.7109375" style="476" customWidth="1"/>
    <col min="10251" max="10251" width="22" style="476" customWidth="1"/>
    <col min="10252" max="10252" width="5.5703125" style="476" customWidth="1"/>
    <col min="10253" max="10254" width="3.7109375" style="476" customWidth="1"/>
    <col min="10255" max="10255" width="22" style="476" customWidth="1"/>
    <col min="10256" max="10257" width="15.7109375" style="476" customWidth="1"/>
    <col min="10258" max="10258" width="11.7109375" style="476" customWidth="1"/>
    <col min="10259" max="10259" width="6.42578125" style="476" bestFit="1" customWidth="1"/>
    <col min="10260" max="10260" width="11.7109375" style="476" customWidth="1"/>
    <col min="10261" max="10261" width="0" style="476" hidden="1" customWidth="1"/>
    <col min="10262" max="10262" width="3.7109375" style="476" customWidth="1"/>
    <col min="10263" max="10263" width="11.140625" style="476" bestFit="1" customWidth="1"/>
    <col min="10264" max="10265" width="10.5703125" style="476"/>
    <col min="10266" max="10266" width="13.42578125" style="476" customWidth="1"/>
    <col min="10267"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5.5703125" style="476" customWidth="1"/>
    <col min="10501" max="10502" width="3.7109375" style="476" customWidth="1"/>
    <col min="10503" max="10503" width="22" style="476" customWidth="1"/>
    <col min="10504" max="10504" width="5.5703125" style="476" customWidth="1"/>
    <col min="10505" max="10506" width="3.7109375" style="476" customWidth="1"/>
    <col min="10507" max="10507" width="22" style="476" customWidth="1"/>
    <col min="10508" max="10508" width="5.5703125" style="476" customWidth="1"/>
    <col min="10509" max="10510" width="3.7109375" style="476" customWidth="1"/>
    <col min="10511" max="10511" width="22" style="476" customWidth="1"/>
    <col min="10512" max="10513" width="15.7109375" style="476" customWidth="1"/>
    <col min="10514" max="10514" width="11.7109375" style="476" customWidth="1"/>
    <col min="10515" max="10515" width="6.42578125" style="476" bestFit="1" customWidth="1"/>
    <col min="10516" max="10516" width="11.7109375" style="476" customWidth="1"/>
    <col min="10517" max="10517" width="0" style="476" hidden="1" customWidth="1"/>
    <col min="10518" max="10518" width="3.7109375" style="476" customWidth="1"/>
    <col min="10519" max="10519" width="11.140625" style="476" bestFit="1" customWidth="1"/>
    <col min="10520" max="10521" width="10.5703125" style="476"/>
    <col min="10522" max="10522" width="13.42578125" style="476" customWidth="1"/>
    <col min="10523"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5.5703125" style="476" customWidth="1"/>
    <col min="10757" max="10758" width="3.7109375" style="476" customWidth="1"/>
    <col min="10759" max="10759" width="22" style="476" customWidth="1"/>
    <col min="10760" max="10760" width="5.5703125" style="476" customWidth="1"/>
    <col min="10761" max="10762" width="3.7109375" style="476" customWidth="1"/>
    <col min="10763" max="10763" width="22" style="476" customWidth="1"/>
    <col min="10764" max="10764" width="5.5703125" style="476" customWidth="1"/>
    <col min="10765" max="10766" width="3.7109375" style="476" customWidth="1"/>
    <col min="10767" max="10767" width="22" style="476" customWidth="1"/>
    <col min="10768" max="10769" width="15.7109375" style="476" customWidth="1"/>
    <col min="10770" max="10770" width="11.7109375" style="476" customWidth="1"/>
    <col min="10771" max="10771" width="6.42578125" style="476" bestFit="1" customWidth="1"/>
    <col min="10772" max="10772" width="11.7109375" style="476" customWidth="1"/>
    <col min="10773" max="10773" width="0" style="476" hidden="1" customWidth="1"/>
    <col min="10774" max="10774" width="3.7109375" style="476" customWidth="1"/>
    <col min="10775" max="10775" width="11.140625" style="476" bestFit="1" customWidth="1"/>
    <col min="10776" max="10777" width="10.5703125" style="476"/>
    <col min="10778" max="10778" width="13.42578125" style="476" customWidth="1"/>
    <col min="10779"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5.5703125" style="476" customWidth="1"/>
    <col min="11013" max="11014" width="3.7109375" style="476" customWidth="1"/>
    <col min="11015" max="11015" width="22" style="476" customWidth="1"/>
    <col min="11016" max="11016" width="5.5703125" style="476" customWidth="1"/>
    <col min="11017" max="11018" width="3.7109375" style="476" customWidth="1"/>
    <col min="11019" max="11019" width="22" style="476" customWidth="1"/>
    <col min="11020" max="11020" width="5.5703125" style="476" customWidth="1"/>
    <col min="11021" max="11022" width="3.7109375" style="476" customWidth="1"/>
    <col min="11023" max="11023" width="22" style="476" customWidth="1"/>
    <col min="11024" max="11025" width="15.7109375" style="476" customWidth="1"/>
    <col min="11026" max="11026" width="11.7109375" style="476" customWidth="1"/>
    <col min="11027" max="11027" width="6.42578125" style="476" bestFit="1" customWidth="1"/>
    <col min="11028" max="11028" width="11.7109375" style="476" customWidth="1"/>
    <col min="11029" max="11029" width="0" style="476" hidden="1" customWidth="1"/>
    <col min="11030" max="11030" width="3.7109375" style="476" customWidth="1"/>
    <col min="11031" max="11031" width="11.140625" style="476" bestFit="1" customWidth="1"/>
    <col min="11032" max="11033" width="10.5703125" style="476"/>
    <col min="11034" max="11034" width="13.42578125" style="476" customWidth="1"/>
    <col min="11035"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5.5703125" style="476" customWidth="1"/>
    <col min="11269" max="11270" width="3.7109375" style="476" customWidth="1"/>
    <col min="11271" max="11271" width="22" style="476" customWidth="1"/>
    <col min="11272" max="11272" width="5.5703125" style="476" customWidth="1"/>
    <col min="11273" max="11274" width="3.7109375" style="476" customWidth="1"/>
    <col min="11275" max="11275" width="22" style="476" customWidth="1"/>
    <col min="11276" max="11276" width="5.5703125" style="476" customWidth="1"/>
    <col min="11277" max="11278" width="3.7109375" style="476" customWidth="1"/>
    <col min="11279" max="11279" width="22" style="476" customWidth="1"/>
    <col min="11280" max="11281" width="15.7109375" style="476" customWidth="1"/>
    <col min="11282" max="11282" width="11.7109375" style="476" customWidth="1"/>
    <col min="11283" max="11283" width="6.42578125" style="476" bestFit="1" customWidth="1"/>
    <col min="11284" max="11284" width="11.7109375" style="476" customWidth="1"/>
    <col min="11285" max="11285" width="0" style="476" hidden="1" customWidth="1"/>
    <col min="11286" max="11286" width="3.7109375" style="476" customWidth="1"/>
    <col min="11287" max="11287" width="11.140625" style="476" bestFit="1" customWidth="1"/>
    <col min="11288" max="11289" width="10.5703125" style="476"/>
    <col min="11290" max="11290" width="13.42578125" style="476" customWidth="1"/>
    <col min="11291"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5.5703125" style="476" customWidth="1"/>
    <col min="11525" max="11526" width="3.7109375" style="476" customWidth="1"/>
    <col min="11527" max="11527" width="22" style="476" customWidth="1"/>
    <col min="11528" max="11528" width="5.5703125" style="476" customWidth="1"/>
    <col min="11529" max="11530" width="3.7109375" style="476" customWidth="1"/>
    <col min="11531" max="11531" width="22" style="476" customWidth="1"/>
    <col min="11532" max="11532" width="5.5703125" style="476" customWidth="1"/>
    <col min="11533" max="11534" width="3.7109375" style="476" customWidth="1"/>
    <col min="11535" max="11535" width="22" style="476" customWidth="1"/>
    <col min="11536" max="11537" width="15.7109375" style="476" customWidth="1"/>
    <col min="11538" max="11538" width="11.7109375" style="476" customWidth="1"/>
    <col min="11539" max="11539" width="6.42578125" style="476" bestFit="1" customWidth="1"/>
    <col min="11540" max="11540" width="11.7109375" style="476" customWidth="1"/>
    <col min="11541" max="11541" width="0" style="476" hidden="1" customWidth="1"/>
    <col min="11542" max="11542" width="3.7109375" style="476" customWidth="1"/>
    <col min="11543" max="11543" width="11.140625" style="476" bestFit="1" customWidth="1"/>
    <col min="11544" max="11545" width="10.5703125" style="476"/>
    <col min="11546" max="11546" width="13.42578125" style="476" customWidth="1"/>
    <col min="11547"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5.5703125" style="476" customWidth="1"/>
    <col min="11781" max="11782" width="3.7109375" style="476" customWidth="1"/>
    <col min="11783" max="11783" width="22" style="476" customWidth="1"/>
    <col min="11784" max="11784" width="5.5703125" style="476" customWidth="1"/>
    <col min="11785" max="11786" width="3.7109375" style="476" customWidth="1"/>
    <col min="11787" max="11787" width="22" style="476" customWidth="1"/>
    <col min="11788" max="11788" width="5.5703125" style="476" customWidth="1"/>
    <col min="11789" max="11790" width="3.7109375" style="476" customWidth="1"/>
    <col min="11791" max="11791" width="22" style="476" customWidth="1"/>
    <col min="11792" max="11793" width="15.7109375" style="476" customWidth="1"/>
    <col min="11794" max="11794" width="11.7109375" style="476" customWidth="1"/>
    <col min="11795" max="11795" width="6.42578125" style="476" bestFit="1" customWidth="1"/>
    <col min="11796" max="11796" width="11.7109375" style="476" customWidth="1"/>
    <col min="11797" max="11797" width="0" style="476" hidden="1" customWidth="1"/>
    <col min="11798" max="11798" width="3.7109375" style="476" customWidth="1"/>
    <col min="11799" max="11799" width="11.140625" style="476" bestFit="1" customWidth="1"/>
    <col min="11800" max="11801" width="10.5703125" style="476"/>
    <col min="11802" max="11802" width="13.42578125" style="476" customWidth="1"/>
    <col min="11803"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5.5703125" style="476" customWidth="1"/>
    <col min="12037" max="12038" width="3.7109375" style="476" customWidth="1"/>
    <col min="12039" max="12039" width="22" style="476" customWidth="1"/>
    <col min="12040" max="12040" width="5.5703125" style="476" customWidth="1"/>
    <col min="12041" max="12042" width="3.7109375" style="476" customWidth="1"/>
    <col min="12043" max="12043" width="22" style="476" customWidth="1"/>
    <col min="12044" max="12044" width="5.5703125" style="476" customWidth="1"/>
    <col min="12045" max="12046" width="3.7109375" style="476" customWidth="1"/>
    <col min="12047" max="12047" width="22" style="476" customWidth="1"/>
    <col min="12048" max="12049" width="15.7109375" style="476" customWidth="1"/>
    <col min="12050" max="12050" width="11.7109375" style="476" customWidth="1"/>
    <col min="12051" max="12051" width="6.42578125" style="476" bestFit="1" customWidth="1"/>
    <col min="12052" max="12052" width="11.7109375" style="476" customWidth="1"/>
    <col min="12053" max="12053" width="0" style="476" hidden="1" customWidth="1"/>
    <col min="12054" max="12054" width="3.7109375" style="476" customWidth="1"/>
    <col min="12055" max="12055" width="11.140625" style="476" bestFit="1" customWidth="1"/>
    <col min="12056" max="12057" width="10.5703125" style="476"/>
    <col min="12058" max="12058" width="13.42578125" style="476" customWidth="1"/>
    <col min="12059"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5.5703125" style="476" customWidth="1"/>
    <col min="12293" max="12294" width="3.7109375" style="476" customWidth="1"/>
    <col min="12295" max="12295" width="22" style="476" customWidth="1"/>
    <col min="12296" max="12296" width="5.5703125" style="476" customWidth="1"/>
    <col min="12297" max="12298" width="3.7109375" style="476" customWidth="1"/>
    <col min="12299" max="12299" width="22" style="476" customWidth="1"/>
    <col min="12300" max="12300" width="5.5703125" style="476" customWidth="1"/>
    <col min="12301" max="12302" width="3.7109375" style="476" customWidth="1"/>
    <col min="12303" max="12303" width="22" style="476" customWidth="1"/>
    <col min="12304" max="12305" width="15.7109375" style="476" customWidth="1"/>
    <col min="12306" max="12306" width="11.7109375" style="476" customWidth="1"/>
    <col min="12307" max="12307" width="6.42578125" style="476" bestFit="1" customWidth="1"/>
    <col min="12308" max="12308" width="11.7109375" style="476" customWidth="1"/>
    <col min="12309" max="12309" width="0" style="476" hidden="1" customWidth="1"/>
    <col min="12310" max="12310" width="3.7109375" style="476" customWidth="1"/>
    <col min="12311" max="12311" width="11.140625" style="476" bestFit="1" customWidth="1"/>
    <col min="12312" max="12313" width="10.5703125" style="476"/>
    <col min="12314" max="12314" width="13.42578125" style="476" customWidth="1"/>
    <col min="12315"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5.5703125" style="476" customWidth="1"/>
    <col min="12549" max="12550" width="3.7109375" style="476" customWidth="1"/>
    <col min="12551" max="12551" width="22" style="476" customWidth="1"/>
    <col min="12552" max="12552" width="5.5703125" style="476" customWidth="1"/>
    <col min="12553" max="12554" width="3.7109375" style="476" customWidth="1"/>
    <col min="12555" max="12555" width="22" style="476" customWidth="1"/>
    <col min="12556" max="12556" width="5.5703125" style="476" customWidth="1"/>
    <col min="12557" max="12558" width="3.7109375" style="476" customWidth="1"/>
    <col min="12559" max="12559" width="22" style="476" customWidth="1"/>
    <col min="12560" max="12561" width="15.7109375" style="476" customWidth="1"/>
    <col min="12562" max="12562" width="11.7109375" style="476" customWidth="1"/>
    <col min="12563" max="12563" width="6.42578125" style="476" bestFit="1" customWidth="1"/>
    <col min="12564" max="12564" width="11.7109375" style="476" customWidth="1"/>
    <col min="12565" max="12565" width="0" style="476" hidden="1" customWidth="1"/>
    <col min="12566" max="12566" width="3.7109375" style="476" customWidth="1"/>
    <col min="12567" max="12567" width="11.140625" style="476" bestFit="1" customWidth="1"/>
    <col min="12568" max="12569" width="10.5703125" style="476"/>
    <col min="12570" max="12570" width="13.42578125" style="476" customWidth="1"/>
    <col min="12571"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5.5703125" style="476" customWidth="1"/>
    <col min="12805" max="12806" width="3.7109375" style="476" customWidth="1"/>
    <col min="12807" max="12807" width="22" style="476" customWidth="1"/>
    <col min="12808" max="12808" width="5.5703125" style="476" customWidth="1"/>
    <col min="12809" max="12810" width="3.7109375" style="476" customWidth="1"/>
    <col min="12811" max="12811" width="22" style="476" customWidth="1"/>
    <col min="12812" max="12812" width="5.5703125" style="476" customWidth="1"/>
    <col min="12813" max="12814" width="3.7109375" style="476" customWidth="1"/>
    <col min="12815" max="12815" width="22" style="476" customWidth="1"/>
    <col min="12816" max="12817" width="15.7109375" style="476" customWidth="1"/>
    <col min="12818" max="12818" width="11.7109375" style="476" customWidth="1"/>
    <col min="12819" max="12819" width="6.42578125" style="476" bestFit="1" customWidth="1"/>
    <col min="12820" max="12820" width="11.7109375" style="476" customWidth="1"/>
    <col min="12821" max="12821" width="0" style="476" hidden="1" customWidth="1"/>
    <col min="12822" max="12822" width="3.7109375" style="476" customWidth="1"/>
    <col min="12823" max="12823" width="11.140625" style="476" bestFit="1" customWidth="1"/>
    <col min="12824" max="12825" width="10.5703125" style="476"/>
    <col min="12826" max="12826" width="13.42578125" style="476" customWidth="1"/>
    <col min="12827"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5.5703125" style="476" customWidth="1"/>
    <col min="13061" max="13062" width="3.7109375" style="476" customWidth="1"/>
    <col min="13063" max="13063" width="22" style="476" customWidth="1"/>
    <col min="13064" max="13064" width="5.5703125" style="476" customWidth="1"/>
    <col min="13065" max="13066" width="3.7109375" style="476" customWidth="1"/>
    <col min="13067" max="13067" width="22" style="476" customWidth="1"/>
    <col min="13068" max="13068" width="5.5703125" style="476" customWidth="1"/>
    <col min="13069" max="13070" width="3.7109375" style="476" customWidth="1"/>
    <col min="13071" max="13071" width="22" style="476" customWidth="1"/>
    <col min="13072" max="13073" width="15.7109375" style="476" customWidth="1"/>
    <col min="13074" max="13074" width="11.7109375" style="476" customWidth="1"/>
    <col min="13075" max="13075" width="6.42578125" style="476" bestFit="1" customWidth="1"/>
    <col min="13076" max="13076" width="11.7109375" style="476" customWidth="1"/>
    <col min="13077" max="13077" width="0" style="476" hidden="1" customWidth="1"/>
    <col min="13078" max="13078" width="3.7109375" style="476" customWidth="1"/>
    <col min="13079" max="13079" width="11.140625" style="476" bestFit="1" customWidth="1"/>
    <col min="13080" max="13081" width="10.5703125" style="476"/>
    <col min="13082" max="13082" width="13.42578125" style="476" customWidth="1"/>
    <col min="13083"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5.5703125" style="476" customWidth="1"/>
    <col min="13317" max="13318" width="3.7109375" style="476" customWidth="1"/>
    <col min="13319" max="13319" width="22" style="476" customWidth="1"/>
    <col min="13320" max="13320" width="5.5703125" style="476" customWidth="1"/>
    <col min="13321" max="13322" width="3.7109375" style="476" customWidth="1"/>
    <col min="13323" max="13323" width="22" style="476" customWidth="1"/>
    <col min="13324" max="13324" width="5.5703125" style="476" customWidth="1"/>
    <col min="13325" max="13326" width="3.7109375" style="476" customWidth="1"/>
    <col min="13327" max="13327" width="22" style="476" customWidth="1"/>
    <col min="13328" max="13329" width="15.7109375" style="476" customWidth="1"/>
    <col min="13330" max="13330" width="11.7109375" style="476" customWidth="1"/>
    <col min="13331" max="13331" width="6.42578125" style="476" bestFit="1" customWidth="1"/>
    <col min="13332" max="13332" width="11.7109375" style="476" customWidth="1"/>
    <col min="13333" max="13333" width="0" style="476" hidden="1" customWidth="1"/>
    <col min="13334" max="13334" width="3.7109375" style="476" customWidth="1"/>
    <col min="13335" max="13335" width="11.140625" style="476" bestFit="1" customWidth="1"/>
    <col min="13336" max="13337" width="10.5703125" style="476"/>
    <col min="13338" max="13338" width="13.42578125" style="476" customWidth="1"/>
    <col min="13339"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5.5703125" style="476" customWidth="1"/>
    <col min="13573" max="13574" width="3.7109375" style="476" customWidth="1"/>
    <col min="13575" max="13575" width="22" style="476" customWidth="1"/>
    <col min="13576" max="13576" width="5.5703125" style="476" customWidth="1"/>
    <col min="13577" max="13578" width="3.7109375" style="476" customWidth="1"/>
    <col min="13579" max="13579" width="22" style="476" customWidth="1"/>
    <col min="13580" max="13580" width="5.5703125" style="476" customWidth="1"/>
    <col min="13581" max="13582" width="3.7109375" style="476" customWidth="1"/>
    <col min="13583" max="13583" width="22" style="476" customWidth="1"/>
    <col min="13584" max="13585" width="15.7109375" style="476" customWidth="1"/>
    <col min="13586" max="13586" width="11.7109375" style="476" customWidth="1"/>
    <col min="13587" max="13587" width="6.42578125" style="476" bestFit="1" customWidth="1"/>
    <col min="13588" max="13588" width="11.7109375" style="476" customWidth="1"/>
    <col min="13589" max="13589" width="0" style="476" hidden="1" customWidth="1"/>
    <col min="13590" max="13590" width="3.7109375" style="476" customWidth="1"/>
    <col min="13591" max="13591" width="11.140625" style="476" bestFit="1" customWidth="1"/>
    <col min="13592" max="13593" width="10.5703125" style="476"/>
    <col min="13594" max="13594" width="13.42578125" style="476" customWidth="1"/>
    <col min="13595"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5.5703125" style="476" customWidth="1"/>
    <col min="13829" max="13830" width="3.7109375" style="476" customWidth="1"/>
    <col min="13831" max="13831" width="22" style="476" customWidth="1"/>
    <col min="13832" max="13832" width="5.5703125" style="476" customWidth="1"/>
    <col min="13833" max="13834" width="3.7109375" style="476" customWidth="1"/>
    <col min="13835" max="13835" width="22" style="476" customWidth="1"/>
    <col min="13836" max="13836" width="5.5703125" style="476" customWidth="1"/>
    <col min="13837" max="13838" width="3.7109375" style="476" customWidth="1"/>
    <col min="13839" max="13839" width="22" style="476" customWidth="1"/>
    <col min="13840" max="13841" width="15.7109375" style="476" customWidth="1"/>
    <col min="13842" max="13842" width="11.7109375" style="476" customWidth="1"/>
    <col min="13843" max="13843" width="6.42578125" style="476" bestFit="1" customWidth="1"/>
    <col min="13844" max="13844" width="11.7109375" style="476" customWidth="1"/>
    <col min="13845" max="13845" width="0" style="476" hidden="1" customWidth="1"/>
    <col min="13846" max="13846" width="3.7109375" style="476" customWidth="1"/>
    <col min="13847" max="13847" width="11.140625" style="476" bestFit="1" customWidth="1"/>
    <col min="13848" max="13849" width="10.5703125" style="476"/>
    <col min="13850" max="13850" width="13.42578125" style="476" customWidth="1"/>
    <col min="13851"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5.5703125" style="476" customWidth="1"/>
    <col min="14085" max="14086" width="3.7109375" style="476" customWidth="1"/>
    <col min="14087" max="14087" width="22" style="476" customWidth="1"/>
    <col min="14088" max="14088" width="5.5703125" style="476" customWidth="1"/>
    <col min="14089" max="14090" width="3.7109375" style="476" customWidth="1"/>
    <col min="14091" max="14091" width="22" style="476" customWidth="1"/>
    <col min="14092" max="14092" width="5.5703125" style="476" customWidth="1"/>
    <col min="14093" max="14094" width="3.7109375" style="476" customWidth="1"/>
    <col min="14095" max="14095" width="22" style="476" customWidth="1"/>
    <col min="14096" max="14097" width="15.7109375" style="476" customWidth="1"/>
    <col min="14098" max="14098" width="11.7109375" style="476" customWidth="1"/>
    <col min="14099" max="14099" width="6.42578125" style="476" bestFit="1" customWidth="1"/>
    <col min="14100" max="14100" width="11.7109375" style="476" customWidth="1"/>
    <col min="14101" max="14101" width="0" style="476" hidden="1" customWidth="1"/>
    <col min="14102" max="14102" width="3.7109375" style="476" customWidth="1"/>
    <col min="14103" max="14103" width="11.140625" style="476" bestFit="1" customWidth="1"/>
    <col min="14104" max="14105" width="10.5703125" style="476"/>
    <col min="14106" max="14106" width="13.42578125" style="476" customWidth="1"/>
    <col min="14107"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5.5703125" style="476" customWidth="1"/>
    <col min="14341" max="14342" width="3.7109375" style="476" customWidth="1"/>
    <col min="14343" max="14343" width="22" style="476" customWidth="1"/>
    <col min="14344" max="14344" width="5.5703125" style="476" customWidth="1"/>
    <col min="14345" max="14346" width="3.7109375" style="476" customWidth="1"/>
    <col min="14347" max="14347" width="22" style="476" customWidth="1"/>
    <col min="14348" max="14348" width="5.5703125" style="476" customWidth="1"/>
    <col min="14349" max="14350" width="3.7109375" style="476" customWidth="1"/>
    <col min="14351" max="14351" width="22" style="476" customWidth="1"/>
    <col min="14352" max="14353" width="15.7109375" style="476" customWidth="1"/>
    <col min="14354" max="14354" width="11.7109375" style="476" customWidth="1"/>
    <col min="14355" max="14355" width="6.42578125" style="476" bestFit="1" customWidth="1"/>
    <col min="14356" max="14356" width="11.7109375" style="476" customWidth="1"/>
    <col min="14357" max="14357" width="0" style="476" hidden="1" customWidth="1"/>
    <col min="14358" max="14358" width="3.7109375" style="476" customWidth="1"/>
    <col min="14359" max="14359" width="11.140625" style="476" bestFit="1" customWidth="1"/>
    <col min="14360" max="14361" width="10.5703125" style="476"/>
    <col min="14362" max="14362" width="13.42578125" style="476" customWidth="1"/>
    <col min="14363"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5.5703125" style="476" customWidth="1"/>
    <col min="14597" max="14598" width="3.7109375" style="476" customWidth="1"/>
    <col min="14599" max="14599" width="22" style="476" customWidth="1"/>
    <col min="14600" max="14600" width="5.5703125" style="476" customWidth="1"/>
    <col min="14601" max="14602" width="3.7109375" style="476" customWidth="1"/>
    <col min="14603" max="14603" width="22" style="476" customWidth="1"/>
    <col min="14604" max="14604" width="5.5703125" style="476" customWidth="1"/>
    <col min="14605" max="14606" width="3.7109375" style="476" customWidth="1"/>
    <col min="14607" max="14607" width="22" style="476" customWidth="1"/>
    <col min="14608" max="14609" width="15.7109375" style="476" customWidth="1"/>
    <col min="14610" max="14610" width="11.7109375" style="476" customWidth="1"/>
    <col min="14611" max="14611" width="6.42578125" style="476" bestFit="1" customWidth="1"/>
    <col min="14612" max="14612" width="11.7109375" style="476" customWidth="1"/>
    <col min="14613" max="14613" width="0" style="476" hidden="1" customWidth="1"/>
    <col min="14614" max="14614" width="3.7109375" style="476" customWidth="1"/>
    <col min="14615" max="14615" width="11.140625" style="476" bestFit="1" customWidth="1"/>
    <col min="14616" max="14617" width="10.5703125" style="476"/>
    <col min="14618" max="14618" width="13.42578125" style="476" customWidth="1"/>
    <col min="14619"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5.5703125" style="476" customWidth="1"/>
    <col min="14853" max="14854" width="3.7109375" style="476" customWidth="1"/>
    <col min="14855" max="14855" width="22" style="476" customWidth="1"/>
    <col min="14856" max="14856" width="5.5703125" style="476" customWidth="1"/>
    <col min="14857" max="14858" width="3.7109375" style="476" customWidth="1"/>
    <col min="14859" max="14859" width="22" style="476" customWidth="1"/>
    <col min="14860" max="14860" width="5.5703125" style="476" customWidth="1"/>
    <col min="14861" max="14862" width="3.7109375" style="476" customWidth="1"/>
    <col min="14863" max="14863" width="22" style="476" customWidth="1"/>
    <col min="14864" max="14865" width="15.7109375" style="476" customWidth="1"/>
    <col min="14866" max="14866" width="11.7109375" style="476" customWidth="1"/>
    <col min="14867" max="14867" width="6.42578125" style="476" bestFit="1" customWidth="1"/>
    <col min="14868" max="14868" width="11.7109375" style="476" customWidth="1"/>
    <col min="14869" max="14869" width="0" style="476" hidden="1" customWidth="1"/>
    <col min="14870" max="14870" width="3.7109375" style="476" customWidth="1"/>
    <col min="14871" max="14871" width="11.140625" style="476" bestFit="1" customWidth="1"/>
    <col min="14872" max="14873" width="10.5703125" style="476"/>
    <col min="14874" max="14874" width="13.42578125" style="476" customWidth="1"/>
    <col min="14875"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5.5703125" style="476" customWidth="1"/>
    <col min="15109" max="15110" width="3.7109375" style="476" customWidth="1"/>
    <col min="15111" max="15111" width="22" style="476" customWidth="1"/>
    <col min="15112" max="15112" width="5.5703125" style="476" customWidth="1"/>
    <col min="15113" max="15114" width="3.7109375" style="476" customWidth="1"/>
    <col min="15115" max="15115" width="22" style="476" customWidth="1"/>
    <col min="15116" max="15116" width="5.5703125" style="476" customWidth="1"/>
    <col min="15117" max="15118" width="3.7109375" style="476" customWidth="1"/>
    <col min="15119" max="15119" width="22" style="476" customWidth="1"/>
    <col min="15120" max="15121" width="15.7109375" style="476" customWidth="1"/>
    <col min="15122" max="15122" width="11.7109375" style="476" customWidth="1"/>
    <col min="15123" max="15123" width="6.42578125" style="476" bestFit="1" customWidth="1"/>
    <col min="15124" max="15124" width="11.7109375" style="476" customWidth="1"/>
    <col min="15125" max="15125" width="0" style="476" hidden="1" customWidth="1"/>
    <col min="15126" max="15126" width="3.7109375" style="476" customWidth="1"/>
    <col min="15127" max="15127" width="11.140625" style="476" bestFit="1" customWidth="1"/>
    <col min="15128" max="15129" width="10.5703125" style="476"/>
    <col min="15130" max="15130" width="13.42578125" style="476" customWidth="1"/>
    <col min="15131"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5.5703125" style="476" customWidth="1"/>
    <col min="15365" max="15366" width="3.7109375" style="476" customWidth="1"/>
    <col min="15367" max="15367" width="22" style="476" customWidth="1"/>
    <col min="15368" max="15368" width="5.5703125" style="476" customWidth="1"/>
    <col min="15369" max="15370" width="3.7109375" style="476" customWidth="1"/>
    <col min="15371" max="15371" width="22" style="476" customWidth="1"/>
    <col min="15372" max="15372" width="5.5703125" style="476" customWidth="1"/>
    <col min="15373" max="15374" width="3.7109375" style="476" customWidth="1"/>
    <col min="15375" max="15375" width="22" style="476" customWidth="1"/>
    <col min="15376" max="15377" width="15.7109375" style="476" customWidth="1"/>
    <col min="15378" max="15378" width="11.7109375" style="476" customWidth="1"/>
    <col min="15379" max="15379" width="6.42578125" style="476" bestFit="1" customWidth="1"/>
    <col min="15380" max="15380" width="11.7109375" style="476" customWidth="1"/>
    <col min="15381" max="15381" width="0" style="476" hidden="1" customWidth="1"/>
    <col min="15382" max="15382" width="3.7109375" style="476" customWidth="1"/>
    <col min="15383" max="15383" width="11.140625" style="476" bestFit="1" customWidth="1"/>
    <col min="15384" max="15385" width="10.5703125" style="476"/>
    <col min="15386" max="15386" width="13.42578125" style="476" customWidth="1"/>
    <col min="15387"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5.5703125" style="476" customWidth="1"/>
    <col min="15621" max="15622" width="3.7109375" style="476" customWidth="1"/>
    <col min="15623" max="15623" width="22" style="476" customWidth="1"/>
    <col min="15624" max="15624" width="5.5703125" style="476" customWidth="1"/>
    <col min="15625" max="15626" width="3.7109375" style="476" customWidth="1"/>
    <col min="15627" max="15627" width="22" style="476" customWidth="1"/>
    <col min="15628" max="15628" width="5.5703125" style="476" customWidth="1"/>
    <col min="15629" max="15630" width="3.7109375" style="476" customWidth="1"/>
    <col min="15631" max="15631" width="22" style="476" customWidth="1"/>
    <col min="15632" max="15633" width="15.7109375" style="476" customWidth="1"/>
    <col min="15634" max="15634" width="11.7109375" style="476" customWidth="1"/>
    <col min="15635" max="15635" width="6.42578125" style="476" bestFit="1" customWidth="1"/>
    <col min="15636" max="15636" width="11.7109375" style="476" customWidth="1"/>
    <col min="15637" max="15637" width="0" style="476" hidden="1" customWidth="1"/>
    <col min="15638" max="15638" width="3.7109375" style="476" customWidth="1"/>
    <col min="15639" max="15639" width="11.140625" style="476" bestFit="1" customWidth="1"/>
    <col min="15640" max="15641" width="10.5703125" style="476"/>
    <col min="15642" max="15642" width="13.42578125" style="476" customWidth="1"/>
    <col min="15643"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5.5703125" style="476" customWidth="1"/>
    <col min="15877" max="15878" width="3.7109375" style="476" customWidth="1"/>
    <col min="15879" max="15879" width="22" style="476" customWidth="1"/>
    <col min="15880" max="15880" width="5.5703125" style="476" customWidth="1"/>
    <col min="15881" max="15882" width="3.7109375" style="476" customWidth="1"/>
    <col min="15883" max="15883" width="22" style="476" customWidth="1"/>
    <col min="15884" max="15884" width="5.5703125" style="476" customWidth="1"/>
    <col min="15885" max="15886" width="3.7109375" style="476" customWidth="1"/>
    <col min="15887" max="15887" width="22" style="476" customWidth="1"/>
    <col min="15888" max="15889" width="15.7109375" style="476" customWidth="1"/>
    <col min="15890" max="15890" width="11.7109375" style="476" customWidth="1"/>
    <col min="15891" max="15891" width="6.42578125" style="476" bestFit="1" customWidth="1"/>
    <col min="15892" max="15892" width="11.7109375" style="476" customWidth="1"/>
    <col min="15893" max="15893" width="0" style="476" hidden="1" customWidth="1"/>
    <col min="15894" max="15894" width="3.7109375" style="476" customWidth="1"/>
    <col min="15895" max="15895" width="11.140625" style="476" bestFit="1" customWidth="1"/>
    <col min="15896" max="15897" width="10.5703125" style="476"/>
    <col min="15898" max="15898" width="13.42578125" style="476" customWidth="1"/>
    <col min="15899"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5.5703125" style="476" customWidth="1"/>
    <col min="16133" max="16134" width="3.7109375" style="476" customWidth="1"/>
    <col min="16135" max="16135" width="22" style="476" customWidth="1"/>
    <col min="16136" max="16136" width="5.5703125" style="476" customWidth="1"/>
    <col min="16137" max="16138" width="3.7109375" style="476" customWidth="1"/>
    <col min="16139" max="16139" width="22" style="476" customWidth="1"/>
    <col min="16140" max="16140" width="5.5703125" style="476" customWidth="1"/>
    <col min="16141" max="16142" width="3.7109375" style="476" customWidth="1"/>
    <col min="16143" max="16143" width="22" style="476" customWidth="1"/>
    <col min="16144" max="16145" width="15.7109375" style="476" customWidth="1"/>
    <col min="16146" max="16146" width="11.7109375" style="476" customWidth="1"/>
    <col min="16147" max="16147" width="6.42578125" style="476" bestFit="1" customWidth="1"/>
    <col min="16148" max="16148" width="11.7109375" style="476" customWidth="1"/>
    <col min="16149" max="16149" width="0" style="476" hidden="1" customWidth="1"/>
    <col min="16150" max="16150" width="3.7109375" style="476" customWidth="1"/>
    <col min="16151" max="16151" width="11.140625" style="476" bestFit="1" customWidth="1"/>
    <col min="16152" max="16153" width="10.5703125" style="476"/>
    <col min="16154" max="16154" width="13.42578125" style="476" customWidth="1"/>
    <col min="16155" max="16384" width="10.5703125" style="476"/>
  </cols>
  <sheetData>
    <row r="1" spans="1:37" hidden="1"/>
    <row r="2" spans="1:37" hidden="1"/>
    <row r="3" spans="1:37" hidden="1"/>
    <row r="4" spans="1:37" ht="3" customHeight="1">
      <c r="J4" s="481"/>
      <c r="K4" s="481"/>
      <c r="L4" s="477"/>
      <c r="M4" s="477"/>
      <c r="N4" s="477"/>
      <c r="O4" s="477"/>
      <c r="P4" s="477"/>
      <c r="Q4" s="477"/>
      <c r="R4" s="477"/>
      <c r="S4" s="477"/>
      <c r="T4" s="477"/>
      <c r="U4" s="477"/>
      <c r="V4" s="477"/>
      <c r="W4" s="477"/>
      <c r="X4" s="477"/>
      <c r="Y4" s="477"/>
      <c r="Z4" s="484"/>
      <c r="AA4" s="484"/>
      <c r="AB4" s="484"/>
      <c r="AC4" s="484"/>
      <c r="AD4" s="484"/>
      <c r="AE4" s="477"/>
    </row>
    <row r="5" spans="1:37" ht="22.5" customHeight="1">
      <c r="J5" s="481"/>
      <c r="K5" s="481"/>
      <c r="L5" s="1214" t="s">
        <v>674</v>
      </c>
      <c r="M5" s="1214"/>
      <c r="N5" s="1214"/>
      <c r="O5" s="1214"/>
      <c r="P5" s="1214"/>
      <c r="Q5" s="1214"/>
      <c r="R5" s="1214"/>
      <c r="S5" s="1214"/>
      <c r="T5" s="1214"/>
      <c r="U5" s="579"/>
      <c r="V5" s="579"/>
      <c r="W5" s="523"/>
      <c r="X5" s="523"/>
      <c r="Y5" s="585"/>
      <c r="Z5" s="585"/>
      <c r="AA5" s="585"/>
      <c r="AB5" s="585"/>
      <c r="AC5" s="585"/>
      <c r="AD5" s="585"/>
      <c r="AE5" s="497"/>
    </row>
    <row r="6" spans="1:37" ht="3" customHeight="1">
      <c r="J6" s="481"/>
      <c r="K6" s="481"/>
      <c r="L6" s="477"/>
      <c r="M6" s="477"/>
      <c r="N6" s="477"/>
      <c r="O6" s="480"/>
      <c r="P6" s="480"/>
      <c r="Q6" s="480"/>
      <c r="R6" s="480"/>
      <c r="S6" s="480"/>
      <c r="T6" s="480"/>
      <c r="U6" s="477"/>
    </row>
    <row r="7" spans="1:37" s="523" customFormat="1" ht="22.5">
      <c r="A7" s="585"/>
      <c r="B7" s="585"/>
      <c r="C7" s="585"/>
      <c r="D7" s="585"/>
      <c r="E7" s="585"/>
      <c r="F7" s="585"/>
      <c r="G7" s="591"/>
      <c r="H7" s="591"/>
      <c r="I7" s="531"/>
      <c r="J7" s="529"/>
      <c r="K7" s="529"/>
      <c r="L7" s="524"/>
      <c r="M7" s="672" t="s">
        <v>502</v>
      </c>
      <c r="N7" s="1220" t="str">
        <f>IF(NameOrPr_ch="",IF(NameOrPr="","",NameOrPr),NameOrPr_ch)</f>
        <v>Министерство тарифного регулирования и энергетики Челябинской области</v>
      </c>
      <c r="O7" s="1220"/>
      <c r="P7" s="1220"/>
      <c r="Q7" s="1220"/>
      <c r="R7" s="1220"/>
      <c r="S7" s="1220"/>
      <c r="T7" s="1220"/>
      <c r="U7" s="669"/>
      <c r="AH7" s="585"/>
      <c r="AI7" s="585"/>
      <c r="AJ7" s="585"/>
      <c r="AK7" s="585"/>
    </row>
    <row r="8" spans="1:37" s="491" customFormat="1" ht="18.75">
      <c r="A8" s="505"/>
      <c r="B8" s="505"/>
      <c r="C8" s="505"/>
      <c r="D8" s="505"/>
      <c r="E8" s="505"/>
      <c r="F8" s="505"/>
      <c r="G8" s="505"/>
      <c r="H8" s="505"/>
      <c r="L8" s="499"/>
      <c r="M8" s="672" t="s">
        <v>596</v>
      </c>
      <c r="N8" s="1220" t="str">
        <f>IF(datePr_ch="",IF(datePr="","",datePr),datePr_ch)</f>
        <v>30.04.2019</v>
      </c>
      <c r="O8" s="1220"/>
      <c r="P8" s="1220"/>
      <c r="Q8" s="1220"/>
      <c r="R8" s="1220"/>
      <c r="S8" s="1220"/>
      <c r="T8" s="1220"/>
      <c r="U8" s="667"/>
      <c r="V8" s="570"/>
      <c r="W8" s="570"/>
      <c r="X8" s="570"/>
      <c r="Y8" s="570"/>
      <c r="Z8" s="570"/>
      <c r="AA8" s="570"/>
      <c r="AH8" s="505"/>
      <c r="AI8" s="505"/>
      <c r="AJ8" s="505"/>
      <c r="AK8" s="505"/>
    </row>
    <row r="9" spans="1:37" s="491" customFormat="1" ht="18.75">
      <c r="A9" s="505"/>
      <c r="B9" s="505"/>
      <c r="C9" s="505"/>
      <c r="D9" s="505"/>
      <c r="E9" s="505"/>
      <c r="F9" s="505"/>
      <c r="G9" s="505"/>
      <c r="H9" s="505"/>
      <c r="L9" s="552"/>
      <c r="M9" s="672" t="s">
        <v>595</v>
      </c>
      <c r="N9" s="1220" t="str">
        <f>IF(numberPr_ch="",IF(numberPr="","",numberPr),numberPr_ch)</f>
        <v>35/5</v>
      </c>
      <c r="O9" s="1220"/>
      <c r="P9" s="1220"/>
      <c r="Q9" s="1220"/>
      <c r="R9" s="1220"/>
      <c r="S9" s="1220"/>
      <c r="T9" s="1220"/>
      <c r="U9" s="667"/>
      <c r="V9" s="570"/>
      <c r="W9" s="570"/>
      <c r="X9" s="570"/>
      <c r="Y9" s="570"/>
      <c r="Z9" s="570"/>
      <c r="AA9" s="570"/>
      <c r="AH9" s="505"/>
      <c r="AI9" s="505"/>
      <c r="AJ9" s="505"/>
      <c r="AK9" s="505"/>
    </row>
    <row r="10" spans="1:37" s="491" customFormat="1" ht="18.75">
      <c r="A10" s="505"/>
      <c r="B10" s="505"/>
      <c r="C10" s="505"/>
      <c r="D10" s="505"/>
      <c r="E10" s="505"/>
      <c r="F10" s="505"/>
      <c r="G10" s="505"/>
      <c r="H10" s="505"/>
      <c r="L10" s="552"/>
      <c r="M10" s="672" t="s">
        <v>501</v>
      </c>
      <c r="N10" s="1220" t="str">
        <f>IF(IstPub_ch="",IF(IstPub="","",IstPub),IstPub_ch)</f>
        <v>Официальный сайт Министерства тарифного регулирования и энергетики Челябинской области</v>
      </c>
      <c r="O10" s="1220"/>
      <c r="P10" s="1220"/>
      <c r="Q10" s="1220"/>
      <c r="R10" s="1220"/>
      <c r="S10" s="1220"/>
      <c r="T10" s="1220"/>
      <c r="U10" s="667"/>
      <c r="V10" s="570"/>
      <c r="W10" s="570"/>
      <c r="X10" s="570"/>
      <c r="Y10" s="570"/>
      <c r="Z10" s="570"/>
      <c r="AA10" s="570"/>
      <c r="AH10" s="505"/>
      <c r="AI10" s="505"/>
      <c r="AJ10" s="505"/>
      <c r="AK10" s="505"/>
    </row>
    <row r="11" spans="1:37" s="772" customFormat="1" ht="18.75" hidden="1">
      <c r="A11" s="773"/>
      <c r="B11" s="773"/>
      <c r="C11" s="773"/>
      <c r="D11" s="773"/>
      <c r="E11" s="773"/>
      <c r="F11" s="773"/>
      <c r="G11" s="773"/>
      <c r="H11" s="773"/>
      <c r="L11" s="761"/>
      <c r="M11" s="750"/>
      <c r="N11" s="749"/>
      <c r="O11" s="749"/>
      <c r="P11" s="749"/>
      <c r="Q11" s="749"/>
      <c r="R11" s="749"/>
      <c r="S11" s="749"/>
      <c r="T11" s="749"/>
      <c r="U11" s="667"/>
      <c r="Z11" s="771" t="s">
        <v>721</v>
      </c>
      <c r="AA11" s="771" t="s">
        <v>722</v>
      </c>
      <c r="AH11" s="773"/>
      <c r="AI11" s="773"/>
      <c r="AJ11" s="773"/>
      <c r="AK11" s="773"/>
    </row>
    <row r="12" spans="1:37" s="491" customFormat="1" ht="11.25" hidden="1">
      <c r="A12" s="505"/>
      <c r="B12" s="505"/>
      <c r="C12" s="505"/>
      <c r="D12" s="505"/>
      <c r="E12" s="505"/>
      <c r="F12" s="505"/>
      <c r="G12" s="505"/>
      <c r="H12" s="505"/>
      <c r="L12" s="1215"/>
      <c r="M12" s="1215"/>
      <c r="N12" s="566"/>
      <c r="O12" s="1250"/>
      <c r="P12" s="1250"/>
      <c r="Q12" s="1250"/>
      <c r="R12" s="1250"/>
      <c r="S12" s="1250"/>
      <c r="T12" s="1250"/>
      <c r="U12" s="486"/>
      <c r="AE12" s="503" t="s">
        <v>373</v>
      </c>
      <c r="AH12" s="505"/>
      <c r="AI12" s="505"/>
      <c r="AJ12" s="505"/>
      <c r="AK12" s="505"/>
    </row>
    <row r="13" spans="1:37">
      <c r="J13" s="481"/>
      <c r="K13" s="481"/>
      <c r="L13" s="477"/>
      <c r="M13" s="477"/>
      <c r="N13" s="477"/>
      <c r="O13" s="1240"/>
      <c r="P13" s="1240"/>
      <c r="Q13" s="1240"/>
      <c r="R13" s="1240"/>
      <c r="S13" s="1240"/>
      <c r="T13" s="1240"/>
      <c r="U13" s="599"/>
      <c r="Z13" s="1240"/>
      <c r="AA13" s="1240"/>
      <c r="AB13" s="1240"/>
      <c r="AC13" s="1240"/>
      <c r="AD13" s="1240"/>
      <c r="AE13" s="1240"/>
    </row>
    <row r="14" spans="1:37">
      <c r="J14" s="481"/>
      <c r="K14" s="481"/>
      <c r="L14" s="1155" t="s">
        <v>454</v>
      </c>
      <c r="M14" s="1155"/>
      <c r="N14" s="1155"/>
      <c r="O14" s="1155"/>
      <c r="P14" s="1155"/>
      <c r="Q14" s="1155"/>
      <c r="R14" s="1155"/>
      <c r="S14" s="1155"/>
      <c r="T14" s="1155"/>
      <c r="U14" s="1155"/>
      <c r="V14" s="1155"/>
      <c r="W14" s="1155"/>
      <c r="X14" s="1155"/>
      <c r="Y14" s="1155"/>
      <c r="Z14" s="1155"/>
      <c r="AA14" s="1155"/>
      <c r="AB14" s="1155"/>
      <c r="AC14" s="1155"/>
      <c r="AD14" s="1155"/>
      <c r="AE14" s="1155"/>
      <c r="AF14" s="1155"/>
      <c r="AG14" s="1155" t="s">
        <v>455</v>
      </c>
    </row>
    <row r="15" spans="1:37" ht="14.25" customHeight="1">
      <c r="J15" s="481"/>
      <c r="K15" s="481"/>
      <c r="L15" s="1227" t="s">
        <v>92</v>
      </c>
      <c r="M15" s="1227" t="s">
        <v>676</v>
      </c>
      <c r="N15" s="1263" t="s">
        <v>628</v>
      </c>
      <c r="O15" s="1263"/>
      <c r="P15" s="1263"/>
      <c r="Q15" s="1263"/>
      <c r="R15" s="1263" t="s">
        <v>629</v>
      </c>
      <c r="S15" s="1263"/>
      <c r="T15" s="1263"/>
      <c r="U15" s="1263"/>
      <c r="V15" s="1263" t="s">
        <v>630</v>
      </c>
      <c r="W15" s="1263"/>
      <c r="X15" s="1263"/>
      <c r="Y15" s="1263"/>
      <c r="Z15" s="1227" t="s">
        <v>641</v>
      </c>
      <c r="AA15" s="1227"/>
      <c r="AB15" s="1227"/>
      <c r="AC15" s="1227"/>
      <c r="AD15" s="1227"/>
      <c r="AE15" s="1227" t="s">
        <v>341</v>
      </c>
      <c r="AF15" s="1239" t="s">
        <v>275</v>
      </c>
      <c r="AG15" s="1155"/>
    </row>
    <row r="16" spans="1:37" s="523" customFormat="1" ht="27.75" customHeight="1">
      <c r="A16" s="585"/>
      <c r="B16" s="585"/>
      <c r="C16" s="585"/>
      <c r="D16" s="585"/>
      <c r="E16" s="585"/>
      <c r="F16" s="585"/>
      <c r="G16" s="591"/>
      <c r="H16" s="591"/>
      <c r="I16" s="531"/>
      <c r="J16" s="529"/>
      <c r="K16" s="529"/>
      <c r="L16" s="1227"/>
      <c r="M16" s="1227"/>
      <c r="N16" s="1263"/>
      <c r="O16" s="1263"/>
      <c r="P16" s="1263"/>
      <c r="Q16" s="1263"/>
      <c r="R16" s="1263"/>
      <c r="S16" s="1263"/>
      <c r="T16" s="1263"/>
      <c r="U16" s="1263"/>
      <c r="V16" s="1263"/>
      <c r="W16" s="1263"/>
      <c r="X16" s="1263"/>
      <c r="Y16" s="1263"/>
      <c r="Z16" s="1155" t="s">
        <v>679</v>
      </c>
      <c r="AA16" s="1155"/>
      <c r="AB16" s="1155" t="s">
        <v>654</v>
      </c>
      <c r="AC16" s="1155"/>
      <c r="AD16" s="1155"/>
      <c r="AE16" s="1227"/>
      <c r="AF16" s="1239"/>
      <c r="AG16" s="1155"/>
      <c r="AH16" s="585"/>
      <c r="AI16" s="585"/>
      <c r="AJ16" s="585"/>
      <c r="AK16" s="585"/>
    </row>
    <row r="17" spans="1:37" ht="14.25" customHeight="1">
      <c r="J17" s="481"/>
      <c r="K17" s="481"/>
      <c r="L17" s="1227"/>
      <c r="M17" s="1227"/>
      <c r="N17" s="1263"/>
      <c r="O17" s="1263"/>
      <c r="P17" s="1263"/>
      <c r="Q17" s="1263"/>
      <c r="R17" s="1263"/>
      <c r="S17" s="1263"/>
      <c r="T17" s="1263"/>
      <c r="U17" s="1263"/>
      <c r="V17" s="1263"/>
      <c r="W17" s="1263"/>
      <c r="X17" s="1263"/>
      <c r="Y17" s="1263"/>
      <c r="Z17" s="534" t="s">
        <v>677</v>
      </c>
      <c r="AA17" s="534" t="s">
        <v>678</v>
      </c>
      <c r="AB17" s="536" t="s">
        <v>274</v>
      </c>
      <c r="AC17" s="1251" t="s">
        <v>273</v>
      </c>
      <c r="AD17" s="1251"/>
      <c r="AE17" s="1227"/>
      <c r="AF17" s="1239"/>
      <c r="AG17" s="1155"/>
    </row>
    <row r="18" spans="1:37">
      <c r="J18" s="481"/>
      <c r="K18" s="489">
        <v>1</v>
      </c>
      <c r="L18" s="478" t="s">
        <v>93</v>
      </c>
      <c r="M18" s="478" t="s">
        <v>49</v>
      </c>
      <c r="N18" s="1256">
        <f ca="1">OFFSET(N18,0,-1)+1</f>
        <v>3</v>
      </c>
      <c r="O18" s="1256"/>
      <c r="P18" s="1256"/>
      <c r="Q18" s="1256"/>
      <c r="R18" s="1256">
        <f ca="1">OFFSET(N18,0,0)+1</f>
        <v>4</v>
      </c>
      <c r="S18" s="1256"/>
      <c r="T18" s="1256"/>
      <c r="U18" s="1256"/>
      <c r="V18" s="674"/>
      <c r="W18" s="674"/>
      <c r="X18" s="674"/>
      <c r="Y18" s="675">
        <f ca="1">OFFSET(R18,0,0)+1</f>
        <v>5</v>
      </c>
      <c r="Z18" s="487">
        <f ca="1">OFFSET(Z18,0,-1)+1</f>
        <v>6</v>
      </c>
      <c r="AA18" s="487">
        <f ca="1">OFFSET(AA18,0,-1)+1</f>
        <v>7</v>
      </c>
      <c r="AB18" s="487">
        <f ca="1">OFFSET(AB18,0,-1)+1</f>
        <v>8</v>
      </c>
      <c r="AC18" s="1256">
        <f ca="1">OFFSET(AC18,0,-1)+1</f>
        <v>9</v>
      </c>
      <c r="AD18" s="1256"/>
      <c r="AE18" s="487">
        <f ca="1">OFFSET(AE18,0,-2)+1</f>
        <v>10</v>
      </c>
      <c r="AF18" s="523"/>
      <c r="AG18" s="487">
        <f ca="1">OFFSET(AG18,0,-2)+1</f>
        <v>11</v>
      </c>
    </row>
    <row r="19" spans="1:37" ht="22.5">
      <c r="A19" s="1200">
        <v>1</v>
      </c>
      <c r="B19" s="1014"/>
      <c r="C19" s="1014"/>
      <c r="D19" s="1014"/>
      <c r="E19" s="1014"/>
      <c r="F19" s="1007"/>
      <c r="G19" s="1013"/>
      <c r="H19" s="1013"/>
      <c r="I19" s="996"/>
      <c r="J19" s="995"/>
      <c r="K19" s="995"/>
      <c r="L19" s="593">
        <f>mergeValue(A19)</f>
        <v>1</v>
      </c>
      <c r="M19" s="641" t="s">
        <v>20</v>
      </c>
      <c r="N19" s="1257"/>
      <c r="O19" s="1257"/>
      <c r="P19" s="1257"/>
      <c r="Q19" s="1257"/>
      <c r="R19" s="1257"/>
      <c r="S19" s="1257"/>
      <c r="T19" s="1257"/>
      <c r="U19" s="1257"/>
      <c r="V19" s="1257"/>
      <c r="W19" s="1257"/>
      <c r="X19" s="1257"/>
      <c r="Y19" s="1257"/>
      <c r="Z19" s="1257"/>
      <c r="AA19" s="1257"/>
      <c r="AB19" s="1257"/>
      <c r="AC19" s="1257"/>
      <c r="AD19" s="1257"/>
      <c r="AE19" s="1257"/>
      <c r="AF19" s="1257"/>
      <c r="AG19" s="581" t="s">
        <v>476</v>
      </c>
    </row>
    <row r="20" spans="1:37" ht="22.5">
      <c r="A20" s="1200"/>
      <c r="B20" s="1200">
        <v>1</v>
      </c>
      <c r="C20" s="1014"/>
      <c r="D20" s="1014"/>
      <c r="E20" s="1014"/>
      <c r="F20" s="1007"/>
      <c r="G20" s="1016"/>
      <c r="H20" s="1017"/>
      <c r="I20" s="997"/>
      <c r="J20" s="992"/>
      <c r="K20" s="990"/>
      <c r="L20" s="593" t="str">
        <f>mergeValue(A20) &amp;"."&amp; mergeValue(B20)</f>
        <v>1.1</v>
      </c>
      <c r="M20" s="546" t="s">
        <v>16</v>
      </c>
      <c r="N20" s="1258"/>
      <c r="O20" s="1258"/>
      <c r="P20" s="1258"/>
      <c r="Q20" s="1258"/>
      <c r="R20" s="1258"/>
      <c r="S20" s="1258"/>
      <c r="T20" s="1258"/>
      <c r="U20" s="1258"/>
      <c r="V20" s="1258"/>
      <c r="W20" s="1258"/>
      <c r="X20" s="1258"/>
      <c r="Y20" s="1258"/>
      <c r="Z20" s="1258"/>
      <c r="AA20" s="1258"/>
      <c r="AB20" s="1258"/>
      <c r="AC20" s="1258"/>
      <c r="AD20" s="1258"/>
      <c r="AE20" s="1258"/>
      <c r="AF20" s="1258"/>
      <c r="AG20" s="581" t="s">
        <v>477</v>
      </c>
    </row>
    <row r="21" spans="1:37" ht="22.5">
      <c r="A21" s="1200"/>
      <c r="B21" s="1200"/>
      <c r="C21" s="1200">
        <v>1</v>
      </c>
      <c r="D21" s="1014"/>
      <c r="E21" s="1014"/>
      <c r="F21" s="1007"/>
      <c r="G21" s="1016"/>
      <c r="H21" s="1017"/>
      <c r="I21" s="997"/>
      <c r="J21" s="992"/>
      <c r="K21" s="990"/>
      <c r="L21" s="593" t="str">
        <f>mergeValue(A21) &amp;"."&amp; mergeValue(B21)&amp;"."&amp; mergeValue(C21)</f>
        <v>1.1.1</v>
      </c>
      <c r="M21" s="547" t="s">
        <v>7</v>
      </c>
      <c r="N21" s="1258"/>
      <c r="O21" s="1258"/>
      <c r="P21" s="1258"/>
      <c r="Q21" s="1258"/>
      <c r="R21" s="1258"/>
      <c r="S21" s="1258"/>
      <c r="T21" s="1258"/>
      <c r="U21" s="1258"/>
      <c r="V21" s="1258"/>
      <c r="W21" s="1258"/>
      <c r="X21" s="1258"/>
      <c r="Y21" s="1258"/>
      <c r="Z21" s="1258"/>
      <c r="AA21" s="1258"/>
      <c r="AB21" s="1258"/>
      <c r="AC21" s="1258"/>
      <c r="AD21" s="1258"/>
      <c r="AE21" s="1258"/>
      <c r="AF21" s="1258"/>
      <c r="AG21" s="581" t="s">
        <v>633</v>
      </c>
    </row>
    <row r="22" spans="1:37" ht="15" customHeight="1">
      <c r="A22" s="1200"/>
      <c r="B22" s="1200"/>
      <c r="C22" s="1200"/>
      <c r="D22" s="1200">
        <v>1</v>
      </c>
      <c r="E22" s="1014"/>
      <c r="F22" s="1007"/>
      <c r="G22" s="1016"/>
      <c r="H22" s="1017"/>
      <c r="I22" s="997"/>
      <c r="J22" s="992"/>
      <c r="K22" s="990"/>
      <c r="L22" s="593" t="str">
        <f>mergeValue(A22) &amp;"."&amp; mergeValue(B22)&amp;"."&amp; mergeValue(C22)&amp;"."&amp; mergeValue(D22)</f>
        <v>1.1.1.1</v>
      </c>
      <c r="M22" s="548" t="s">
        <v>22</v>
      </c>
      <c r="N22" s="1258"/>
      <c r="O22" s="1258"/>
      <c r="P22" s="1258"/>
      <c r="Q22" s="1258"/>
      <c r="R22" s="1258"/>
      <c r="S22" s="1258"/>
      <c r="T22" s="1258"/>
      <c r="U22" s="1258"/>
      <c r="V22" s="1258"/>
      <c r="W22" s="1258"/>
      <c r="X22" s="1258"/>
      <c r="Y22" s="1258"/>
      <c r="Z22" s="1258"/>
      <c r="AA22" s="1258"/>
      <c r="AB22" s="1258"/>
      <c r="AC22" s="1258"/>
      <c r="AD22" s="1258"/>
      <c r="AE22" s="1258"/>
      <c r="AF22" s="1258"/>
      <c r="AG22" s="581" t="s">
        <v>680</v>
      </c>
    </row>
    <row r="23" spans="1:37" ht="20.100000000000001" customHeight="1">
      <c r="A23" s="1200"/>
      <c r="B23" s="1200"/>
      <c r="C23" s="1200"/>
      <c r="D23" s="1200"/>
      <c r="E23" s="1200">
        <v>1</v>
      </c>
      <c r="F23" s="1007"/>
      <c r="G23" s="1016"/>
      <c r="H23" s="1017"/>
      <c r="I23" s="1018"/>
      <c r="J23" s="1008"/>
      <c r="K23" s="1158"/>
      <c r="L23" s="1261" t="str">
        <f>mergeValue(A23) &amp;"."&amp; mergeValue(B23)&amp;"."&amp; mergeValue(C23)&amp;"."&amp; mergeValue(D23)&amp;"."&amp; mergeValue(E23)</f>
        <v>1.1.1.1.1</v>
      </c>
      <c r="M23" s="1262"/>
      <c r="N23" s="1207" t="s">
        <v>85</v>
      </c>
      <c r="O23" s="1269"/>
      <c r="P23" s="1267">
        <v>1</v>
      </c>
      <c r="Q23" s="1259"/>
      <c r="R23" s="1207" t="s">
        <v>85</v>
      </c>
      <c r="S23" s="1269"/>
      <c r="T23" s="1267">
        <v>1</v>
      </c>
      <c r="U23" s="1259"/>
      <c r="V23" s="1207" t="s">
        <v>85</v>
      </c>
      <c r="W23" s="561"/>
      <c r="X23" s="539">
        <v>1</v>
      </c>
      <c r="Y23" s="1095"/>
      <c r="Z23" s="671"/>
      <c r="AA23" s="671"/>
      <c r="AB23" s="1242"/>
      <c r="AC23" s="1207" t="s">
        <v>84</v>
      </c>
      <c r="AD23" s="1242"/>
      <c r="AE23" s="1207" t="s">
        <v>85</v>
      </c>
      <c r="AF23" s="578"/>
      <c r="AG23" s="1264" t="s">
        <v>681</v>
      </c>
      <c r="AH23" s="500" t="str">
        <f>strCheckDate(Z24:AF24)</f>
        <v/>
      </c>
      <c r="AI23" s="504" t="str">
        <f>IF(AND(COUNTIF(AJ18:AJ27,AJ23)&gt;1,AJ23&lt;&gt;""),"ErrUnique:HasDoubleConn","")</f>
        <v/>
      </c>
      <c r="AJ23" s="504"/>
      <c r="AK23" s="504"/>
    </row>
    <row r="24" spans="1:37" ht="20.100000000000001" customHeight="1">
      <c r="A24" s="1200"/>
      <c r="B24" s="1200"/>
      <c r="C24" s="1200"/>
      <c r="D24" s="1200"/>
      <c r="E24" s="1200"/>
      <c r="F24" s="1007"/>
      <c r="G24" s="1016"/>
      <c r="H24" s="1017"/>
      <c r="I24" s="1018"/>
      <c r="J24" s="1008"/>
      <c r="K24" s="1158"/>
      <c r="L24" s="1261"/>
      <c r="M24" s="1262"/>
      <c r="N24" s="1207"/>
      <c r="O24" s="1269"/>
      <c r="P24" s="1267"/>
      <c r="Q24" s="1268"/>
      <c r="R24" s="1207"/>
      <c r="S24" s="1269"/>
      <c r="T24" s="1267"/>
      <c r="U24" s="1260"/>
      <c r="V24" s="1207"/>
      <c r="W24" s="601"/>
      <c r="X24" s="565"/>
      <c r="Y24" s="565"/>
      <c r="Z24" s="572"/>
      <c r="AA24" s="603" t="str">
        <f>AB23 &amp; "-" &amp; AD23</f>
        <v>-</v>
      </c>
      <c r="AB24" s="1206"/>
      <c r="AC24" s="1207"/>
      <c r="AD24" s="1206"/>
      <c r="AE24" s="1207"/>
      <c r="AF24" s="673"/>
      <c r="AG24" s="1265"/>
      <c r="AI24" s="504"/>
      <c r="AJ24" s="504"/>
      <c r="AK24" s="504"/>
    </row>
    <row r="25" spans="1:37" ht="20.100000000000001" customHeight="1">
      <c r="A25" s="1200"/>
      <c r="B25" s="1200"/>
      <c r="C25" s="1200"/>
      <c r="D25" s="1200"/>
      <c r="E25" s="1200"/>
      <c r="F25" s="1007"/>
      <c r="G25" s="1016"/>
      <c r="H25" s="1017"/>
      <c r="I25" s="1018"/>
      <c r="J25" s="1008"/>
      <c r="K25" s="1158"/>
      <c r="L25" s="1261"/>
      <c r="M25" s="1262"/>
      <c r="N25" s="1207"/>
      <c r="O25" s="1269"/>
      <c r="P25" s="1267"/>
      <c r="Q25" s="1260"/>
      <c r="R25" s="1207"/>
      <c r="S25" s="602"/>
      <c r="T25" s="558"/>
      <c r="U25" s="565"/>
      <c r="V25" s="571"/>
      <c r="W25" s="571"/>
      <c r="X25" s="571"/>
      <c r="Y25" s="571"/>
      <c r="Z25" s="572"/>
      <c r="AA25" s="572"/>
      <c r="AB25" s="573"/>
      <c r="AC25" s="564"/>
      <c r="AD25" s="564"/>
      <c r="AE25" s="573"/>
      <c r="AF25" s="564"/>
      <c r="AG25" s="1265"/>
      <c r="AI25" s="504"/>
      <c r="AJ25" s="504"/>
      <c r="AK25" s="504"/>
    </row>
    <row r="26" spans="1:37" ht="20.100000000000001" customHeight="1">
      <c r="A26" s="1200"/>
      <c r="B26" s="1200"/>
      <c r="C26" s="1200"/>
      <c r="D26" s="1200"/>
      <c r="E26" s="1200"/>
      <c r="F26" s="1007"/>
      <c r="G26" s="1016"/>
      <c r="H26" s="1017"/>
      <c r="I26" s="1018"/>
      <c r="J26" s="1008"/>
      <c r="K26" s="1158"/>
      <c r="L26" s="1261"/>
      <c r="M26" s="1262"/>
      <c r="N26" s="1207"/>
      <c r="O26" s="574"/>
      <c r="P26" s="576"/>
      <c r="Q26" s="575"/>
      <c r="R26" s="571"/>
      <c r="S26" s="571"/>
      <c r="T26" s="571"/>
      <c r="U26" s="571"/>
      <c r="V26" s="571"/>
      <c r="W26" s="571"/>
      <c r="X26" s="571"/>
      <c r="Y26" s="571"/>
      <c r="Z26" s="572"/>
      <c r="AA26" s="572"/>
      <c r="AB26" s="573"/>
      <c r="AC26" s="564"/>
      <c r="AD26" s="564"/>
      <c r="AE26" s="573"/>
      <c r="AF26" s="564"/>
      <c r="AG26" s="1265"/>
      <c r="AI26" s="504"/>
      <c r="AJ26" s="504"/>
      <c r="AK26" s="504"/>
    </row>
    <row r="27" spans="1:37" s="475" customFormat="1" ht="15" customHeight="1">
      <c r="A27" s="1200"/>
      <c r="B27" s="1200"/>
      <c r="C27" s="1200"/>
      <c r="D27" s="1200"/>
      <c r="E27" s="1015"/>
      <c r="F27" s="1009"/>
      <c r="G27" s="1011"/>
      <c r="H27" s="1009"/>
      <c r="I27" s="1018"/>
      <c r="J27" s="1008"/>
      <c r="K27" s="1003"/>
      <c r="L27" s="538"/>
      <c r="M27" s="551" t="s">
        <v>5</v>
      </c>
      <c r="N27" s="551"/>
      <c r="O27" s="551"/>
      <c r="P27" s="551"/>
      <c r="Q27" s="551"/>
      <c r="R27" s="551"/>
      <c r="S27" s="551"/>
      <c r="T27" s="551"/>
      <c r="U27" s="551"/>
      <c r="V27" s="551"/>
      <c r="W27" s="551"/>
      <c r="X27" s="551"/>
      <c r="Y27" s="551"/>
      <c r="Z27" s="551"/>
      <c r="AA27" s="551"/>
      <c r="AB27" s="551"/>
      <c r="AC27" s="551"/>
      <c r="AD27" s="551"/>
      <c r="AE27" s="551"/>
      <c r="AF27" s="551"/>
      <c r="AG27" s="1266"/>
      <c r="AH27" s="501"/>
      <c r="AI27" s="501"/>
      <c r="AJ27" s="213"/>
      <c r="AK27" s="213"/>
    </row>
    <row r="28" spans="1:37" s="475" customFormat="1" ht="15" customHeight="1">
      <c r="A28" s="1200"/>
      <c r="B28" s="1200"/>
      <c r="C28" s="1200"/>
      <c r="D28" s="1015"/>
      <c r="E28" s="1015"/>
      <c r="F28" s="1009"/>
      <c r="G28" s="1016"/>
      <c r="H28" s="1009"/>
      <c r="I28" s="1003"/>
      <c r="J28" s="994"/>
      <c r="K28" s="1003"/>
      <c r="L28" s="538"/>
      <c r="M28" s="550" t="s">
        <v>17</v>
      </c>
      <c r="N28" s="550"/>
      <c r="O28" s="550"/>
      <c r="P28" s="550"/>
      <c r="Q28" s="550"/>
      <c r="R28" s="550"/>
      <c r="S28" s="550"/>
      <c r="T28" s="550"/>
      <c r="U28" s="550"/>
      <c r="V28" s="550"/>
      <c r="W28" s="550"/>
      <c r="X28" s="550"/>
      <c r="Y28" s="550"/>
      <c r="Z28" s="550"/>
      <c r="AA28" s="550"/>
      <c r="AB28" s="550"/>
      <c r="AC28" s="550"/>
      <c r="AD28" s="550"/>
      <c r="AE28" s="550"/>
      <c r="AF28" s="564"/>
      <c r="AG28" s="560"/>
      <c r="AH28" s="501"/>
      <c r="AI28" s="501"/>
      <c r="AJ28" s="213"/>
      <c r="AK28" s="213"/>
    </row>
    <row r="29" spans="1:37" s="475" customFormat="1" ht="15" customHeight="1">
      <c r="A29" s="1200"/>
      <c r="B29" s="1200"/>
      <c r="C29" s="1015"/>
      <c r="D29" s="1015"/>
      <c r="E29" s="1015"/>
      <c r="F29" s="1009"/>
      <c r="G29" s="1016"/>
      <c r="H29" s="1009"/>
      <c r="I29" s="1003"/>
      <c r="J29" s="994"/>
      <c r="K29" s="1003"/>
      <c r="L29" s="538"/>
      <c r="M29" s="549" t="s">
        <v>18</v>
      </c>
      <c r="N29" s="549"/>
      <c r="O29" s="549"/>
      <c r="P29" s="549"/>
      <c r="Q29" s="549"/>
      <c r="R29" s="549"/>
      <c r="S29" s="549"/>
      <c r="T29" s="549"/>
      <c r="U29" s="549"/>
      <c r="V29" s="549"/>
      <c r="W29" s="549"/>
      <c r="X29" s="549"/>
      <c r="Y29" s="549"/>
      <c r="Z29" s="545"/>
      <c r="AA29" s="545"/>
      <c r="AB29" s="573"/>
      <c r="AC29" s="564"/>
      <c r="AD29" s="563"/>
      <c r="AE29" s="549"/>
      <c r="AF29" s="564"/>
      <c r="AG29" s="560"/>
      <c r="AH29" s="501"/>
      <c r="AI29" s="501"/>
      <c r="AJ29" s="501"/>
      <c r="AK29" s="501"/>
    </row>
    <row r="30" spans="1:37" s="475" customFormat="1" ht="15" customHeight="1">
      <c r="A30" s="1200"/>
      <c r="B30" s="1015"/>
      <c r="C30" s="1015"/>
      <c r="D30" s="1015"/>
      <c r="E30" s="1015"/>
      <c r="F30" s="1009"/>
      <c r="G30" s="1016"/>
      <c r="H30" s="1009"/>
      <c r="I30" s="1003"/>
      <c r="J30" s="994"/>
      <c r="K30" s="1003"/>
      <c r="L30" s="538"/>
      <c r="M30" s="558" t="s">
        <v>19</v>
      </c>
      <c r="N30" s="558"/>
      <c r="O30" s="558"/>
      <c r="P30" s="558"/>
      <c r="Q30" s="558"/>
      <c r="R30" s="558"/>
      <c r="S30" s="558"/>
      <c r="T30" s="558"/>
      <c r="U30" s="558"/>
      <c r="V30" s="558"/>
      <c r="W30" s="558"/>
      <c r="X30" s="558"/>
      <c r="Y30" s="558"/>
      <c r="Z30" s="545"/>
      <c r="AA30" s="545"/>
      <c r="AB30" s="573"/>
      <c r="AC30" s="564"/>
      <c r="AD30" s="563"/>
      <c r="AE30" s="549"/>
      <c r="AF30" s="564"/>
      <c r="AG30" s="560"/>
      <c r="AH30" s="501"/>
      <c r="AI30" s="501"/>
      <c r="AJ30" s="501"/>
      <c r="AK30" s="501"/>
    </row>
    <row r="31" spans="1:37" s="475" customFormat="1" ht="15" customHeight="1">
      <c r="A31" s="989"/>
      <c r="B31" s="989"/>
      <c r="C31" s="989"/>
      <c r="D31" s="989"/>
      <c r="E31" s="989"/>
      <c r="F31" s="989"/>
      <c r="G31" s="1002"/>
      <c r="H31" s="1003"/>
      <c r="I31" s="993"/>
      <c r="J31" s="994"/>
      <c r="K31" s="989"/>
      <c r="L31" s="538"/>
      <c r="M31" s="565" t="s">
        <v>309</v>
      </c>
      <c r="N31" s="565"/>
      <c r="O31" s="565"/>
      <c r="P31" s="565"/>
      <c r="Q31" s="565"/>
      <c r="R31" s="565"/>
      <c r="S31" s="565"/>
      <c r="T31" s="565"/>
      <c r="U31" s="565"/>
      <c r="V31" s="565"/>
      <c r="W31" s="565"/>
      <c r="X31" s="565"/>
      <c r="Y31" s="565"/>
      <c r="Z31" s="545"/>
      <c r="AA31" s="545"/>
      <c r="AB31" s="573"/>
      <c r="AC31" s="564"/>
      <c r="AD31" s="563"/>
      <c r="AE31" s="549"/>
      <c r="AF31" s="564"/>
      <c r="AG31" s="560"/>
      <c r="AH31" s="501"/>
      <c r="AI31" s="501"/>
      <c r="AJ31" s="501"/>
      <c r="AK31" s="501"/>
    </row>
    <row r="33" spans="12:37" ht="102" customHeight="1">
      <c r="L33" s="1">
        <v>1</v>
      </c>
      <c r="M33" s="1193" t="s">
        <v>682</v>
      </c>
      <c r="N33" s="1193"/>
      <c r="O33" s="1193"/>
      <c r="P33" s="1193"/>
      <c r="Q33" s="1193"/>
      <c r="R33" s="1193"/>
      <c r="S33" s="1193"/>
      <c r="T33" s="1193"/>
      <c r="U33" s="1193"/>
      <c r="V33" s="1193"/>
      <c r="W33" s="1193"/>
      <c r="X33" s="1193"/>
      <c r="Y33" s="1193"/>
      <c r="Z33" s="1193"/>
      <c r="AA33" s="1193"/>
      <c r="AB33" s="1193"/>
      <c r="AC33" s="1193"/>
      <c r="AD33" s="1193"/>
      <c r="AE33" s="1193"/>
      <c r="AF33" s="1193"/>
      <c r="AG33" s="1193"/>
      <c r="AH33" s="506"/>
      <c r="AI33" s="506"/>
      <c r="AJ33" s="506"/>
      <c r="AK33" s="506"/>
    </row>
    <row r="34" spans="12:37" ht="14.25" customHeight="1">
      <c r="L34" s="513"/>
      <c r="M34" s="514"/>
      <c r="N34" s="514"/>
      <c r="O34" s="514"/>
      <c r="P34" s="514"/>
      <c r="Q34" s="514"/>
      <c r="R34" s="514"/>
      <c r="S34" s="514"/>
      <c r="T34" s="514"/>
      <c r="U34" s="514"/>
      <c r="V34" s="514"/>
      <c r="W34" s="514"/>
      <c r="X34" s="514"/>
      <c r="Y34" s="514"/>
      <c r="Z34" s="517"/>
      <c r="AA34" s="517"/>
      <c r="AB34" s="517"/>
      <c r="AC34" s="517"/>
      <c r="AD34" s="517"/>
      <c r="AE34" s="517"/>
      <c r="AF34" s="517"/>
      <c r="AG34" s="517"/>
      <c r="AH34" s="518"/>
      <c r="AI34" s="518"/>
      <c r="AJ34" s="518"/>
      <c r="AK34" s="518"/>
    </row>
  </sheetData>
  <sheetProtection password="FA9C" sheet="1" objects="1" scenarios="1" formatColumns="0" formatRows="0"/>
  <dataConsolidate/>
  <mergeCells count="52">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 ref="N15:Q17"/>
    <mergeCell ref="R15:U17"/>
    <mergeCell ref="AC17:AD17"/>
    <mergeCell ref="V15:Y17"/>
    <mergeCell ref="Z16:AA16"/>
    <mergeCell ref="AB16:AD16"/>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L5:T5"/>
    <mergeCell ref="N7:T7"/>
    <mergeCell ref="AG14:AG17"/>
    <mergeCell ref="Z15:AD15"/>
    <mergeCell ref="AE15:AE17"/>
    <mergeCell ref="AF15:AF17"/>
    <mergeCell ref="L12:M12"/>
    <mergeCell ref="O12:T12"/>
    <mergeCell ref="O13:T13"/>
    <mergeCell ref="Z13:AE13"/>
    <mergeCell ref="N8:T8"/>
    <mergeCell ref="N9:T9"/>
    <mergeCell ref="N10:T10"/>
    <mergeCell ref="L14:AF14"/>
    <mergeCell ref="L15:L17"/>
    <mergeCell ref="M15:M17"/>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589847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655383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20919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786455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851991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17527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983063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65559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31095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196631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262167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27703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393239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23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458775 AE524311"/>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9" customWidth="1"/>
  </cols>
  <sheetData>
    <row r="1" spans="1:27" ht="3" customHeight="1">
      <c r="AA1" s="79" t="s">
        <v>239</v>
      </c>
    </row>
    <row r="2" spans="1:27" ht="16.5" customHeight="1">
      <c r="B2" s="1132" t="str">
        <f>"Код отчёта: " &amp; GetCode()</f>
        <v>Код отчёта: FAS.JKH.OPEN.INFO.PRICE.WARM</v>
      </c>
      <c r="C2" s="1132"/>
      <c r="D2" s="1132"/>
      <c r="E2" s="1132"/>
      <c r="F2" s="1132"/>
      <c r="G2" s="1132"/>
      <c r="Q2" s="231"/>
      <c r="R2" s="231"/>
      <c r="S2" s="231"/>
      <c r="T2" s="231"/>
      <c r="U2" s="231"/>
      <c r="V2" s="231"/>
      <c r="W2" s="231"/>
    </row>
    <row r="3" spans="1:27" ht="18" customHeight="1">
      <c r="B3" s="1133" t="str">
        <f>"Версия " &amp; GetVersion()</f>
        <v>Версия 1.0.2</v>
      </c>
      <c r="C3" s="1133"/>
      <c r="H3" s="43"/>
      <c r="I3" s="43"/>
      <c r="J3" s="43"/>
      <c r="K3" s="43"/>
      <c r="L3" s="43"/>
      <c r="M3" s="43"/>
      <c r="N3" s="43"/>
      <c r="O3" s="43"/>
      <c r="P3" s="43"/>
      <c r="Q3" s="231"/>
      <c r="R3" s="231"/>
      <c r="S3" s="231"/>
      <c r="T3" s="231"/>
      <c r="U3" s="231"/>
      <c r="V3" s="231"/>
      <c r="W3" s="261"/>
      <c r="X3" s="43"/>
      <c r="Y3" s="43"/>
    </row>
    <row r="4" spans="1:27" ht="3" customHeight="1">
      <c r="D4" s="43"/>
      <c r="E4" s="43"/>
      <c r="F4" s="43"/>
      <c r="G4" s="43"/>
      <c r="H4" s="43"/>
      <c r="I4" s="43"/>
      <c r="J4" s="43"/>
      <c r="K4" s="43"/>
      <c r="L4" s="43"/>
      <c r="M4" s="43"/>
      <c r="N4" s="43"/>
      <c r="O4" s="43"/>
      <c r="P4" s="43"/>
      <c r="Q4" s="43"/>
      <c r="R4" s="43"/>
      <c r="S4" s="43"/>
      <c r="T4" s="43"/>
      <c r="U4" s="43"/>
      <c r="V4" s="43"/>
      <c r="W4" s="43"/>
      <c r="X4" s="43"/>
      <c r="Y4" s="43"/>
    </row>
    <row r="5" spans="1:27" ht="42.75" customHeight="1">
      <c r="B5" s="1136" t="s">
        <v>769</v>
      </c>
      <c r="C5" s="1137"/>
      <c r="D5" s="1137"/>
      <c r="E5" s="1137"/>
      <c r="F5" s="1137"/>
      <c r="G5" s="1137"/>
      <c r="H5" s="1137"/>
      <c r="I5" s="1137"/>
      <c r="J5" s="1137"/>
      <c r="K5" s="1137"/>
      <c r="L5" s="1137"/>
      <c r="M5" s="1137"/>
      <c r="N5" s="1137"/>
      <c r="O5" s="1137"/>
      <c r="P5" s="1137"/>
      <c r="Q5" s="1137"/>
      <c r="R5" s="1137"/>
      <c r="S5" s="1137"/>
      <c r="T5" s="1137"/>
      <c r="U5" s="1137"/>
      <c r="V5" s="1137"/>
      <c r="W5" s="1137"/>
      <c r="X5" s="1137"/>
      <c r="Y5" s="1137"/>
    </row>
    <row r="6" spans="1:27" ht="9.75" customHeight="1">
      <c r="A6" s="43"/>
      <c r="B6" s="78"/>
      <c r="C6" s="77"/>
      <c r="D6" s="60"/>
      <c r="E6" s="60"/>
      <c r="F6" s="60"/>
      <c r="G6" s="60"/>
      <c r="H6" s="60"/>
      <c r="I6" s="60"/>
      <c r="J6" s="60"/>
      <c r="K6" s="60"/>
      <c r="L6" s="60"/>
      <c r="M6" s="60"/>
      <c r="N6" s="60"/>
      <c r="O6" s="60"/>
      <c r="P6" s="60"/>
      <c r="Q6" s="60"/>
      <c r="R6" s="60"/>
      <c r="S6" s="60"/>
      <c r="T6" s="60"/>
      <c r="U6" s="60"/>
      <c r="V6" s="60"/>
      <c r="W6" s="60"/>
      <c r="X6" s="60"/>
      <c r="Y6" s="59"/>
    </row>
    <row r="7" spans="1:27" ht="15" customHeight="1">
      <c r="A7" s="43"/>
      <c r="B7" s="78"/>
      <c r="C7" s="77"/>
      <c r="D7" s="60"/>
      <c r="E7" s="1134" t="s">
        <v>589</v>
      </c>
      <c r="F7" s="1134"/>
      <c r="G7" s="1134"/>
      <c r="H7" s="1134"/>
      <c r="I7" s="1134"/>
      <c r="J7" s="1134"/>
      <c r="K7" s="1134"/>
      <c r="L7" s="1134"/>
      <c r="M7" s="1134"/>
      <c r="N7" s="1134"/>
      <c r="O7" s="1134"/>
      <c r="P7" s="1134"/>
      <c r="Q7" s="1134"/>
      <c r="R7" s="1134"/>
      <c r="S7" s="1134"/>
      <c r="T7" s="1134"/>
      <c r="U7" s="1134"/>
      <c r="V7" s="1134"/>
      <c r="W7" s="1134"/>
      <c r="X7" s="1134"/>
      <c r="Y7" s="59"/>
    </row>
    <row r="8" spans="1:27" ht="15" customHeight="1">
      <c r="A8" s="43"/>
      <c r="B8" s="78"/>
      <c r="C8" s="77"/>
      <c r="D8" s="60"/>
      <c r="E8" s="1134"/>
      <c r="F8" s="1134"/>
      <c r="G8" s="1134"/>
      <c r="H8" s="1134"/>
      <c r="I8" s="1134"/>
      <c r="J8" s="1134"/>
      <c r="K8" s="1134"/>
      <c r="L8" s="1134"/>
      <c r="M8" s="1134"/>
      <c r="N8" s="1134"/>
      <c r="O8" s="1134"/>
      <c r="P8" s="1134"/>
      <c r="Q8" s="1134"/>
      <c r="R8" s="1134"/>
      <c r="S8" s="1134"/>
      <c r="T8" s="1134"/>
      <c r="U8" s="1134"/>
      <c r="V8" s="1134"/>
      <c r="W8" s="1134"/>
      <c r="X8" s="1134"/>
      <c r="Y8" s="59"/>
    </row>
    <row r="9" spans="1:27" ht="15" customHeight="1">
      <c r="A9" s="43"/>
      <c r="B9" s="78"/>
      <c r="C9" s="77"/>
      <c r="D9" s="60"/>
      <c r="E9" s="1134"/>
      <c r="F9" s="1134"/>
      <c r="G9" s="1134"/>
      <c r="H9" s="1134"/>
      <c r="I9" s="1134"/>
      <c r="J9" s="1134"/>
      <c r="K9" s="1134"/>
      <c r="L9" s="1134"/>
      <c r="M9" s="1134"/>
      <c r="N9" s="1134"/>
      <c r="O9" s="1134"/>
      <c r="P9" s="1134"/>
      <c r="Q9" s="1134"/>
      <c r="R9" s="1134"/>
      <c r="S9" s="1134"/>
      <c r="T9" s="1134"/>
      <c r="U9" s="1134"/>
      <c r="V9" s="1134"/>
      <c r="W9" s="1134"/>
      <c r="X9" s="1134"/>
      <c r="Y9" s="59"/>
    </row>
    <row r="10" spans="1:27" ht="10.5" customHeight="1">
      <c r="A10" s="43"/>
      <c r="B10" s="78"/>
      <c r="C10" s="77"/>
      <c r="D10" s="60"/>
      <c r="E10" s="1134"/>
      <c r="F10" s="1134"/>
      <c r="G10" s="1134"/>
      <c r="H10" s="1134"/>
      <c r="I10" s="1134"/>
      <c r="J10" s="1134"/>
      <c r="K10" s="1134"/>
      <c r="L10" s="1134"/>
      <c r="M10" s="1134"/>
      <c r="N10" s="1134"/>
      <c r="O10" s="1134"/>
      <c r="P10" s="1134"/>
      <c r="Q10" s="1134"/>
      <c r="R10" s="1134"/>
      <c r="S10" s="1134"/>
      <c r="T10" s="1134"/>
      <c r="U10" s="1134"/>
      <c r="V10" s="1134"/>
      <c r="W10" s="1134"/>
      <c r="X10" s="1134"/>
      <c r="Y10" s="59"/>
    </row>
    <row r="11" spans="1:27" ht="27" customHeight="1">
      <c r="A11" s="43"/>
      <c r="B11" s="78"/>
      <c r="C11" s="77"/>
      <c r="D11" s="60"/>
      <c r="E11" s="1134"/>
      <c r="F11" s="1134"/>
      <c r="G11" s="1134"/>
      <c r="H11" s="1134"/>
      <c r="I11" s="1134"/>
      <c r="J11" s="1134"/>
      <c r="K11" s="1134"/>
      <c r="L11" s="1134"/>
      <c r="M11" s="1134"/>
      <c r="N11" s="1134"/>
      <c r="O11" s="1134"/>
      <c r="P11" s="1134"/>
      <c r="Q11" s="1134"/>
      <c r="R11" s="1134"/>
      <c r="S11" s="1134"/>
      <c r="T11" s="1134"/>
      <c r="U11" s="1134"/>
      <c r="V11" s="1134"/>
      <c r="W11" s="1134"/>
      <c r="X11" s="1134"/>
      <c r="Y11" s="59"/>
    </row>
    <row r="12" spans="1:27" ht="12" customHeight="1">
      <c r="A12" s="43"/>
      <c r="B12" s="78"/>
      <c r="C12" s="77"/>
      <c r="D12" s="60"/>
      <c r="E12" s="1134"/>
      <c r="F12" s="1134"/>
      <c r="G12" s="1134"/>
      <c r="H12" s="1134"/>
      <c r="I12" s="1134"/>
      <c r="J12" s="1134"/>
      <c r="K12" s="1134"/>
      <c r="L12" s="1134"/>
      <c r="M12" s="1134"/>
      <c r="N12" s="1134"/>
      <c r="O12" s="1134"/>
      <c r="P12" s="1134"/>
      <c r="Q12" s="1134"/>
      <c r="R12" s="1134"/>
      <c r="S12" s="1134"/>
      <c r="T12" s="1134"/>
      <c r="U12" s="1134"/>
      <c r="V12" s="1134"/>
      <c r="W12" s="1134"/>
      <c r="X12" s="1134"/>
      <c r="Y12" s="59"/>
    </row>
    <row r="13" spans="1:27" ht="38.25" customHeight="1">
      <c r="A13" s="43"/>
      <c r="B13" s="78"/>
      <c r="C13" s="77"/>
      <c r="D13" s="60"/>
      <c r="E13" s="1134"/>
      <c r="F13" s="1134"/>
      <c r="G13" s="1134"/>
      <c r="H13" s="1134"/>
      <c r="I13" s="1134"/>
      <c r="J13" s="1134"/>
      <c r="K13" s="1134"/>
      <c r="L13" s="1134"/>
      <c r="M13" s="1134"/>
      <c r="N13" s="1134"/>
      <c r="O13" s="1134"/>
      <c r="P13" s="1134"/>
      <c r="Q13" s="1134"/>
      <c r="R13" s="1134"/>
      <c r="S13" s="1134"/>
      <c r="T13" s="1134"/>
      <c r="U13" s="1134"/>
      <c r="V13" s="1134"/>
      <c r="W13" s="1134"/>
      <c r="X13" s="1134"/>
      <c r="Y13" s="73"/>
    </row>
    <row r="14" spans="1:27" ht="15" customHeight="1">
      <c r="A14" s="43"/>
      <c r="B14" s="78"/>
      <c r="C14" s="77"/>
      <c r="D14" s="60"/>
      <c r="E14" s="1134"/>
      <c r="F14" s="1134"/>
      <c r="G14" s="1134"/>
      <c r="H14" s="1134"/>
      <c r="I14" s="1134"/>
      <c r="J14" s="1134"/>
      <c r="K14" s="1134"/>
      <c r="L14" s="1134"/>
      <c r="M14" s="1134"/>
      <c r="N14" s="1134"/>
      <c r="O14" s="1134"/>
      <c r="P14" s="1134"/>
      <c r="Q14" s="1134"/>
      <c r="R14" s="1134"/>
      <c r="S14" s="1134"/>
      <c r="T14" s="1134"/>
      <c r="U14" s="1134"/>
      <c r="V14" s="1134"/>
      <c r="W14" s="1134"/>
      <c r="X14" s="1134"/>
      <c r="Y14" s="59"/>
    </row>
    <row r="15" spans="1:27" ht="15">
      <c r="A15" s="43"/>
      <c r="B15" s="78"/>
      <c r="C15" s="77"/>
      <c r="D15" s="60"/>
      <c r="E15" s="1134"/>
      <c r="F15" s="1134"/>
      <c r="G15" s="1134"/>
      <c r="H15" s="1134"/>
      <c r="I15" s="1134"/>
      <c r="J15" s="1134"/>
      <c r="K15" s="1134"/>
      <c r="L15" s="1134"/>
      <c r="M15" s="1134"/>
      <c r="N15" s="1134"/>
      <c r="O15" s="1134"/>
      <c r="P15" s="1134"/>
      <c r="Q15" s="1134"/>
      <c r="R15" s="1134"/>
      <c r="S15" s="1134"/>
      <c r="T15" s="1134"/>
      <c r="U15" s="1134"/>
      <c r="V15" s="1134"/>
      <c r="W15" s="1134"/>
      <c r="X15" s="1134"/>
      <c r="Y15" s="59"/>
    </row>
    <row r="16" spans="1:27" ht="15">
      <c r="A16" s="43"/>
      <c r="B16" s="78"/>
      <c r="C16" s="77"/>
      <c r="D16" s="60"/>
      <c r="E16" s="1134"/>
      <c r="F16" s="1134"/>
      <c r="G16" s="1134"/>
      <c r="H16" s="1134"/>
      <c r="I16" s="1134"/>
      <c r="J16" s="1134"/>
      <c r="K16" s="1134"/>
      <c r="L16" s="1134"/>
      <c r="M16" s="1134"/>
      <c r="N16" s="1134"/>
      <c r="O16" s="1134"/>
      <c r="P16" s="1134"/>
      <c r="Q16" s="1134"/>
      <c r="R16" s="1134"/>
      <c r="S16" s="1134"/>
      <c r="T16" s="1134"/>
      <c r="U16" s="1134"/>
      <c r="V16" s="1134"/>
      <c r="W16" s="1134"/>
      <c r="X16" s="1134"/>
      <c r="Y16" s="59"/>
    </row>
    <row r="17" spans="1:25" ht="15" customHeight="1">
      <c r="A17" s="43"/>
      <c r="B17" s="78"/>
      <c r="C17" s="77"/>
      <c r="D17" s="60"/>
      <c r="E17" s="1134"/>
      <c r="F17" s="1134"/>
      <c r="G17" s="1134"/>
      <c r="H17" s="1134"/>
      <c r="I17" s="1134"/>
      <c r="J17" s="1134"/>
      <c r="K17" s="1134"/>
      <c r="L17" s="1134"/>
      <c r="M17" s="1134"/>
      <c r="N17" s="1134"/>
      <c r="O17" s="1134"/>
      <c r="P17" s="1134"/>
      <c r="Q17" s="1134"/>
      <c r="R17" s="1134"/>
      <c r="S17" s="1134"/>
      <c r="T17" s="1134"/>
      <c r="U17" s="1134"/>
      <c r="V17" s="1134"/>
      <c r="W17" s="1134"/>
      <c r="X17" s="1134"/>
      <c r="Y17" s="59"/>
    </row>
    <row r="18" spans="1:25" ht="15">
      <c r="A18" s="43"/>
      <c r="B18" s="78"/>
      <c r="C18" s="77"/>
      <c r="D18" s="60"/>
      <c r="E18" s="1134"/>
      <c r="F18" s="1134"/>
      <c r="G18" s="1134"/>
      <c r="H18" s="1134"/>
      <c r="I18" s="1134"/>
      <c r="J18" s="1134"/>
      <c r="K18" s="1134"/>
      <c r="L18" s="1134"/>
      <c r="M18" s="1134"/>
      <c r="N18" s="1134"/>
      <c r="O18" s="1134"/>
      <c r="P18" s="1134"/>
      <c r="Q18" s="1134"/>
      <c r="R18" s="1134"/>
      <c r="S18" s="1134"/>
      <c r="T18" s="1134"/>
      <c r="U18" s="1134"/>
      <c r="V18" s="1134"/>
      <c r="W18" s="1134"/>
      <c r="X18" s="1134"/>
      <c r="Y18" s="59"/>
    </row>
    <row r="19" spans="1:25" ht="59.25" customHeight="1">
      <c r="A19" s="43"/>
      <c r="B19" s="78"/>
      <c r="C19" s="77"/>
      <c r="D19" s="66"/>
      <c r="E19" s="1134"/>
      <c r="F19" s="1134"/>
      <c r="G19" s="1134"/>
      <c r="H19" s="1134"/>
      <c r="I19" s="1134"/>
      <c r="J19" s="1134"/>
      <c r="K19" s="1134"/>
      <c r="L19" s="1134"/>
      <c r="M19" s="1134"/>
      <c r="N19" s="1134"/>
      <c r="O19" s="1134"/>
      <c r="P19" s="1134"/>
      <c r="Q19" s="1134"/>
      <c r="R19" s="1134"/>
      <c r="S19" s="1134"/>
      <c r="T19" s="1134"/>
      <c r="U19" s="1134"/>
      <c r="V19" s="1134"/>
      <c r="W19" s="1134"/>
      <c r="X19" s="1134"/>
      <c r="Y19" s="59"/>
    </row>
    <row r="20" spans="1:25" ht="15" hidden="1">
      <c r="A20" s="43"/>
      <c r="B20" s="78"/>
      <c r="C20" s="77"/>
      <c r="D20" s="66"/>
      <c r="E20" s="65"/>
      <c r="F20" s="65"/>
      <c r="G20" s="65"/>
      <c r="H20" s="65"/>
      <c r="I20" s="65"/>
      <c r="J20" s="65"/>
      <c r="K20" s="65"/>
      <c r="L20" s="65"/>
      <c r="M20" s="65"/>
      <c r="N20" s="65"/>
      <c r="O20" s="65"/>
      <c r="P20" s="65"/>
      <c r="Q20" s="65"/>
      <c r="R20" s="65"/>
      <c r="S20" s="65"/>
      <c r="T20" s="65"/>
      <c r="U20" s="65"/>
      <c r="V20" s="65"/>
      <c r="W20" s="65"/>
      <c r="X20" s="65"/>
      <c r="Y20" s="59"/>
    </row>
    <row r="21" spans="1:25" ht="14.25" hidden="1" customHeight="1">
      <c r="A21" s="43"/>
      <c r="B21" s="78"/>
      <c r="C21" s="77"/>
      <c r="D21" s="61"/>
      <c r="E21" s="72" t="s">
        <v>237</v>
      </c>
      <c r="F21" s="1139" t="s">
        <v>254</v>
      </c>
      <c r="G21" s="1140"/>
      <c r="H21" s="1140"/>
      <c r="I21" s="1140"/>
      <c r="J21" s="1140"/>
      <c r="K21" s="1140"/>
      <c r="L21" s="1140"/>
      <c r="M21" s="1140"/>
      <c r="N21" s="60"/>
      <c r="O21" s="71" t="s">
        <v>237</v>
      </c>
      <c r="P21" s="1141" t="s">
        <v>238</v>
      </c>
      <c r="Q21" s="1142"/>
      <c r="R21" s="1142"/>
      <c r="S21" s="1142"/>
      <c r="T21" s="1142"/>
      <c r="U21" s="1142"/>
      <c r="V21" s="1142"/>
      <c r="W21" s="1142"/>
      <c r="X21" s="1142"/>
      <c r="Y21" s="59"/>
    </row>
    <row r="22" spans="1:25" ht="14.25" hidden="1" customHeight="1">
      <c r="A22" s="43"/>
      <c r="B22" s="78"/>
      <c r="C22" s="77"/>
      <c r="D22" s="61"/>
      <c r="E22" s="94" t="s">
        <v>237</v>
      </c>
      <c r="F22" s="1139" t="s">
        <v>240</v>
      </c>
      <c r="G22" s="1140"/>
      <c r="H22" s="1140"/>
      <c r="I22" s="1140"/>
      <c r="J22" s="1140"/>
      <c r="K22" s="1140"/>
      <c r="L22" s="1140"/>
      <c r="M22" s="1140"/>
      <c r="N22" s="60"/>
      <c r="O22" s="74" t="s">
        <v>237</v>
      </c>
      <c r="P22" s="1141" t="s">
        <v>587</v>
      </c>
      <c r="Q22" s="1142"/>
      <c r="R22" s="1142"/>
      <c r="S22" s="1142"/>
      <c r="T22" s="1142"/>
      <c r="U22" s="1142"/>
      <c r="V22" s="1142"/>
      <c r="W22" s="1142"/>
      <c r="X22" s="1142"/>
      <c r="Y22" s="59"/>
    </row>
    <row r="23" spans="1:25" ht="27" hidden="1" customHeight="1">
      <c r="A23" s="43"/>
      <c r="B23" s="78"/>
      <c r="C23" s="77"/>
      <c r="D23" s="61"/>
      <c r="E23" s="60"/>
      <c r="F23" s="60"/>
      <c r="G23" s="60"/>
      <c r="H23" s="60"/>
      <c r="I23" s="60"/>
      <c r="J23" s="60"/>
      <c r="K23" s="60"/>
      <c r="L23" s="60"/>
      <c r="M23" s="60"/>
      <c r="N23" s="60"/>
      <c r="O23" s="60"/>
      <c r="P23" s="1135"/>
      <c r="Q23" s="1135"/>
      <c r="R23" s="1135"/>
      <c r="S23" s="1135"/>
      <c r="T23" s="1135"/>
      <c r="U23" s="1135"/>
      <c r="V23" s="1135"/>
      <c r="W23" s="1135"/>
      <c r="X23" s="60"/>
      <c r="Y23" s="59"/>
    </row>
    <row r="24" spans="1:25" ht="10.5" hidden="1" customHeight="1">
      <c r="A24" s="43"/>
      <c r="B24" s="78"/>
      <c r="C24" s="77"/>
      <c r="D24" s="61"/>
      <c r="E24" s="60"/>
      <c r="F24" s="60"/>
      <c r="G24" s="60"/>
      <c r="H24" s="60"/>
      <c r="I24" s="60"/>
      <c r="J24" s="60"/>
      <c r="K24" s="60"/>
      <c r="L24" s="60"/>
      <c r="M24" s="60"/>
      <c r="N24" s="60"/>
      <c r="O24" s="60"/>
      <c r="P24" s="60"/>
      <c r="Q24" s="60"/>
      <c r="R24" s="60"/>
      <c r="S24" s="60"/>
      <c r="T24" s="60"/>
      <c r="U24" s="60"/>
      <c r="V24" s="60"/>
      <c r="W24" s="60"/>
      <c r="X24" s="60"/>
      <c r="Y24" s="59"/>
    </row>
    <row r="25" spans="1:25" ht="27" hidden="1" customHeight="1">
      <c r="A25" s="43"/>
      <c r="B25" s="78"/>
      <c r="C25" s="77"/>
      <c r="D25" s="61"/>
      <c r="E25" s="60"/>
      <c r="F25" s="60"/>
      <c r="G25" s="60"/>
      <c r="H25" s="60"/>
      <c r="I25" s="60"/>
      <c r="J25" s="60"/>
      <c r="K25" s="60"/>
      <c r="L25" s="60"/>
      <c r="M25" s="60"/>
      <c r="N25" s="60"/>
      <c r="O25" s="60"/>
      <c r="P25" s="60"/>
      <c r="Q25" s="60"/>
      <c r="R25" s="60"/>
      <c r="S25" s="60"/>
      <c r="T25" s="60"/>
      <c r="U25" s="60"/>
      <c r="V25" s="60"/>
      <c r="W25" s="60"/>
      <c r="X25" s="60"/>
      <c r="Y25" s="59"/>
    </row>
    <row r="26" spans="1:25" ht="12" hidden="1" customHeight="1">
      <c r="A26" s="43"/>
      <c r="B26" s="78"/>
      <c r="C26" s="77"/>
      <c r="D26" s="61"/>
      <c r="E26" s="60"/>
      <c r="F26" s="60"/>
      <c r="G26" s="60"/>
      <c r="H26" s="60"/>
      <c r="I26" s="60"/>
      <c r="J26" s="60"/>
      <c r="K26" s="60"/>
      <c r="L26" s="60"/>
      <c r="M26" s="60"/>
      <c r="N26" s="60"/>
      <c r="O26" s="60"/>
      <c r="P26" s="60"/>
      <c r="Q26" s="60"/>
      <c r="R26" s="60"/>
      <c r="S26" s="60"/>
      <c r="T26" s="60"/>
      <c r="U26" s="60"/>
      <c r="V26" s="60"/>
      <c r="W26" s="60"/>
      <c r="X26" s="60"/>
      <c r="Y26" s="59"/>
    </row>
    <row r="27" spans="1:25" ht="38.25" hidden="1" customHeight="1">
      <c r="A27" s="43"/>
      <c r="B27" s="78"/>
      <c r="C27" s="77"/>
      <c r="D27" s="61"/>
      <c r="E27" s="60"/>
      <c r="F27" s="60"/>
      <c r="G27" s="60"/>
      <c r="H27" s="60"/>
      <c r="I27" s="60"/>
      <c r="J27" s="60"/>
      <c r="K27" s="60"/>
      <c r="L27" s="60"/>
      <c r="M27" s="60"/>
      <c r="N27" s="60"/>
      <c r="O27" s="60"/>
      <c r="P27" s="60"/>
      <c r="Q27" s="60"/>
      <c r="R27" s="60"/>
      <c r="S27" s="60"/>
      <c r="T27" s="60"/>
      <c r="U27" s="60"/>
      <c r="V27" s="60"/>
      <c r="W27" s="60"/>
      <c r="X27" s="60"/>
      <c r="Y27" s="59"/>
    </row>
    <row r="28" spans="1:25" ht="15" hidden="1">
      <c r="A28" s="43"/>
      <c r="B28" s="78"/>
      <c r="C28" s="77"/>
      <c r="D28" s="61"/>
      <c r="E28" s="60"/>
      <c r="F28" s="60"/>
      <c r="G28" s="60"/>
      <c r="H28" s="60"/>
      <c r="I28" s="60"/>
      <c r="J28" s="60"/>
      <c r="K28" s="60"/>
      <c r="L28" s="60"/>
      <c r="M28" s="60"/>
      <c r="N28" s="60"/>
      <c r="O28" s="60"/>
      <c r="P28" s="60"/>
      <c r="Q28" s="60"/>
      <c r="R28" s="60"/>
      <c r="S28" s="60"/>
      <c r="T28" s="60"/>
      <c r="U28" s="60"/>
      <c r="V28" s="60"/>
      <c r="W28" s="60"/>
      <c r="X28" s="60"/>
      <c r="Y28" s="59"/>
    </row>
    <row r="29" spans="1:25" ht="15" hidden="1">
      <c r="A29" s="43"/>
      <c r="B29" s="78"/>
      <c r="C29" s="77"/>
      <c r="D29" s="61"/>
      <c r="E29" s="60"/>
      <c r="F29" s="60"/>
      <c r="G29" s="60"/>
      <c r="H29" s="60"/>
      <c r="I29" s="60"/>
      <c r="J29" s="60"/>
      <c r="K29" s="60"/>
      <c r="L29" s="60"/>
      <c r="M29" s="60"/>
      <c r="N29" s="60"/>
      <c r="O29" s="60"/>
      <c r="P29" s="60"/>
      <c r="Q29" s="60"/>
      <c r="R29" s="60"/>
      <c r="S29" s="60"/>
      <c r="T29" s="60"/>
      <c r="U29" s="60"/>
      <c r="V29" s="60"/>
      <c r="W29" s="60"/>
      <c r="X29" s="60"/>
      <c r="Y29" s="59"/>
    </row>
    <row r="30" spans="1:25" ht="15" hidden="1">
      <c r="A30" s="43"/>
      <c r="B30" s="78"/>
      <c r="C30" s="77"/>
      <c r="D30" s="61"/>
      <c r="E30" s="60"/>
      <c r="F30" s="60"/>
      <c r="G30" s="60"/>
      <c r="H30" s="60"/>
      <c r="I30" s="60"/>
      <c r="J30" s="60"/>
      <c r="K30" s="60"/>
      <c r="L30" s="60"/>
      <c r="M30" s="60"/>
      <c r="N30" s="60"/>
      <c r="O30" s="60"/>
      <c r="P30" s="60"/>
      <c r="Q30" s="60"/>
      <c r="R30" s="60"/>
      <c r="S30" s="60"/>
      <c r="T30" s="60"/>
      <c r="U30" s="60"/>
      <c r="V30" s="60"/>
      <c r="W30" s="60"/>
      <c r="X30" s="60"/>
      <c r="Y30" s="59"/>
    </row>
    <row r="31" spans="1:25" ht="15" hidden="1">
      <c r="A31" s="43"/>
      <c r="B31" s="78"/>
      <c r="C31" s="77"/>
      <c r="D31" s="61"/>
      <c r="E31" s="60"/>
      <c r="F31" s="60"/>
      <c r="G31" s="60"/>
      <c r="H31" s="60"/>
      <c r="I31" s="60"/>
      <c r="J31" s="60"/>
      <c r="K31" s="60"/>
      <c r="L31" s="60"/>
      <c r="M31" s="60"/>
      <c r="N31" s="60"/>
      <c r="O31" s="60"/>
      <c r="P31" s="60"/>
      <c r="Q31" s="60"/>
      <c r="R31" s="60"/>
      <c r="S31" s="60"/>
      <c r="T31" s="60"/>
      <c r="U31" s="60"/>
      <c r="V31" s="60"/>
      <c r="W31" s="60"/>
      <c r="X31" s="60"/>
      <c r="Y31" s="59"/>
    </row>
    <row r="32" spans="1:25" ht="15" hidden="1">
      <c r="A32" s="43"/>
      <c r="B32" s="78"/>
      <c r="C32" s="77"/>
      <c r="D32" s="61"/>
      <c r="E32" s="60"/>
      <c r="F32" s="60"/>
      <c r="G32" s="60"/>
      <c r="H32" s="60"/>
      <c r="I32" s="60"/>
      <c r="J32" s="60"/>
      <c r="K32" s="60"/>
      <c r="L32" s="60"/>
      <c r="M32" s="60"/>
      <c r="N32" s="60"/>
      <c r="O32" s="60"/>
      <c r="P32" s="60"/>
      <c r="Q32" s="60"/>
      <c r="R32" s="60"/>
      <c r="S32" s="60"/>
      <c r="T32" s="60"/>
      <c r="U32" s="60"/>
      <c r="V32" s="60"/>
      <c r="W32" s="60"/>
      <c r="X32" s="60"/>
      <c r="Y32" s="59"/>
    </row>
    <row r="33" spans="1:25" ht="18.75" hidden="1" customHeight="1">
      <c r="A33" s="43"/>
      <c r="B33" s="78"/>
      <c r="C33" s="77"/>
      <c r="D33" s="66"/>
      <c r="E33" s="65"/>
      <c r="F33" s="65"/>
      <c r="G33" s="65"/>
      <c r="H33" s="65"/>
      <c r="I33" s="65"/>
      <c r="J33" s="65"/>
      <c r="K33" s="65"/>
      <c r="L33" s="65"/>
      <c r="M33" s="65"/>
      <c r="N33" s="65"/>
      <c r="O33" s="65"/>
      <c r="P33" s="65"/>
      <c r="Q33" s="65"/>
      <c r="R33" s="65"/>
      <c r="S33" s="65"/>
      <c r="T33" s="65"/>
      <c r="U33" s="65"/>
      <c r="V33" s="65"/>
      <c r="W33" s="65"/>
      <c r="X33" s="65"/>
      <c r="Y33" s="59"/>
    </row>
    <row r="34" spans="1:25" ht="15" hidden="1">
      <c r="A34" s="43"/>
      <c r="B34" s="78"/>
      <c r="C34" s="77"/>
      <c r="D34" s="66"/>
      <c r="E34" s="65"/>
      <c r="F34" s="65"/>
      <c r="G34" s="65"/>
      <c r="H34" s="65"/>
      <c r="I34" s="65"/>
      <c r="J34" s="65"/>
      <c r="K34" s="65"/>
      <c r="L34" s="65"/>
      <c r="M34" s="65"/>
      <c r="N34" s="65"/>
      <c r="O34" s="65"/>
      <c r="P34" s="65"/>
      <c r="Q34" s="65"/>
      <c r="R34" s="65"/>
      <c r="S34" s="65"/>
      <c r="T34" s="65"/>
      <c r="U34" s="65"/>
      <c r="V34" s="65"/>
      <c r="W34" s="65"/>
      <c r="X34" s="65"/>
      <c r="Y34" s="59"/>
    </row>
    <row r="35" spans="1:25" ht="24" hidden="1" customHeight="1">
      <c r="A35" s="43"/>
      <c r="B35" s="78"/>
      <c r="C35" s="77"/>
      <c r="D35" s="61"/>
      <c r="E35" s="1138" t="s">
        <v>394</v>
      </c>
      <c r="F35" s="1138"/>
      <c r="G35" s="1138"/>
      <c r="H35" s="1138"/>
      <c r="I35" s="1138"/>
      <c r="J35" s="1138"/>
      <c r="K35" s="1138"/>
      <c r="L35" s="1138"/>
      <c r="M35" s="1138"/>
      <c r="N35" s="1138"/>
      <c r="O35" s="1138"/>
      <c r="P35" s="1138"/>
      <c r="Q35" s="1138"/>
      <c r="R35" s="1138"/>
      <c r="S35" s="1138"/>
      <c r="T35" s="1138"/>
      <c r="U35" s="1138"/>
      <c r="V35" s="1138"/>
      <c r="W35" s="1138"/>
      <c r="X35" s="1138"/>
      <c r="Y35" s="59"/>
    </row>
    <row r="36" spans="1:25" ht="38.25" hidden="1" customHeight="1">
      <c r="A36" s="43"/>
      <c r="B36" s="78"/>
      <c r="C36" s="77"/>
      <c r="D36" s="61"/>
      <c r="E36" s="1138"/>
      <c r="F36" s="1138"/>
      <c r="G36" s="1138"/>
      <c r="H36" s="1138"/>
      <c r="I36" s="1138"/>
      <c r="J36" s="1138"/>
      <c r="K36" s="1138"/>
      <c r="L36" s="1138"/>
      <c r="M36" s="1138"/>
      <c r="N36" s="1138"/>
      <c r="O36" s="1138"/>
      <c r="P36" s="1138"/>
      <c r="Q36" s="1138"/>
      <c r="R36" s="1138"/>
      <c r="S36" s="1138"/>
      <c r="T36" s="1138"/>
      <c r="U36" s="1138"/>
      <c r="V36" s="1138"/>
      <c r="W36" s="1138"/>
      <c r="X36" s="1138"/>
      <c r="Y36" s="59"/>
    </row>
    <row r="37" spans="1:25" ht="9.75" hidden="1" customHeight="1">
      <c r="A37" s="43"/>
      <c r="B37" s="78"/>
      <c r="C37" s="77"/>
      <c r="D37" s="61"/>
      <c r="E37" s="1138"/>
      <c r="F37" s="1138"/>
      <c r="G37" s="1138"/>
      <c r="H37" s="1138"/>
      <c r="I37" s="1138"/>
      <c r="J37" s="1138"/>
      <c r="K37" s="1138"/>
      <c r="L37" s="1138"/>
      <c r="M37" s="1138"/>
      <c r="N37" s="1138"/>
      <c r="O37" s="1138"/>
      <c r="P37" s="1138"/>
      <c r="Q37" s="1138"/>
      <c r="R37" s="1138"/>
      <c r="S37" s="1138"/>
      <c r="T37" s="1138"/>
      <c r="U37" s="1138"/>
      <c r="V37" s="1138"/>
      <c r="W37" s="1138"/>
      <c r="X37" s="1138"/>
      <c r="Y37" s="59"/>
    </row>
    <row r="38" spans="1:25" ht="51" hidden="1" customHeight="1">
      <c r="A38" s="43"/>
      <c r="B38" s="78"/>
      <c r="C38" s="77"/>
      <c r="D38" s="61"/>
      <c r="E38" s="1138"/>
      <c r="F38" s="1138"/>
      <c r="G38" s="1138"/>
      <c r="H38" s="1138"/>
      <c r="I38" s="1138"/>
      <c r="J38" s="1138"/>
      <c r="K38" s="1138"/>
      <c r="L38" s="1138"/>
      <c r="M38" s="1138"/>
      <c r="N38" s="1138"/>
      <c r="O38" s="1138"/>
      <c r="P38" s="1138"/>
      <c r="Q38" s="1138"/>
      <c r="R38" s="1138"/>
      <c r="S38" s="1138"/>
      <c r="T38" s="1138"/>
      <c r="U38" s="1138"/>
      <c r="V38" s="1138"/>
      <c r="W38" s="1138"/>
      <c r="X38" s="1138"/>
      <c r="Y38" s="59"/>
    </row>
    <row r="39" spans="1:25" ht="15" hidden="1" customHeight="1">
      <c r="A39" s="43"/>
      <c r="B39" s="78"/>
      <c r="C39" s="77"/>
      <c r="D39" s="61"/>
      <c r="E39" s="1138"/>
      <c r="F39" s="1138"/>
      <c r="G39" s="1138"/>
      <c r="H39" s="1138"/>
      <c r="I39" s="1138"/>
      <c r="J39" s="1138"/>
      <c r="K39" s="1138"/>
      <c r="L39" s="1138"/>
      <c r="M39" s="1138"/>
      <c r="N39" s="1138"/>
      <c r="O39" s="1138"/>
      <c r="P39" s="1138"/>
      <c r="Q39" s="1138"/>
      <c r="R39" s="1138"/>
      <c r="S39" s="1138"/>
      <c r="T39" s="1138"/>
      <c r="U39" s="1138"/>
      <c r="V39" s="1138"/>
      <c r="W39" s="1138"/>
      <c r="X39" s="1138"/>
      <c r="Y39" s="59"/>
    </row>
    <row r="40" spans="1:25" ht="12" hidden="1" customHeight="1">
      <c r="A40" s="43"/>
      <c r="B40" s="78"/>
      <c r="C40" s="77"/>
      <c r="D40" s="61"/>
      <c r="E40" s="1124"/>
      <c r="F40" s="1125"/>
      <c r="G40" s="1125"/>
      <c r="H40" s="1125"/>
      <c r="I40" s="1125"/>
      <c r="J40" s="1125"/>
      <c r="K40" s="1125"/>
      <c r="L40" s="1125"/>
      <c r="M40" s="1125"/>
      <c r="N40" s="1125"/>
      <c r="O40" s="1125"/>
      <c r="P40" s="1125"/>
      <c r="Q40" s="1125"/>
      <c r="R40" s="1125"/>
      <c r="S40" s="1125"/>
      <c r="T40" s="1125"/>
      <c r="U40" s="1125"/>
      <c r="V40" s="1125"/>
      <c r="W40" s="1125"/>
      <c r="X40" s="1125"/>
      <c r="Y40" s="59"/>
    </row>
    <row r="41" spans="1:25" ht="38.25" hidden="1" customHeight="1">
      <c r="A41" s="43"/>
      <c r="B41" s="78"/>
      <c r="C41" s="77"/>
      <c r="D41" s="61"/>
      <c r="E41" s="1138"/>
      <c r="F41" s="1138"/>
      <c r="G41" s="1138"/>
      <c r="H41" s="1138"/>
      <c r="I41" s="1138"/>
      <c r="J41" s="1138"/>
      <c r="K41" s="1138"/>
      <c r="L41" s="1138"/>
      <c r="M41" s="1138"/>
      <c r="N41" s="1138"/>
      <c r="O41" s="1138"/>
      <c r="P41" s="1138"/>
      <c r="Q41" s="1138"/>
      <c r="R41" s="1138"/>
      <c r="S41" s="1138"/>
      <c r="T41" s="1138"/>
      <c r="U41" s="1138"/>
      <c r="V41" s="1138"/>
      <c r="W41" s="1138"/>
      <c r="X41" s="1138"/>
      <c r="Y41" s="59"/>
    </row>
    <row r="42" spans="1:25" ht="15" hidden="1">
      <c r="A42" s="43"/>
      <c r="B42" s="78"/>
      <c r="C42" s="77"/>
      <c r="D42" s="61"/>
      <c r="E42" s="1138"/>
      <c r="F42" s="1138"/>
      <c r="G42" s="1138"/>
      <c r="H42" s="1138"/>
      <c r="I42" s="1138"/>
      <c r="J42" s="1138"/>
      <c r="K42" s="1138"/>
      <c r="L42" s="1138"/>
      <c r="M42" s="1138"/>
      <c r="N42" s="1138"/>
      <c r="O42" s="1138"/>
      <c r="P42" s="1138"/>
      <c r="Q42" s="1138"/>
      <c r="R42" s="1138"/>
      <c r="S42" s="1138"/>
      <c r="T42" s="1138"/>
      <c r="U42" s="1138"/>
      <c r="V42" s="1138"/>
      <c r="W42" s="1138"/>
      <c r="X42" s="1138"/>
      <c r="Y42" s="59"/>
    </row>
    <row r="43" spans="1:25" ht="15" hidden="1">
      <c r="A43" s="43"/>
      <c r="B43" s="78"/>
      <c r="C43" s="77"/>
      <c r="D43" s="61"/>
      <c r="E43" s="1138"/>
      <c r="F43" s="1138"/>
      <c r="G43" s="1138"/>
      <c r="H43" s="1138"/>
      <c r="I43" s="1138"/>
      <c r="J43" s="1138"/>
      <c r="K43" s="1138"/>
      <c r="L43" s="1138"/>
      <c r="M43" s="1138"/>
      <c r="N43" s="1138"/>
      <c r="O43" s="1138"/>
      <c r="P43" s="1138"/>
      <c r="Q43" s="1138"/>
      <c r="R43" s="1138"/>
      <c r="S43" s="1138"/>
      <c r="T43" s="1138"/>
      <c r="U43" s="1138"/>
      <c r="V43" s="1138"/>
      <c r="W43" s="1138"/>
      <c r="X43" s="1138"/>
      <c r="Y43" s="59"/>
    </row>
    <row r="44" spans="1:25" ht="33.75" hidden="1" customHeight="1">
      <c r="A44" s="43"/>
      <c r="B44" s="78"/>
      <c r="C44" s="77"/>
      <c r="D44" s="66"/>
      <c r="E44" s="1138"/>
      <c r="F44" s="1138"/>
      <c r="G44" s="1138"/>
      <c r="H44" s="1138"/>
      <c r="I44" s="1138"/>
      <c r="J44" s="1138"/>
      <c r="K44" s="1138"/>
      <c r="L44" s="1138"/>
      <c r="M44" s="1138"/>
      <c r="N44" s="1138"/>
      <c r="O44" s="1138"/>
      <c r="P44" s="1138"/>
      <c r="Q44" s="1138"/>
      <c r="R44" s="1138"/>
      <c r="S44" s="1138"/>
      <c r="T44" s="1138"/>
      <c r="U44" s="1138"/>
      <c r="V44" s="1138"/>
      <c r="W44" s="1138"/>
      <c r="X44" s="1138"/>
      <c r="Y44" s="59"/>
    </row>
    <row r="45" spans="1:25" ht="15" hidden="1">
      <c r="A45" s="43"/>
      <c r="B45" s="78"/>
      <c r="C45" s="77"/>
      <c r="D45" s="66"/>
      <c r="E45" s="1138"/>
      <c r="F45" s="1138"/>
      <c r="G45" s="1138"/>
      <c r="H45" s="1138"/>
      <c r="I45" s="1138"/>
      <c r="J45" s="1138"/>
      <c r="K45" s="1138"/>
      <c r="L45" s="1138"/>
      <c r="M45" s="1138"/>
      <c r="N45" s="1138"/>
      <c r="O45" s="1138"/>
      <c r="P45" s="1138"/>
      <c r="Q45" s="1138"/>
      <c r="R45" s="1138"/>
      <c r="S45" s="1138"/>
      <c r="T45" s="1138"/>
      <c r="U45" s="1138"/>
      <c r="V45" s="1138"/>
      <c r="W45" s="1138"/>
      <c r="X45" s="1138"/>
      <c r="Y45" s="59"/>
    </row>
    <row r="46" spans="1:25" ht="24" hidden="1" customHeight="1">
      <c r="A46" s="43"/>
      <c r="B46" s="78"/>
      <c r="C46" s="77"/>
      <c r="D46" s="61"/>
      <c r="E46" s="1126" t="s">
        <v>236</v>
      </c>
      <c r="F46" s="1126"/>
      <c r="G46" s="1126"/>
      <c r="H46" s="1126"/>
      <c r="I46" s="1126"/>
      <c r="J46" s="1126"/>
      <c r="K46" s="1126"/>
      <c r="L46" s="1126"/>
      <c r="M46" s="1126"/>
      <c r="N46" s="1126"/>
      <c r="O46" s="1126"/>
      <c r="P46" s="1126"/>
      <c r="Q46" s="1126"/>
      <c r="R46" s="1126"/>
      <c r="S46" s="1126"/>
      <c r="T46" s="1126"/>
      <c r="U46" s="1126"/>
      <c r="V46" s="1126"/>
      <c r="W46" s="1126"/>
      <c r="X46" s="1126"/>
      <c r="Y46" s="59"/>
    </row>
    <row r="47" spans="1:25" ht="37.5" hidden="1" customHeight="1">
      <c r="A47" s="43"/>
      <c r="B47" s="78"/>
      <c r="C47" s="77"/>
      <c r="D47" s="61"/>
      <c r="E47" s="1126"/>
      <c r="F47" s="1126"/>
      <c r="G47" s="1126"/>
      <c r="H47" s="1126"/>
      <c r="I47" s="1126"/>
      <c r="J47" s="1126"/>
      <c r="K47" s="1126"/>
      <c r="L47" s="1126"/>
      <c r="M47" s="1126"/>
      <c r="N47" s="1126"/>
      <c r="O47" s="1126"/>
      <c r="P47" s="1126"/>
      <c r="Q47" s="1126"/>
      <c r="R47" s="1126"/>
      <c r="S47" s="1126"/>
      <c r="T47" s="1126"/>
      <c r="U47" s="1126"/>
      <c r="V47" s="1126"/>
      <c r="W47" s="1126"/>
      <c r="X47" s="1126"/>
      <c r="Y47" s="59"/>
    </row>
    <row r="48" spans="1:25" ht="24" hidden="1" customHeight="1">
      <c r="A48" s="43"/>
      <c r="B48" s="78"/>
      <c r="C48" s="77"/>
      <c r="D48" s="61"/>
      <c r="E48" s="1126"/>
      <c r="F48" s="1126"/>
      <c r="G48" s="1126"/>
      <c r="H48" s="1126"/>
      <c r="I48" s="1126"/>
      <c r="J48" s="1126"/>
      <c r="K48" s="1126"/>
      <c r="L48" s="1126"/>
      <c r="M48" s="1126"/>
      <c r="N48" s="1126"/>
      <c r="O48" s="1126"/>
      <c r="P48" s="1126"/>
      <c r="Q48" s="1126"/>
      <c r="R48" s="1126"/>
      <c r="S48" s="1126"/>
      <c r="T48" s="1126"/>
      <c r="U48" s="1126"/>
      <c r="V48" s="1126"/>
      <c r="W48" s="1126"/>
      <c r="X48" s="1126"/>
      <c r="Y48" s="59"/>
    </row>
    <row r="49" spans="1:25" ht="51" hidden="1" customHeight="1">
      <c r="A49" s="43"/>
      <c r="B49" s="78"/>
      <c r="C49" s="77"/>
      <c r="D49" s="61"/>
      <c r="E49" s="1126"/>
      <c r="F49" s="1126"/>
      <c r="G49" s="1126"/>
      <c r="H49" s="1126"/>
      <c r="I49" s="1126"/>
      <c r="J49" s="1126"/>
      <c r="K49" s="1126"/>
      <c r="L49" s="1126"/>
      <c r="M49" s="1126"/>
      <c r="N49" s="1126"/>
      <c r="O49" s="1126"/>
      <c r="P49" s="1126"/>
      <c r="Q49" s="1126"/>
      <c r="R49" s="1126"/>
      <c r="S49" s="1126"/>
      <c r="T49" s="1126"/>
      <c r="U49" s="1126"/>
      <c r="V49" s="1126"/>
      <c r="W49" s="1126"/>
      <c r="X49" s="1126"/>
      <c r="Y49" s="59"/>
    </row>
    <row r="50" spans="1:25" ht="15" hidden="1">
      <c r="A50" s="43"/>
      <c r="B50" s="78"/>
      <c r="C50" s="77"/>
      <c r="D50" s="61"/>
      <c r="E50" s="1126"/>
      <c r="F50" s="1126"/>
      <c r="G50" s="1126"/>
      <c r="H50" s="1126"/>
      <c r="I50" s="1126"/>
      <c r="J50" s="1126"/>
      <c r="K50" s="1126"/>
      <c r="L50" s="1126"/>
      <c r="M50" s="1126"/>
      <c r="N50" s="1126"/>
      <c r="O50" s="1126"/>
      <c r="P50" s="1126"/>
      <c r="Q50" s="1126"/>
      <c r="R50" s="1126"/>
      <c r="S50" s="1126"/>
      <c r="T50" s="1126"/>
      <c r="U50" s="1126"/>
      <c r="V50" s="1126"/>
      <c r="W50" s="1126"/>
      <c r="X50" s="1126"/>
      <c r="Y50" s="59"/>
    </row>
    <row r="51" spans="1:25" ht="15" hidden="1">
      <c r="A51" s="43"/>
      <c r="B51" s="78"/>
      <c r="C51" s="77"/>
      <c r="D51" s="61"/>
      <c r="E51" s="1126"/>
      <c r="F51" s="1126"/>
      <c r="G51" s="1126"/>
      <c r="H51" s="1126"/>
      <c r="I51" s="1126"/>
      <c r="J51" s="1126"/>
      <c r="K51" s="1126"/>
      <c r="L51" s="1126"/>
      <c r="M51" s="1126"/>
      <c r="N51" s="1126"/>
      <c r="O51" s="1126"/>
      <c r="P51" s="1126"/>
      <c r="Q51" s="1126"/>
      <c r="R51" s="1126"/>
      <c r="S51" s="1126"/>
      <c r="T51" s="1126"/>
      <c r="U51" s="1126"/>
      <c r="V51" s="1126"/>
      <c r="W51" s="1126"/>
      <c r="X51" s="1126"/>
      <c r="Y51" s="59"/>
    </row>
    <row r="52" spans="1:25" ht="15" hidden="1">
      <c r="A52" s="43"/>
      <c r="B52" s="78"/>
      <c r="C52" s="77"/>
      <c r="D52" s="61"/>
      <c r="E52" s="1126"/>
      <c r="F52" s="1126"/>
      <c r="G52" s="1126"/>
      <c r="H52" s="1126"/>
      <c r="I52" s="1126"/>
      <c r="J52" s="1126"/>
      <c r="K52" s="1126"/>
      <c r="L52" s="1126"/>
      <c r="M52" s="1126"/>
      <c r="N52" s="1126"/>
      <c r="O52" s="1126"/>
      <c r="P52" s="1126"/>
      <c r="Q52" s="1126"/>
      <c r="R52" s="1126"/>
      <c r="S52" s="1126"/>
      <c r="T52" s="1126"/>
      <c r="U52" s="1126"/>
      <c r="V52" s="1126"/>
      <c r="W52" s="1126"/>
      <c r="X52" s="1126"/>
      <c r="Y52" s="59"/>
    </row>
    <row r="53" spans="1:25" ht="15" hidden="1">
      <c r="A53" s="43"/>
      <c r="B53" s="78"/>
      <c r="C53" s="77"/>
      <c r="D53" s="61"/>
      <c r="E53" s="1126"/>
      <c r="F53" s="1126"/>
      <c r="G53" s="1126"/>
      <c r="H53" s="1126"/>
      <c r="I53" s="1126"/>
      <c r="J53" s="1126"/>
      <c r="K53" s="1126"/>
      <c r="L53" s="1126"/>
      <c r="M53" s="1126"/>
      <c r="N53" s="1126"/>
      <c r="O53" s="1126"/>
      <c r="P53" s="1126"/>
      <c r="Q53" s="1126"/>
      <c r="R53" s="1126"/>
      <c r="S53" s="1126"/>
      <c r="T53" s="1126"/>
      <c r="U53" s="1126"/>
      <c r="V53" s="1126"/>
      <c r="W53" s="1126"/>
      <c r="X53" s="1126"/>
      <c r="Y53" s="59"/>
    </row>
    <row r="54" spans="1:25" ht="15" hidden="1">
      <c r="A54" s="43"/>
      <c r="B54" s="78"/>
      <c r="C54" s="77"/>
      <c r="D54" s="61"/>
      <c r="E54" s="1126"/>
      <c r="F54" s="1126"/>
      <c r="G54" s="1126"/>
      <c r="H54" s="1126"/>
      <c r="I54" s="1126"/>
      <c r="J54" s="1126"/>
      <c r="K54" s="1126"/>
      <c r="L54" s="1126"/>
      <c r="M54" s="1126"/>
      <c r="N54" s="1126"/>
      <c r="O54" s="1126"/>
      <c r="P54" s="1126"/>
      <c r="Q54" s="1126"/>
      <c r="R54" s="1126"/>
      <c r="S54" s="1126"/>
      <c r="T54" s="1126"/>
      <c r="U54" s="1126"/>
      <c r="V54" s="1126"/>
      <c r="W54" s="1126"/>
      <c r="X54" s="1126"/>
      <c r="Y54" s="59"/>
    </row>
    <row r="55" spans="1:25" ht="15" hidden="1">
      <c r="A55" s="43"/>
      <c r="B55" s="78"/>
      <c r="C55" s="77"/>
      <c r="D55" s="61"/>
      <c r="E55" s="1126"/>
      <c r="F55" s="1126"/>
      <c r="G55" s="1126"/>
      <c r="H55" s="1126"/>
      <c r="I55" s="1126"/>
      <c r="J55" s="1126"/>
      <c r="K55" s="1126"/>
      <c r="L55" s="1126"/>
      <c r="M55" s="1126"/>
      <c r="N55" s="1126"/>
      <c r="O55" s="1126"/>
      <c r="P55" s="1126"/>
      <c r="Q55" s="1126"/>
      <c r="R55" s="1126"/>
      <c r="S55" s="1126"/>
      <c r="T55" s="1126"/>
      <c r="U55" s="1126"/>
      <c r="V55" s="1126"/>
      <c r="W55" s="1126"/>
      <c r="X55" s="1126"/>
      <c r="Y55" s="59"/>
    </row>
    <row r="56" spans="1:25" ht="25.5" hidden="1" customHeight="1">
      <c r="A56" s="43"/>
      <c r="B56" s="78"/>
      <c r="C56" s="77"/>
      <c r="D56" s="66"/>
      <c r="E56" s="1126"/>
      <c r="F56" s="1126"/>
      <c r="G56" s="1126"/>
      <c r="H56" s="1126"/>
      <c r="I56" s="1126"/>
      <c r="J56" s="1126"/>
      <c r="K56" s="1126"/>
      <c r="L56" s="1126"/>
      <c r="M56" s="1126"/>
      <c r="N56" s="1126"/>
      <c r="O56" s="1126"/>
      <c r="P56" s="1126"/>
      <c r="Q56" s="1126"/>
      <c r="R56" s="1126"/>
      <c r="S56" s="1126"/>
      <c r="T56" s="1126"/>
      <c r="U56" s="1126"/>
      <c r="V56" s="1126"/>
      <c r="W56" s="1126"/>
      <c r="X56" s="1126"/>
      <c r="Y56" s="59"/>
    </row>
    <row r="57" spans="1:25" ht="15" hidden="1">
      <c r="A57" s="43"/>
      <c r="B57" s="78"/>
      <c r="C57" s="77"/>
      <c r="D57" s="66"/>
      <c r="E57" s="1126"/>
      <c r="F57" s="1126"/>
      <c r="G57" s="1126"/>
      <c r="H57" s="1126"/>
      <c r="I57" s="1126"/>
      <c r="J57" s="1126"/>
      <c r="K57" s="1126"/>
      <c r="L57" s="1126"/>
      <c r="M57" s="1126"/>
      <c r="N57" s="1126"/>
      <c r="O57" s="1126"/>
      <c r="P57" s="1126"/>
      <c r="Q57" s="1126"/>
      <c r="R57" s="1126"/>
      <c r="S57" s="1126"/>
      <c r="T57" s="1126"/>
      <c r="U57" s="1126"/>
      <c r="V57" s="1126"/>
      <c r="W57" s="1126"/>
      <c r="X57" s="1126"/>
      <c r="Y57" s="59"/>
    </row>
    <row r="58" spans="1:25" ht="15" hidden="1" customHeight="1">
      <c r="A58" s="43"/>
      <c r="B58" s="78"/>
      <c r="C58" s="77"/>
      <c r="D58" s="61"/>
      <c r="E58" s="1127" t="s">
        <v>395</v>
      </c>
      <c r="F58" s="1127"/>
      <c r="G58" s="1127"/>
      <c r="H58" s="1127"/>
      <c r="I58" s="1127"/>
      <c r="J58" s="1127"/>
      <c r="K58" s="1127"/>
      <c r="L58" s="1127"/>
      <c r="M58" s="1127"/>
      <c r="N58" s="1127"/>
      <c r="O58" s="1127"/>
      <c r="P58" s="1127"/>
      <c r="Q58" s="1127"/>
      <c r="R58" s="1127"/>
      <c r="S58" s="1127"/>
      <c r="T58" s="1127"/>
      <c r="U58" s="1127"/>
      <c r="V58" s="231"/>
      <c r="W58" s="231"/>
      <c r="X58" s="231"/>
      <c r="Y58" s="59"/>
    </row>
    <row r="59" spans="1:25" ht="15" hidden="1" customHeight="1">
      <c r="A59" s="43"/>
      <c r="B59" s="78"/>
      <c r="C59" s="77"/>
      <c r="D59" s="61"/>
      <c r="E59" s="1129"/>
      <c r="F59" s="1129"/>
      <c r="G59" s="1129"/>
      <c r="H59" s="1124"/>
      <c r="I59" s="1125"/>
      <c r="J59" s="1125"/>
      <c r="K59" s="1125"/>
      <c r="L59" s="1125"/>
      <c r="M59" s="1125"/>
      <c r="N59" s="1125"/>
      <c r="O59" s="1125"/>
      <c r="P59" s="1125"/>
      <c r="Q59" s="1125"/>
      <c r="R59" s="1125"/>
      <c r="S59" s="1125"/>
      <c r="T59" s="1125"/>
      <c r="U59" s="1125"/>
      <c r="V59" s="1125"/>
      <c r="W59" s="1125"/>
      <c r="X59" s="1125"/>
      <c r="Y59" s="59"/>
    </row>
    <row r="60" spans="1:25" ht="15" hidden="1" customHeight="1">
      <c r="A60" s="43"/>
      <c r="B60" s="78"/>
      <c r="C60" s="77"/>
      <c r="D60" s="61"/>
      <c r="E60" s="1128"/>
      <c r="F60" s="1128"/>
      <c r="G60" s="1128"/>
      <c r="H60" s="1123"/>
      <c r="I60" s="1123"/>
      <c r="J60" s="1123"/>
      <c r="K60" s="1123"/>
      <c r="L60" s="1123"/>
      <c r="M60" s="1123"/>
      <c r="N60" s="1123"/>
      <c r="O60" s="1123"/>
      <c r="P60" s="1123"/>
      <c r="Q60" s="1123"/>
      <c r="R60" s="1123"/>
      <c r="S60" s="1123"/>
      <c r="T60" s="1123"/>
      <c r="U60" s="1123"/>
      <c r="V60" s="1123"/>
      <c r="W60" s="1123"/>
      <c r="X60" s="1123"/>
      <c r="Y60" s="59"/>
    </row>
    <row r="61" spans="1:25" ht="15" hidden="1">
      <c r="A61" s="43"/>
      <c r="B61" s="78"/>
      <c r="C61" s="77"/>
      <c r="D61" s="61"/>
      <c r="E61" s="70"/>
      <c r="F61" s="68"/>
      <c r="G61" s="69"/>
      <c r="H61" s="1123"/>
      <c r="I61" s="1123"/>
      <c r="J61" s="1123"/>
      <c r="K61" s="1123"/>
      <c r="L61" s="1123"/>
      <c r="M61" s="1123"/>
      <c r="N61" s="1123"/>
      <c r="O61" s="1123"/>
      <c r="P61" s="1123"/>
      <c r="Q61" s="1123"/>
      <c r="R61" s="1123"/>
      <c r="S61" s="1123"/>
      <c r="T61" s="1123"/>
      <c r="U61" s="1123"/>
      <c r="V61" s="1123"/>
      <c r="W61" s="1123"/>
      <c r="X61" s="1123"/>
      <c r="Y61" s="59"/>
    </row>
    <row r="62" spans="1:25" ht="27.75" hidden="1" customHeight="1">
      <c r="A62" s="43"/>
      <c r="B62" s="78"/>
      <c r="C62" s="77"/>
      <c r="D62" s="61"/>
      <c r="E62" s="60"/>
      <c r="F62" s="60"/>
      <c r="G62" s="60"/>
      <c r="H62" s="60"/>
      <c r="I62" s="60"/>
      <c r="J62" s="60"/>
      <c r="K62" s="60"/>
      <c r="L62" s="60"/>
      <c r="M62" s="60"/>
      <c r="N62" s="60"/>
      <c r="O62" s="60"/>
      <c r="P62" s="60"/>
      <c r="Q62" s="60"/>
      <c r="R62" s="60"/>
      <c r="S62" s="60"/>
      <c r="T62" s="60"/>
      <c r="U62" s="60"/>
      <c r="V62" s="60"/>
      <c r="W62" s="60"/>
      <c r="X62" s="60"/>
      <c r="Y62" s="59"/>
    </row>
    <row r="63" spans="1:25" ht="15" hidden="1">
      <c r="A63" s="43"/>
      <c r="B63" s="78"/>
      <c r="C63" s="77"/>
      <c r="D63" s="61"/>
      <c r="E63" s="60"/>
      <c r="F63" s="60"/>
      <c r="G63" s="60"/>
      <c r="H63" s="60"/>
      <c r="I63" s="60"/>
      <c r="J63" s="60"/>
      <c r="K63" s="60"/>
      <c r="L63" s="60"/>
      <c r="M63" s="60"/>
      <c r="N63" s="60"/>
      <c r="O63" s="60"/>
      <c r="P63" s="60"/>
      <c r="Q63" s="60"/>
      <c r="R63" s="60"/>
      <c r="S63" s="60"/>
      <c r="T63" s="60"/>
      <c r="U63" s="60"/>
      <c r="V63" s="60"/>
      <c r="W63" s="60"/>
      <c r="X63" s="60"/>
      <c r="Y63" s="59"/>
    </row>
    <row r="64" spans="1:25" ht="15" hidden="1">
      <c r="A64" s="43"/>
      <c r="B64" s="78"/>
      <c r="C64" s="77"/>
      <c r="D64" s="61"/>
      <c r="E64" s="60"/>
      <c r="F64" s="60"/>
      <c r="G64" s="60"/>
      <c r="H64" s="60"/>
      <c r="I64" s="60"/>
      <c r="J64" s="60"/>
      <c r="K64" s="60"/>
      <c r="L64" s="60"/>
      <c r="M64" s="60"/>
      <c r="N64" s="60"/>
      <c r="O64" s="60"/>
      <c r="P64" s="60"/>
      <c r="Q64" s="60"/>
      <c r="R64" s="60"/>
      <c r="S64" s="60"/>
      <c r="T64" s="60"/>
      <c r="U64" s="60"/>
      <c r="V64" s="60"/>
      <c r="W64" s="60"/>
      <c r="X64" s="60"/>
      <c r="Y64" s="59"/>
    </row>
    <row r="65" spans="1:25" ht="15" hidden="1">
      <c r="A65" s="43"/>
      <c r="B65" s="78"/>
      <c r="C65" s="77"/>
      <c r="D65" s="61"/>
      <c r="E65" s="60"/>
      <c r="F65" s="60"/>
      <c r="G65" s="60"/>
      <c r="H65" s="60"/>
      <c r="I65" s="60"/>
      <c r="J65" s="60"/>
      <c r="K65" s="60"/>
      <c r="L65" s="60"/>
      <c r="M65" s="60"/>
      <c r="N65" s="60"/>
      <c r="O65" s="60"/>
      <c r="P65" s="60"/>
      <c r="Q65" s="60"/>
      <c r="R65" s="60"/>
      <c r="S65" s="60"/>
      <c r="T65" s="60"/>
      <c r="U65" s="60"/>
      <c r="V65" s="60"/>
      <c r="W65" s="60"/>
      <c r="X65" s="60"/>
      <c r="Y65" s="59"/>
    </row>
    <row r="66" spans="1:25" ht="15" hidden="1">
      <c r="A66" s="43"/>
      <c r="B66" s="78"/>
      <c r="C66" s="77"/>
      <c r="D66" s="61"/>
      <c r="E66" s="60"/>
      <c r="F66" s="60"/>
      <c r="G66" s="60"/>
      <c r="H66" s="60"/>
      <c r="I66" s="60"/>
      <c r="J66" s="60"/>
      <c r="K66" s="60"/>
      <c r="L66" s="60"/>
      <c r="M66" s="60"/>
      <c r="N66" s="60"/>
      <c r="O66" s="60"/>
      <c r="P66" s="60"/>
      <c r="Q66" s="60"/>
      <c r="R66" s="60"/>
      <c r="S66" s="60"/>
      <c r="T66" s="60"/>
      <c r="U66" s="60"/>
      <c r="V66" s="60"/>
      <c r="W66" s="60"/>
      <c r="X66" s="60"/>
      <c r="Y66" s="59"/>
    </row>
    <row r="67" spans="1:25" ht="15" hidden="1">
      <c r="A67" s="43"/>
      <c r="B67" s="78"/>
      <c r="C67" s="77"/>
      <c r="D67" s="61"/>
      <c r="E67" s="60"/>
      <c r="F67" s="60"/>
      <c r="G67" s="60"/>
      <c r="H67" s="60"/>
      <c r="I67" s="60"/>
      <c r="J67" s="60"/>
      <c r="K67" s="60"/>
      <c r="L67" s="60"/>
      <c r="M67" s="60"/>
      <c r="N67" s="60"/>
      <c r="O67" s="60"/>
      <c r="P67" s="60"/>
      <c r="Q67" s="60"/>
      <c r="R67" s="60"/>
      <c r="S67" s="60"/>
      <c r="T67" s="60"/>
      <c r="U67" s="60"/>
      <c r="V67" s="60"/>
      <c r="W67" s="60"/>
      <c r="X67" s="60"/>
      <c r="Y67" s="59"/>
    </row>
    <row r="68" spans="1:25" ht="89.25" hidden="1" customHeight="1">
      <c r="A68" s="43"/>
      <c r="B68" s="78"/>
      <c r="C68" s="77"/>
      <c r="D68" s="66"/>
      <c r="E68" s="65"/>
      <c r="F68" s="65"/>
      <c r="G68" s="65"/>
      <c r="H68" s="65"/>
      <c r="I68" s="65"/>
      <c r="J68" s="65"/>
      <c r="K68" s="65"/>
      <c r="L68" s="65"/>
      <c r="M68" s="65"/>
      <c r="N68" s="65"/>
      <c r="O68" s="65"/>
      <c r="P68" s="65"/>
      <c r="Q68" s="65"/>
      <c r="R68" s="65"/>
      <c r="S68" s="65"/>
      <c r="T68" s="65"/>
      <c r="U68" s="65"/>
      <c r="V68" s="65"/>
      <c r="W68" s="65"/>
      <c r="X68" s="65"/>
      <c r="Y68" s="59"/>
    </row>
    <row r="69" spans="1:25" ht="15" hidden="1">
      <c r="A69" s="43"/>
      <c r="B69" s="78"/>
      <c r="C69" s="77"/>
      <c r="D69" s="66"/>
      <c r="E69" s="65"/>
      <c r="F69" s="65"/>
      <c r="G69" s="65"/>
      <c r="H69" s="65"/>
      <c r="I69" s="65"/>
      <c r="J69" s="65"/>
      <c r="K69" s="65"/>
      <c r="L69" s="65"/>
      <c r="M69" s="65"/>
      <c r="N69" s="65"/>
      <c r="O69" s="65"/>
      <c r="P69" s="65"/>
      <c r="Q69" s="65"/>
      <c r="R69" s="65"/>
      <c r="S69" s="65"/>
      <c r="T69" s="65"/>
      <c r="U69" s="65"/>
      <c r="V69" s="65"/>
      <c r="W69" s="65"/>
      <c r="X69" s="65"/>
      <c r="Y69" s="59"/>
    </row>
    <row r="70" spans="1:25" ht="15" hidden="1">
      <c r="A70" s="43"/>
      <c r="B70" s="78"/>
      <c r="C70" s="77"/>
      <c r="D70" s="61"/>
      <c r="E70" s="1127" t="s">
        <v>396</v>
      </c>
      <c r="F70" s="1127"/>
      <c r="G70" s="1127"/>
      <c r="H70" s="1127"/>
      <c r="I70" s="1127"/>
      <c r="J70" s="1127"/>
      <c r="K70" s="1127"/>
      <c r="L70" s="1127"/>
      <c r="M70" s="1127"/>
      <c r="N70" s="1127"/>
      <c r="O70" s="1127"/>
      <c r="P70" s="1127"/>
      <c r="Q70" s="1127"/>
      <c r="R70" s="1127"/>
      <c r="S70" s="1127"/>
      <c r="T70" s="1127"/>
      <c r="U70" s="448"/>
      <c r="V70" s="448"/>
      <c r="W70" s="448"/>
      <c r="X70" s="448"/>
      <c r="Y70" s="59"/>
    </row>
    <row r="71" spans="1:25" ht="15" hidden="1">
      <c r="A71" s="43"/>
      <c r="B71" s="78"/>
      <c r="C71" s="77"/>
      <c r="D71" s="61"/>
      <c r="E71" s="1127" t="s">
        <v>586</v>
      </c>
      <c r="F71" s="1127"/>
      <c r="G71" s="1127"/>
      <c r="H71" s="1127"/>
      <c r="I71" s="1127"/>
      <c r="J71" s="1127"/>
      <c r="K71" s="1127"/>
      <c r="L71" s="1127"/>
      <c r="M71" s="1127"/>
      <c r="N71" s="1127"/>
      <c r="O71" s="1127"/>
      <c r="P71" s="1127"/>
      <c r="Q71" s="1127"/>
      <c r="R71" s="1127"/>
      <c r="S71" s="1127"/>
      <c r="T71" s="1127"/>
      <c r="U71" s="449"/>
      <c r="V71" s="449"/>
      <c r="W71" s="449"/>
      <c r="X71" s="449"/>
      <c r="Y71" s="59"/>
    </row>
    <row r="72" spans="1:25" ht="40.5" hidden="1" customHeight="1">
      <c r="A72" s="43"/>
      <c r="B72" s="78"/>
      <c r="C72" s="77"/>
      <c r="D72" s="61"/>
      <c r="E72" s="449"/>
      <c r="F72" s="449"/>
      <c r="G72" s="449"/>
      <c r="H72" s="449"/>
      <c r="I72" s="449"/>
      <c r="J72" s="449"/>
      <c r="K72" s="449"/>
      <c r="L72" s="449"/>
      <c r="M72" s="449"/>
      <c r="N72" s="449"/>
      <c r="O72" s="449"/>
      <c r="P72" s="449"/>
      <c r="Q72" s="449"/>
      <c r="R72" s="449"/>
      <c r="S72" s="449"/>
      <c r="T72" s="449"/>
      <c r="U72" s="449"/>
      <c r="V72" s="449"/>
      <c r="W72" s="449"/>
      <c r="X72" s="449"/>
      <c r="Y72" s="59"/>
    </row>
    <row r="73" spans="1:25" ht="63" hidden="1" customHeight="1">
      <c r="A73" s="43"/>
      <c r="B73" s="78"/>
      <c r="C73" s="77"/>
      <c r="D73" s="61"/>
      <c r="E73" s="449"/>
      <c r="F73" s="449"/>
      <c r="G73" s="449"/>
      <c r="H73" s="449"/>
      <c r="I73" s="449"/>
      <c r="J73" s="449"/>
      <c r="K73" s="449"/>
      <c r="L73" s="449"/>
      <c r="M73" s="449"/>
      <c r="N73" s="449"/>
      <c r="O73" s="449"/>
      <c r="P73" s="449"/>
      <c r="Q73" s="449"/>
      <c r="R73" s="449"/>
      <c r="S73" s="449"/>
      <c r="T73" s="449"/>
      <c r="U73" s="449"/>
      <c r="V73" s="449"/>
      <c r="W73" s="449"/>
      <c r="X73" s="449"/>
      <c r="Y73" s="59"/>
    </row>
    <row r="74" spans="1:25" ht="30" hidden="1" customHeight="1">
      <c r="A74" s="43"/>
      <c r="B74" s="78"/>
      <c r="C74" s="77"/>
      <c r="D74" s="61"/>
      <c r="E74" s="449"/>
      <c r="F74" s="449"/>
      <c r="G74" s="449"/>
      <c r="H74" s="449"/>
      <c r="I74" s="449"/>
      <c r="J74" s="449"/>
      <c r="K74" s="449"/>
      <c r="L74" s="449"/>
      <c r="M74" s="449"/>
      <c r="N74" s="449"/>
      <c r="O74" s="449"/>
      <c r="P74" s="449"/>
      <c r="Q74" s="449"/>
      <c r="R74" s="449"/>
      <c r="S74" s="449"/>
      <c r="T74" s="449"/>
      <c r="U74" s="449"/>
      <c r="V74" s="449"/>
      <c r="W74" s="449"/>
      <c r="X74" s="449"/>
      <c r="Y74" s="59"/>
    </row>
    <row r="75" spans="1:25" ht="30" hidden="1" customHeight="1">
      <c r="A75" s="43"/>
      <c r="B75" s="78"/>
      <c r="C75" s="77"/>
      <c r="D75" s="61"/>
      <c r="E75" s="449"/>
      <c r="F75" s="449"/>
      <c r="G75" s="449"/>
      <c r="H75" s="449"/>
      <c r="I75" s="449"/>
      <c r="J75" s="449"/>
      <c r="K75" s="449"/>
      <c r="L75" s="449"/>
      <c r="M75" s="449"/>
      <c r="N75" s="449"/>
      <c r="O75" s="449"/>
      <c r="P75" s="449"/>
      <c r="Q75" s="449"/>
      <c r="R75" s="449"/>
      <c r="S75" s="449"/>
      <c r="T75" s="449"/>
      <c r="U75" s="449"/>
      <c r="V75" s="449"/>
      <c r="W75" s="449"/>
      <c r="X75" s="449"/>
      <c r="Y75" s="59"/>
    </row>
    <row r="76" spans="1:25" ht="15" hidden="1">
      <c r="A76" s="43"/>
      <c r="B76" s="78"/>
      <c r="C76" s="77"/>
      <c r="D76" s="61"/>
      <c r="E76" s="449"/>
      <c r="F76" s="449"/>
      <c r="G76" s="449"/>
      <c r="H76" s="449"/>
      <c r="I76" s="449"/>
      <c r="J76" s="449"/>
      <c r="K76" s="449"/>
      <c r="L76" s="449"/>
      <c r="M76" s="449"/>
      <c r="N76" s="449"/>
      <c r="O76" s="449"/>
      <c r="P76" s="449"/>
      <c r="Q76" s="449"/>
      <c r="R76" s="449"/>
      <c r="S76" s="449"/>
      <c r="T76" s="449"/>
      <c r="U76" s="449"/>
      <c r="V76" s="449"/>
      <c r="W76" s="449"/>
      <c r="X76" s="449"/>
      <c r="Y76" s="59"/>
    </row>
    <row r="77" spans="1:25" ht="15" hidden="1">
      <c r="A77" s="43"/>
      <c r="B77" s="78"/>
      <c r="C77" s="77"/>
      <c r="D77" s="61"/>
      <c r="E77" s="449"/>
      <c r="F77" s="449"/>
      <c r="G77" s="449"/>
      <c r="H77" s="449"/>
      <c r="I77" s="449"/>
      <c r="J77" s="449"/>
      <c r="K77" s="449"/>
      <c r="L77" s="449"/>
      <c r="M77" s="449"/>
      <c r="N77" s="449"/>
      <c r="O77" s="449"/>
      <c r="P77" s="449"/>
      <c r="Q77" s="449"/>
      <c r="R77" s="449"/>
      <c r="S77" s="449"/>
      <c r="T77" s="449"/>
      <c r="U77" s="449"/>
      <c r="V77" s="449"/>
      <c r="W77" s="449"/>
      <c r="X77" s="449"/>
      <c r="Y77" s="59"/>
    </row>
    <row r="78" spans="1:25" ht="8.25" hidden="1" customHeight="1">
      <c r="A78" s="43"/>
      <c r="B78" s="78"/>
      <c r="C78" s="77"/>
      <c r="D78" s="61"/>
      <c r="E78" s="80"/>
      <c r="F78" s="80"/>
      <c r="G78" s="80"/>
      <c r="H78" s="80"/>
      <c r="I78" s="80"/>
      <c r="J78" s="80"/>
      <c r="K78" s="80"/>
      <c r="L78" s="80"/>
      <c r="M78" s="80"/>
      <c r="N78" s="80"/>
      <c r="O78" s="80"/>
      <c r="P78" s="80"/>
      <c r="Q78" s="80"/>
      <c r="R78" s="80"/>
      <c r="S78" s="80"/>
      <c r="T78" s="80"/>
      <c r="U78" s="80"/>
      <c r="V78" s="80"/>
      <c r="W78" s="80"/>
      <c r="X78" s="80"/>
      <c r="Y78" s="59"/>
    </row>
    <row r="79" spans="1:25" ht="21" hidden="1" customHeight="1">
      <c r="A79" s="43"/>
      <c r="B79" s="78"/>
      <c r="C79" s="77"/>
      <c r="D79" s="61"/>
      <c r="E79" s="450"/>
      <c r="F79" s="450"/>
      <c r="G79" s="450"/>
      <c r="H79" s="450"/>
      <c r="I79" s="450"/>
      <c r="J79" s="450"/>
      <c r="K79" s="450"/>
      <c r="L79" s="450"/>
      <c r="M79" s="450"/>
      <c r="N79" s="450"/>
      <c r="O79" s="450"/>
      <c r="P79" s="450"/>
      <c r="Q79" s="450"/>
      <c r="R79" s="450"/>
      <c r="S79" s="450"/>
      <c r="T79" s="450"/>
      <c r="U79" s="450"/>
      <c r="V79" s="450"/>
      <c r="W79" s="450"/>
      <c r="X79" s="450"/>
      <c r="Y79" s="59"/>
    </row>
    <row r="80" spans="1:25" ht="14.25" hidden="1" customHeight="1">
      <c r="A80" s="43"/>
      <c r="B80" s="78"/>
      <c r="C80" s="77"/>
      <c r="D80" s="61"/>
      <c r="E80" s="451"/>
      <c r="F80" s="451"/>
      <c r="G80" s="451"/>
      <c r="H80" s="451"/>
      <c r="Y80" s="59"/>
    </row>
    <row r="81" spans="1:25" ht="15" hidden="1">
      <c r="A81" s="43"/>
      <c r="B81" s="78"/>
      <c r="C81" s="77"/>
      <c r="D81" s="61"/>
      <c r="E81" s="1127" t="s">
        <v>395</v>
      </c>
      <c r="F81" s="1127"/>
      <c r="G81" s="1127"/>
      <c r="H81" s="1127"/>
      <c r="I81" s="1127"/>
      <c r="J81" s="1127"/>
      <c r="K81" s="1127"/>
      <c r="L81" s="1127"/>
      <c r="M81" s="1127"/>
      <c r="N81" s="1127"/>
      <c r="O81" s="1127"/>
      <c r="P81" s="1127"/>
      <c r="Q81" s="1127"/>
      <c r="R81" s="1127"/>
      <c r="S81" s="1127"/>
      <c r="T81" s="1127"/>
      <c r="U81" s="1127"/>
      <c r="V81" s="231"/>
      <c r="W81" s="231"/>
      <c r="X81" s="231"/>
      <c r="Y81" s="59"/>
    </row>
    <row r="82" spans="1:25" ht="15" hidden="1" customHeight="1">
      <c r="A82" s="43"/>
      <c r="B82" s="78"/>
      <c r="C82" s="77"/>
      <c r="D82" s="61"/>
      <c r="E82" s="1128"/>
      <c r="F82" s="1128"/>
      <c r="G82" s="1128"/>
      <c r="H82" s="1124"/>
      <c r="I82" s="1125"/>
      <c r="J82" s="1125"/>
      <c r="K82" s="1125"/>
      <c r="L82" s="1125"/>
      <c r="M82" s="1125"/>
      <c r="N82" s="1125"/>
      <c r="O82" s="1125"/>
      <c r="P82" s="1125"/>
      <c r="Q82" s="1125"/>
      <c r="R82" s="1125"/>
      <c r="S82" s="1125"/>
      <c r="T82" s="1125"/>
      <c r="U82" s="1125"/>
      <c r="V82" s="1125"/>
      <c r="W82" s="1125"/>
      <c r="X82" s="1125"/>
      <c r="Y82" s="59"/>
    </row>
    <row r="83" spans="1:25" ht="15" hidden="1" customHeight="1">
      <c r="A83" s="43"/>
      <c r="B83" s="78"/>
      <c r="C83" s="77"/>
      <c r="D83" s="61"/>
      <c r="Y83" s="59"/>
    </row>
    <row r="84" spans="1:25" ht="15" hidden="1" customHeight="1">
      <c r="A84" s="43"/>
      <c r="B84" s="78"/>
      <c r="C84" s="77"/>
      <c r="D84" s="61"/>
      <c r="E84" s="70"/>
      <c r="F84" s="68"/>
      <c r="G84" s="69"/>
      <c r="H84" s="1123"/>
      <c r="I84" s="1123"/>
      <c r="J84" s="1123"/>
      <c r="K84" s="1123"/>
      <c r="L84" s="1123"/>
      <c r="M84" s="1123"/>
      <c r="N84" s="1123"/>
      <c r="O84" s="1123"/>
      <c r="P84" s="1123"/>
      <c r="Q84" s="1123"/>
      <c r="R84" s="1123"/>
      <c r="S84" s="1123"/>
      <c r="T84" s="1123"/>
      <c r="U84" s="1123"/>
      <c r="V84" s="1123"/>
      <c r="W84" s="1123"/>
      <c r="X84" s="1123"/>
      <c r="Y84" s="59"/>
    </row>
    <row r="85" spans="1:25" ht="15" hidden="1">
      <c r="A85" s="43"/>
      <c r="B85" s="78"/>
      <c r="C85" s="77"/>
      <c r="D85" s="61"/>
      <c r="E85" s="60"/>
      <c r="F85" s="60"/>
      <c r="G85" s="60"/>
      <c r="H85" s="67"/>
      <c r="I85" s="67"/>
      <c r="J85" s="67"/>
      <c r="K85" s="67"/>
      <c r="L85" s="67"/>
      <c r="M85" s="67"/>
      <c r="N85" s="67"/>
      <c r="O85" s="67"/>
      <c r="P85" s="67"/>
      <c r="Q85" s="67"/>
      <c r="R85" s="67"/>
      <c r="S85" s="67"/>
      <c r="T85" s="67"/>
      <c r="U85" s="67"/>
      <c r="V85" s="67"/>
      <c r="W85" s="60"/>
      <c r="X85" s="60"/>
      <c r="Y85" s="59"/>
    </row>
    <row r="86" spans="1:25" ht="15" hidden="1">
      <c r="A86" s="43"/>
      <c r="B86" s="78"/>
      <c r="C86" s="77"/>
      <c r="D86" s="61"/>
      <c r="E86" s="60"/>
      <c r="F86" s="60"/>
      <c r="G86" s="60"/>
      <c r="H86" s="60"/>
      <c r="I86" s="60"/>
      <c r="J86" s="60"/>
      <c r="K86" s="60"/>
      <c r="L86" s="60"/>
      <c r="M86" s="60"/>
      <c r="N86" s="60"/>
      <c r="O86" s="60"/>
      <c r="P86" s="60"/>
      <c r="Q86" s="60"/>
      <c r="R86" s="60"/>
      <c r="S86" s="60"/>
      <c r="T86" s="60"/>
      <c r="U86" s="60"/>
      <c r="V86" s="60"/>
      <c r="W86" s="60"/>
      <c r="X86" s="60"/>
      <c r="Y86" s="59"/>
    </row>
    <row r="87" spans="1:25" ht="15" hidden="1">
      <c r="A87" s="43"/>
      <c r="B87" s="78"/>
      <c r="C87" s="77"/>
      <c r="D87" s="61"/>
      <c r="E87" s="60"/>
      <c r="F87" s="60"/>
      <c r="G87" s="60"/>
      <c r="H87" s="60"/>
      <c r="I87" s="60"/>
      <c r="J87" s="60"/>
      <c r="K87" s="60"/>
      <c r="L87" s="60"/>
      <c r="M87" s="60"/>
      <c r="N87" s="60"/>
      <c r="O87" s="60"/>
      <c r="P87" s="60"/>
      <c r="Q87" s="60"/>
      <c r="R87" s="60"/>
      <c r="S87" s="60"/>
      <c r="T87" s="60"/>
      <c r="U87" s="60"/>
      <c r="V87" s="60"/>
      <c r="W87" s="60"/>
      <c r="X87" s="60"/>
      <c r="Y87" s="59"/>
    </row>
    <row r="88" spans="1:25" ht="15" hidden="1">
      <c r="A88" s="43"/>
      <c r="B88" s="78"/>
      <c r="C88" s="77"/>
      <c r="D88" s="61"/>
      <c r="E88" s="60"/>
      <c r="F88" s="60"/>
      <c r="G88" s="60"/>
      <c r="H88" s="60"/>
      <c r="I88" s="60"/>
      <c r="J88" s="60"/>
      <c r="K88" s="60"/>
      <c r="L88" s="60"/>
      <c r="M88" s="60"/>
      <c r="N88" s="60"/>
      <c r="O88" s="60"/>
      <c r="P88" s="60"/>
      <c r="Q88" s="60"/>
      <c r="R88" s="60"/>
      <c r="S88" s="60"/>
      <c r="T88" s="60"/>
      <c r="U88" s="60"/>
      <c r="V88" s="60"/>
      <c r="W88" s="60"/>
      <c r="X88" s="60"/>
      <c r="Y88" s="59"/>
    </row>
    <row r="89" spans="1:25" ht="15" hidden="1">
      <c r="A89" s="43"/>
      <c r="B89" s="78"/>
      <c r="C89" s="77"/>
      <c r="D89" s="61"/>
      <c r="E89" s="60"/>
      <c r="F89" s="60"/>
      <c r="G89" s="60"/>
      <c r="H89" s="60"/>
      <c r="I89" s="60"/>
      <c r="J89" s="60"/>
      <c r="K89" s="60"/>
      <c r="L89" s="60"/>
      <c r="M89" s="60"/>
      <c r="N89" s="60"/>
      <c r="O89" s="60"/>
      <c r="P89" s="60"/>
      <c r="Q89" s="60"/>
      <c r="R89" s="60"/>
      <c r="S89" s="60"/>
      <c r="T89" s="60"/>
      <c r="U89" s="60"/>
      <c r="V89" s="60"/>
      <c r="W89" s="60"/>
      <c r="X89" s="60"/>
      <c r="Y89" s="59"/>
    </row>
    <row r="90" spans="1:25" ht="15" hidden="1">
      <c r="A90" s="43"/>
      <c r="B90" s="78"/>
      <c r="C90" s="77"/>
      <c r="D90" s="61"/>
      <c r="E90" s="60"/>
      <c r="F90" s="60"/>
      <c r="G90" s="60"/>
      <c r="H90" s="60"/>
      <c r="I90" s="60"/>
      <c r="J90" s="60"/>
      <c r="K90" s="60"/>
      <c r="L90" s="60"/>
      <c r="M90" s="60"/>
      <c r="N90" s="60"/>
      <c r="O90" s="60"/>
      <c r="P90" s="60"/>
      <c r="Q90" s="60"/>
      <c r="R90" s="60"/>
      <c r="S90" s="60"/>
      <c r="T90" s="60"/>
      <c r="U90" s="60"/>
      <c r="V90" s="60"/>
      <c r="W90" s="60"/>
      <c r="X90" s="60"/>
      <c r="Y90" s="59"/>
    </row>
    <row r="91" spans="1:25" ht="15" hidden="1">
      <c r="A91" s="43"/>
      <c r="B91" s="78"/>
      <c r="C91" s="77"/>
      <c r="D91" s="61"/>
      <c r="E91" s="60"/>
      <c r="F91" s="60"/>
      <c r="G91" s="60"/>
      <c r="H91" s="60"/>
      <c r="I91" s="60"/>
      <c r="J91" s="60"/>
      <c r="K91" s="60"/>
      <c r="L91" s="60"/>
      <c r="M91" s="60"/>
      <c r="N91" s="60"/>
      <c r="O91" s="60"/>
      <c r="P91" s="60"/>
      <c r="Q91" s="60"/>
      <c r="R91" s="60"/>
      <c r="S91" s="60"/>
      <c r="T91" s="60"/>
      <c r="U91" s="60"/>
      <c r="V91" s="60"/>
      <c r="W91" s="60"/>
      <c r="X91" s="60"/>
      <c r="Y91" s="59"/>
    </row>
    <row r="92" spans="1:25" ht="15" hidden="1">
      <c r="A92" s="43"/>
      <c r="B92" s="78"/>
      <c r="C92" s="77"/>
      <c r="D92" s="61"/>
      <c r="E92" s="60"/>
      <c r="F92" s="60"/>
      <c r="G92" s="60"/>
      <c r="H92" s="60"/>
      <c r="I92" s="60"/>
      <c r="J92" s="60"/>
      <c r="K92" s="60"/>
      <c r="L92" s="60"/>
      <c r="M92" s="60"/>
      <c r="N92" s="60"/>
      <c r="O92" s="60"/>
      <c r="P92" s="60"/>
      <c r="Q92" s="60"/>
      <c r="R92" s="60"/>
      <c r="S92" s="60"/>
      <c r="T92" s="60"/>
      <c r="U92" s="60"/>
      <c r="V92" s="60"/>
      <c r="W92" s="60"/>
      <c r="X92" s="60"/>
      <c r="Y92" s="59"/>
    </row>
    <row r="93" spans="1:25" ht="15" hidden="1">
      <c r="A93" s="43"/>
      <c r="B93" s="78"/>
      <c r="C93" s="77"/>
      <c r="D93" s="61"/>
      <c r="E93" s="60"/>
      <c r="F93" s="60"/>
      <c r="G93" s="60"/>
      <c r="H93" s="60"/>
      <c r="I93" s="60"/>
      <c r="J93" s="60"/>
      <c r="K93" s="60"/>
      <c r="L93" s="60"/>
      <c r="M93" s="60"/>
      <c r="N93" s="60"/>
      <c r="O93" s="60"/>
      <c r="P93" s="60"/>
      <c r="Q93" s="60"/>
      <c r="R93" s="60"/>
      <c r="S93" s="60"/>
      <c r="T93" s="60"/>
      <c r="U93" s="60"/>
      <c r="V93" s="60"/>
      <c r="W93" s="60"/>
      <c r="X93" s="60"/>
      <c r="Y93" s="59"/>
    </row>
    <row r="94" spans="1:25" ht="15" hidden="1">
      <c r="A94" s="43"/>
      <c r="B94" s="78"/>
      <c r="C94" s="77"/>
      <c r="D94" s="61"/>
      <c r="E94" s="60"/>
      <c r="F94" s="60"/>
      <c r="G94" s="60"/>
      <c r="H94" s="60"/>
      <c r="I94" s="60"/>
      <c r="J94" s="60"/>
      <c r="K94" s="60"/>
      <c r="L94" s="60"/>
      <c r="M94" s="60"/>
      <c r="N94" s="60"/>
      <c r="O94" s="60"/>
      <c r="P94" s="60"/>
      <c r="Q94" s="60"/>
      <c r="R94" s="60"/>
      <c r="S94" s="60"/>
      <c r="T94" s="60"/>
      <c r="U94" s="60"/>
      <c r="V94" s="60"/>
      <c r="W94" s="60"/>
      <c r="X94" s="60"/>
      <c r="Y94" s="59"/>
    </row>
    <row r="95" spans="1:25" ht="15" hidden="1">
      <c r="A95" s="43"/>
      <c r="B95" s="78"/>
      <c r="C95" s="77"/>
      <c r="D95" s="61"/>
      <c r="E95" s="60"/>
      <c r="F95" s="60"/>
      <c r="G95" s="60"/>
      <c r="H95" s="60"/>
      <c r="I95" s="60"/>
      <c r="J95" s="60"/>
      <c r="K95" s="60"/>
      <c r="L95" s="60"/>
      <c r="M95" s="60"/>
      <c r="N95" s="60"/>
      <c r="O95" s="60"/>
      <c r="P95" s="60"/>
      <c r="Q95" s="60"/>
      <c r="R95" s="60"/>
      <c r="S95" s="60"/>
      <c r="T95" s="60"/>
      <c r="U95" s="60"/>
      <c r="V95" s="60"/>
      <c r="W95" s="60"/>
      <c r="X95" s="60"/>
      <c r="Y95" s="59"/>
    </row>
    <row r="96" spans="1:25" ht="27" hidden="1" customHeight="1">
      <c r="A96" s="43"/>
      <c r="B96" s="78"/>
      <c r="C96" s="77"/>
      <c r="D96" s="66"/>
      <c r="E96" s="65"/>
      <c r="F96" s="65"/>
      <c r="G96" s="65"/>
      <c r="H96" s="65"/>
      <c r="I96" s="65"/>
      <c r="J96" s="65"/>
      <c r="K96" s="65"/>
      <c r="L96" s="65"/>
      <c r="M96" s="65"/>
      <c r="N96" s="65"/>
      <c r="O96" s="65"/>
      <c r="P96" s="65"/>
      <c r="Q96" s="65"/>
      <c r="R96" s="65"/>
      <c r="S96" s="65"/>
      <c r="T96" s="65"/>
      <c r="U96" s="65"/>
      <c r="V96" s="65"/>
      <c r="W96" s="65"/>
      <c r="X96" s="65"/>
      <c r="Y96" s="59"/>
    </row>
    <row r="97" spans="1:27" ht="15" hidden="1">
      <c r="A97" s="43"/>
      <c r="B97" s="78"/>
      <c r="C97" s="77"/>
      <c r="D97" s="66"/>
      <c r="E97" s="65"/>
      <c r="F97" s="65"/>
      <c r="G97" s="65"/>
      <c r="H97" s="65"/>
      <c r="I97" s="65"/>
      <c r="J97" s="65"/>
      <c r="K97" s="65"/>
      <c r="L97" s="65"/>
      <c r="M97" s="65"/>
      <c r="N97" s="65"/>
      <c r="O97" s="65"/>
      <c r="P97" s="65"/>
      <c r="Q97" s="65"/>
      <c r="R97" s="65"/>
      <c r="S97" s="65"/>
      <c r="T97" s="65"/>
      <c r="U97" s="65"/>
      <c r="V97" s="65"/>
      <c r="W97" s="65"/>
      <c r="X97" s="65"/>
      <c r="Y97" s="59"/>
    </row>
    <row r="98" spans="1:27" ht="25.5" hidden="1" customHeight="1">
      <c r="A98" s="43"/>
      <c r="B98" s="78"/>
      <c r="C98" s="77"/>
      <c r="D98" s="61"/>
      <c r="E98" s="1131" t="s">
        <v>235</v>
      </c>
      <c r="F98" s="1131"/>
      <c r="G98" s="1131"/>
      <c r="H98" s="1131"/>
      <c r="I98" s="1131"/>
      <c r="J98" s="1131"/>
      <c r="K98" s="1131"/>
      <c r="L98" s="1131"/>
      <c r="M98" s="1131"/>
      <c r="N98" s="1131"/>
      <c r="O98" s="1131"/>
      <c r="P98" s="1131"/>
      <c r="Q98" s="1131"/>
      <c r="R98" s="1131"/>
      <c r="S98" s="1131"/>
      <c r="T98" s="1131"/>
      <c r="U98" s="1131"/>
      <c r="V98" s="1131"/>
      <c r="W98" s="1131"/>
      <c r="X98" s="1131"/>
      <c r="Y98" s="59"/>
    </row>
    <row r="99" spans="1:27" ht="15" hidden="1" customHeight="1">
      <c r="A99" s="43"/>
      <c r="B99" s="78"/>
      <c r="C99" s="77"/>
      <c r="D99" s="61"/>
      <c r="E99" s="60"/>
      <c r="F99" s="60"/>
      <c r="G99" s="60"/>
      <c r="H99" s="63"/>
      <c r="I99" s="63"/>
      <c r="J99" s="63"/>
      <c r="K99" s="63"/>
      <c r="L99" s="63"/>
      <c r="M99" s="63"/>
      <c r="N99" s="63"/>
      <c r="O99" s="62"/>
      <c r="P99" s="62"/>
      <c r="Q99" s="62"/>
      <c r="R99" s="62"/>
      <c r="S99" s="62"/>
      <c r="T99" s="62"/>
      <c r="U99" s="60"/>
      <c r="V99" s="60"/>
      <c r="W99" s="60"/>
      <c r="X99" s="60"/>
      <c r="Y99" s="59"/>
    </row>
    <row r="100" spans="1:27" ht="15" hidden="1" customHeight="1">
      <c r="A100" s="43"/>
      <c r="B100" s="78"/>
      <c r="C100" s="77"/>
      <c r="D100" s="61"/>
      <c r="E100" s="64"/>
      <c r="F100" s="1130" t="s">
        <v>234</v>
      </c>
      <c r="G100" s="1130"/>
      <c r="H100" s="1130"/>
      <c r="I100" s="1130"/>
      <c r="J100" s="1130"/>
      <c r="K100" s="1130"/>
      <c r="L100" s="1130"/>
      <c r="M100" s="1130"/>
      <c r="N100" s="1130"/>
      <c r="O100" s="1130"/>
      <c r="P100" s="1130"/>
      <c r="Q100" s="1130"/>
      <c r="R100" s="1130"/>
      <c r="S100" s="1130"/>
      <c r="T100" s="62"/>
      <c r="U100" s="60"/>
      <c r="V100" s="60"/>
      <c r="W100" s="60"/>
      <c r="X100" s="60"/>
      <c r="Y100" s="59"/>
      <c r="AA100" s="79" t="s">
        <v>232</v>
      </c>
    </row>
    <row r="101" spans="1:27" ht="15" hidden="1" customHeight="1">
      <c r="A101" s="43"/>
      <c r="B101" s="78"/>
      <c r="C101" s="77"/>
      <c r="D101" s="61"/>
      <c r="E101" s="60"/>
      <c r="F101" s="60"/>
      <c r="G101" s="60"/>
      <c r="H101" s="63"/>
      <c r="I101" s="63"/>
      <c r="J101" s="63"/>
      <c r="K101" s="63"/>
      <c r="L101" s="63"/>
      <c r="M101" s="63"/>
      <c r="N101" s="63"/>
      <c r="O101" s="62"/>
      <c r="P101" s="62"/>
      <c r="Q101" s="62"/>
      <c r="R101" s="62"/>
      <c r="S101" s="62"/>
      <c r="T101" s="62"/>
      <c r="U101" s="60"/>
      <c r="V101" s="60"/>
      <c r="W101" s="60"/>
      <c r="X101" s="60"/>
      <c r="Y101" s="59"/>
    </row>
    <row r="102" spans="1:27" ht="15" hidden="1">
      <c r="A102" s="43"/>
      <c r="B102" s="78"/>
      <c r="C102" s="77"/>
      <c r="D102" s="61"/>
      <c r="E102" s="60"/>
      <c r="F102" s="1130" t="s">
        <v>233</v>
      </c>
      <c r="G102" s="1130"/>
      <c r="H102" s="1130"/>
      <c r="I102" s="1130"/>
      <c r="J102" s="1130"/>
      <c r="K102" s="1130"/>
      <c r="L102" s="1130"/>
      <c r="M102" s="1130"/>
      <c r="N102" s="1130"/>
      <c r="O102" s="1130"/>
      <c r="P102" s="1130"/>
      <c r="Q102" s="1130"/>
      <c r="R102" s="1130"/>
      <c r="S102" s="1130"/>
      <c r="T102" s="1130"/>
      <c r="U102" s="1130"/>
      <c r="V102" s="1130"/>
      <c r="W102" s="1130"/>
      <c r="X102" s="1130"/>
      <c r="Y102" s="59"/>
    </row>
    <row r="103" spans="1:27" ht="15" hidden="1">
      <c r="A103" s="43"/>
      <c r="B103" s="78"/>
      <c r="C103" s="77"/>
      <c r="D103" s="61"/>
      <c r="E103" s="60"/>
      <c r="F103" s="60"/>
      <c r="G103" s="60"/>
      <c r="H103" s="60"/>
      <c r="I103" s="60"/>
      <c r="J103" s="60"/>
      <c r="K103" s="60"/>
      <c r="L103" s="60"/>
      <c r="M103" s="60"/>
      <c r="N103" s="60"/>
      <c r="O103" s="60"/>
      <c r="P103" s="60"/>
      <c r="Q103" s="60"/>
      <c r="R103" s="60"/>
      <c r="S103" s="60"/>
      <c r="T103" s="60"/>
      <c r="U103" s="60"/>
      <c r="V103" s="60"/>
      <c r="W103" s="60"/>
      <c r="X103" s="60"/>
      <c r="Y103" s="59"/>
    </row>
    <row r="104" spans="1:27" ht="15" hidden="1">
      <c r="A104" s="43"/>
      <c r="B104" s="78"/>
      <c r="C104" s="77"/>
      <c r="D104" s="61"/>
      <c r="E104" s="60"/>
      <c r="F104" s="60"/>
      <c r="G104" s="60"/>
      <c r="H104" s="60"/>
      <c r="I104" s="60"/>
      <c r="J104" s="60"/>
      <c r="K104" s="60"/>
      <c r="L104" s="60"/>
      <c r="M104" s="60"/>
      <c r="N104" s="60"/>
      <c r="O104" s="60"/>
      <c r="P104" s="60"/>
      <c r="Q104" s="60"/>
      <c r="R104" s="60"/>
      <c r="S104" s="60"/>
      <c r="T104" s="60"/>
      <c r="U104" s="60"/>
      <c r="V104" s="60"/>
      <c r="W104" s="60"/>
      <c r="X104" s="60"/>
      <c r="Y104" s="59"/>
    </row>
    <row r="105" spans="1:27" ht="15" hidden="1">
      <c r="A105" s="43"/>
      <c r="B105" s="78"/>
      <c r="C105" s="77"/>
      <c r="D105" s="61"/>
      <c r="E105" s="60"/>
      <c r="F105" s="60"/>
      <c r="G105" s="60"/>
      <c r="H105" s="60"/>
      <c r="I105" s="60"/>
      <c r="J105" s="60"/>
      <c r="K105" s="60"/>
      <c r="L105" s="60"/>
      <c r="M105" s="60"/>
      <c r="N105" s="60"/>
      <c r="O105" s="60"/>
      <c r="P105" s="60"/>
      <c r="Q105" s="60"/>
      <c r="R105" s="60"/>
      <c r="S105" s="60"/>
      <c r="T105" s="60"/>
      <c r="U105" s="60"/>
      <c r="V105" s="60"/>
      <c r="W105" s="60"/>
      <c r="X105" s="60"/>
      <c r="Y105" s="59"/>
    </row>
    <row r="106" spans="1:27" ht="15" hidden="1">
      <c r="A106" s="43"/>
      <c r="B106" s="78"/>
      <c r="C106" s="77"/>
      <c r="D106" s="61"/>
      <c r="E106" s="60"/>
      <c r="F106" s="60"/>
      <c r="G106" s="60"/>
      <c r="H106" s="60"/>
      <c r="I106" s="60"/>
      <c r="J106" s="60"/>
      <c r="K106" s="60"/>
      <c r="L106" s="60"/>
      <c r="M106" s="60"/>
      <c r="N106" s="60"/>
      <c r="O106" s="60"/>
      <c r="P106" s="60"/>
      <c r="Q106" s="60"/>
      <c r="R106" s="60"/>
      <c r="S106" s="60"/>
      <c r="T106" s="60"/>
      <c r="U106" s="60"/>
      <c r="V106" s="60"/>
      <c r="W106" s="60"/>
      <c r="X106" s="60"/>
      <c r="Y106" s="59"/>
    </row>
    <row r="107" spans="1:27" ht="15" hidden="1">
      <c r="A107" s="43"/>
      <c r="B107" s="78"/>
      <c r="C107" s="77"/>
      <c r="D107" s="61"/>
      <c r="E107" s="60"/>
      <c r="F107" s="60"/>
      <c r="G107" s="60"/>
      <c r="H107" s="60"/>
      <c r="I107" s="60"/>
      <c r="J107" s="60"/>
      <c r="K107" s="60"/>
      <c r="L107" s="60"/>
      <c r="M107" s="60"/>
      <c r="N107" s="60"/>
      <c r="O107" s="60"/>
      <c r="P107" s="60"/>
      <c r="Q107" s="60"/>
      <c r="R107" s="60"/>
      <c r="S107" s="60"/>
      <c r="T107" s="60"/>
      <c r="U107" s="60"/>
      <c r="V107" s="60"/>
      <c r="W107" s="60"/>
      <c r="X107" s="60"/>
      <c r="Y107" s="59"/>
    </row>
    <row r="108" spans="1:27" ht="15" hidden="1">
      <c r="A108" s="43"/>
      <c r="B108" s="78"/>
      <c r="C108" s="77"/>
      <c r="D108" s="61"/>
      <c r="E108" s="60"/>
      <c r="F108" s="60"/>
      <c r="G108" s="60"/>
      <c r="H108" s="60"/>
      <c r="I108" s="60"/>
      <c r="J108" s="60"/>
      <c r="K108" s="60"/>
      <c r="L108" s="60"/>
      <c r="M108" s="60"/>
      <c r="N108" s="60"/>
      <c r="O108" s="60"/>
      <c r="P108" s="60"/>
      <c r="Q108" s="60"/>
      <c r="R108" s="60"/>
      <c r="S108" s="60"/>
      <c r="T108" s="60"/>
      <c r="U108" s="60"/>
      <c r="V108" s="60"/>
      <c r="W108" s="60"/>
      <c r="X108" s="60"/>
      <c r="Y108" s="59"/>
    </row>
    <row r="109" spans="1:27" ht="15" hidden="1">
      <c r="A109" s="43"/>
      <c r="B109" s="78"/>
      <c r="C109" s="77"/>
      <c r="D109" s="61"/>
      <c r="E109" s="60"/>
      <c r="F109" s="60"/>
      <c r="G109" s="60"/>
      <c r="H109" s="60"/>
      <c r="I109" s="60"/>
      <c r="J109" s="60"/>
      <c r="K109" s="60"/>
      <c r="L109" s="60"/>
      <c r="M109" s="60"/>
      <c r="N109" s="60"/>
      <c r="O109" s="60"/>
      <c r="P109" s="60"/>
      <c r="Q109" s="60"/>
      <c r="R109" s="60"/>
      <c r="S109" s="60"/>
      <c r="T109" s="60"/>
      <c r="U109" s="60"/>
      <c r="V109" s="60"/>
      <c r="W109" s="60"/>
      <c r="X109" s="60"/>
      <c r="Y109" s="59"/>
    </row>
    <row r="110" spans="1:27" ht="15" hidden="1">
      <c r="A110" s="43"/>
      <c r="B110" s="78"/>
      <c r="C110" s="77"/>
      <c r="D110" s="61"/>
      <c r="E110" s="60"/>
      <c r="F110" s="60"/>
      <c r="G110" s="60"/>
      <c r="H110" s="60"/>
      <c r="I110" s="60"/>
      <c r="J110" s="60"/>
      <c r="K110" s="60"/>
      <c r="L110" s="60"/>
      <c r="M110" s="60"/>
      <c r="N110" s="60"/>
      <c r="O110" s="60"/>
      <c r="P110" s="60"/>
      <c r="Q110" s="60"/>
      <c r="R110" s="60"/>
      <c r="S110" s="60"/>
      <c r="T110" s="60"/>
      <c r="U110" s="60"/>
      <c r="V110" s="60"/>
      <c r="W110" s="60"/>
      <c r="X110" s="60"/>
      <c r="Y110" s="59"/>
    </row>
    <row r="111" spans="1:27" ht="30" hidden="1" customHeight="1">
      <c r="A111" s="43"/>
      <c r="B111" s="78"/>
      <c r="C111" s="77"/>
      <c r="D111" s="61"/>
      <c r="E111" s="60"/>
      <c r="F111" s="60"/>
      <c r="G111" s="60"/>
      <c r="H111" s="60"/>
      <c r="I111" s="60"/>
      <c r="J111" s="60"/>
      <c r="K111" s="60"/>
      <c r="L111" s="60"/>
      <c r="M111" s="60"/>
      <c r="N111" s="60"/>
      <c r="O111" s="60"/>
      <c r="P111" s="60"/>
      <c r="Q111" s="60"/>
      <c r="R111" s="60"/>
      <c r="S111" s="60"/>
      <c r="T111" s="60"/>
      <c r="U111" s="60"/>
      <c r="V111" s="60"/>
      <c r="W111" s="60"/>
      <c r="X111" s="60"/>
      <c r="Y111" s="59"/>
    </row>
    <row r="112" spans="1:27" ht="31.5" hidden="1" customHeight="1">
      <c r="A112" s="43"/>
      <c r="B112" s="78"/>
      <c r="C112" s="77"/>
      <c r="D112" s="61"/>
      <c r="E112" s="60"/>
      <c r="F112" s="60"/>
      <c r="G112" s="60"/>
      <c r="H112" s="60"/>
      <c r="I112" s="60"/>
      <c r="J112" s="60"/>
      <c r="K112" s="60"/>
      <c r="L112" s="60"/>
      <c r="M112" s="60"/>
      <c r="N112" s="60"/>
      <c r="O112" s="60"/>
      <c r="P112" s="60"/>
      <c r="Q112" s="60"/>
      <c r="R112" s="60"/>
      <c r="S112" s="60"/>
      <c r="T112" s="60"/>
      <c r="U112" s="60"/>
      <c r="V112" s="60"/>
      <c r="W112" s="60"/>
      <c r="X112" s="60"/>
      <c r="Y112" s="59"/>
    </row>
    <row r="113" spans="1:25" ht="15" customHeight="1">
      <c r="A113" s="43"/>
      <c r="B113" s="76"/>
      <c r="C113" s="75"/>
      <c r="D113" s="58"/>
      <c r="E113" s="57"/>
      <c r="F113" s="57"/>
      <c r="G113" s="57"/>
      <c r="H113" s="57"/>
      <c r="I113" s="57"/>
      <c r="J113" s="57"/>
      <c r="K113" s="57"/>
      <c r="L113" s="57"/>
      <c r="M113" s="57"/>
      <c r="N113" s="57"/>
      <c r="O113" s="57"/>
      <c r="P113" s="57"/>
      <c r="Q113" s="57"/>
      <c r="R113" s="57"/>
      <c r="S113" s="57"/>
      <c r="T113" s="57"/>
      <c r="U113" s="57"/>
      <c r="V113" s="57"/>
      <c r="W113" s="57"/>
      <c r="X113" s="57"/>
      <c r="Y113" s="56"/>
    </row>
  </sheetData>
  <sheetProtection password="FA9C" sheet="1" objects="1" scenarios="1" formatColumns="0" formatRows="0"/>
  <dataConsolidate leftLabels="1"/>
  <mergeCells count="28">
    <mergeCell ref="B2:G2"/>
    <mergeCell ref="B3:C3"/>
    <mergeCell ref="E7:X19"/>
    <mergeCell ref="P23:W23"/>
    <mergeCell ref="E58:U58"/>
    <mergeCell ref="B5:Y5"/>
    <mergeCell ref="E41:X45"/>
    <mergeCell ref="F21:M21"/>
    <mergeCell ref="P21:X21"/>
    <mergeCell ref="P22:X22"/>
    <mergeCell ref="E35:X39"/>
    <mergeCell ref="F22:M22"/>
    <mergeCell ref="E40:X40"/>
    <mergeCell ref="F102:X102"/>
    <mergeCell ref="F100:S100"/>
    <mergeCell ref="E82:G82"/>
    <mergeCell ref="E98:X98"/>
    <mergeCell ref="E81:U81"/>
    <mergeCell ref="H84:X84"/>
    <mergeCell ref="H60:X60"/>
    <mergeCell ref="H82:X82"/>
    <mergeCell ref="E46:X57"/>
    <mergeCell ref="E70:T70"/>
    <mergeCell ref="E60:G60"/>
    <mergeCell ref="H59:X59"/>
    <mergeCell ref="E59:G59"/>
    <mergeCell ref="E71:T71"/>
    <mergeCell ref="H61:X61"/>
  </mergeCells>
  <phoneticPr fontId="13" type="noConversion"/>
  <hyperlinks>
    <hyperlink ref="E81:U81" location="Инструкция!A1" tooltip="http://sp.eias.ru/index.php?a=add&amp;catid=76" display="Обратиться за помощью в службу технической поддержки"/>
    <hyperlink ref="E58:U58" location="Инструкция!A1" tooltip="http://sp.eias.ru/index.php?a=add&amp;catid=76" display="Обратиться за помощью в службу технической поддержки"/>
    <hyperlink ref="E70:T70" location="Инструкция!A1" tooltip="http://support.eias.ru/knowledgebase.php?article=28" display="Инструкция по загрузке сопроводительных материалов"/>
    <hyperlink ref="E71:T71" location="Инструкция!A1" tooltip="http://eias.ru/files/shablon/FAS_JKH_OPEN_INFO_PRICE_WARM.pdf" display="Инструкция по работе с отчетной формой"/>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9">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208</v>
      </c>
    </row>
    <row r="2" spans="1:20" ht="22.5">
      <c r="F2" s="1194" t="s">
        <v>491</v>
      </c>
      <c r="G2" s="1195"/>
      <c r="H2" s="1196"/>
      <c r="I2" s="435"/>
    </row>
    <row r="3" spans="1:20" ht="3" customHeight="1"/>
    <row r="4" spans="1:20" s="190" customFormat="1" ht="11.25">
      <c r="A4" s="214"/>
      <c r="B4" s="214"/>
      <c r="C4" s="214"/>
      <c r="D4" s="214"/>
      <c r="F4" s="1155" t="s">
        <v>454</v>
      </c>
      <c r="G4" s="1155"/>
      <c r="H4" s="1155"/>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05.06.2019</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343"/>
      <c r="D11" s="343"/>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343"/>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198"/>
      <c r="B13" s="1198"/>
      <c r="C13" s="1198"/>
      <c r="D13" s="343">
        <v>1</v>
      </c>
      <c r="F13" s="334" t="str">
        <f>"4."&amp;mergeValue(A13) &amp;"."&amp;mergeValue(B13)&amp;"."&amp;mergeValue(C13)&amp;"."&amp;mergeValue(D13)</f>
        <v>4.1.1.1.1</v>
      </c>
      <c r="G13" s="419" t="s">
        <v>498</v>
      </c>
      <c r="H13" s="316" t="str">
        <f>IF(Территории!R14="","","" &amp; Территории!R14 &amp; "")</f>
        <v>Город Челябинск (75701000)</v>
      </c>
      <c r="I13" s="1103" t="s">
        <v>591</v>
      </c>
      <c r="J13" s="333"/>
      <c r="K13" s="214"/>
      <c r="L13" s="214"/>
      <c r="M13" s="214"/>
      <c r="N13" s="214"/>
      <c r="O13" s="214"/>
      <c r="P13" s="214"/>
      <c r="Q13" s="214"/>
      <c r="R13" s="214"/>
      <c r="S13" s="214"/>
      <c r="T13" s="214"/>
    </row>
    <row r="14" spans="1:20" s="325" customFormat="1" ht="3" customHeight="1">
      <c r="A14" s="326"/>
      <c r="B14" s="326"/>
      <c r="C14" s="326"/>
      <c r="D14" s="326"/>
      <c r="F14" s="344"/>
      <c r="G14" s="345"/>
      <c r="H14" s="346"/>
      <c r="I14" s="347"/>
      <c r="J14" s="326"/>
      <c r="K14" s="326"/>
      <c r="L14" s="326"/>
      <c r="M14" s="326"/>
      <c r="N14" s="326"/>
      <c r="O14" s="326"/>
      <c r="P14" s="326"/>
      <c r="Q14" s="326"/>
      <c r="R14" s="326"/>
      <c r="S14" s="326"/>
      <c r="T14" s="326"/>
    </row>
    <row r="15" spans="1:20" s="325" customFormat="1" ht="15" customHeight="1">
      <c r="A15" s="326"/>
      <c r="B15" s="326"/>
      <c r="C15" s="326"/>
      <c r="D15" s="326"/>
      <c r="F15" s="324"/>
      <c r="G15" s="1193" t="s">
        <v>593</v>
      </c>
      <c r="H15" s="1193"/>
      <c r="I15" s="226"/>
      <c r="J15" s="326"/>
      <c r="K15" s="326"/>
      <c r="L15" s="326"/>
      <c r="M15" s="326"/>
      <c r="N15" s="326"/>
      <c r="O15" s="326"/>
      <c r="P15" s="326"/>
      <c r="Q15" s="326"/>
      <c r="R15" s="326"/>
      <c r="S15" s="326"/>
      <c r="T15" s="326"/>
    </row>
  </sheetData>
  <sheetProtection algorithmName="SHA-512" hashValue="sFtCkKyQ33Mx6bOjgC8vyu8Sgs9MKPiIYpddQnj6PLPt34FlVg0BaDWOFcF8hM+gEEUseX1xwyk5ReYAznnaTw==" saltValue="A3NwQC6bePl+6Cqvu0kaqw==" spinCount="100000" sheet="1" objects="1" scenarios="1" formatColumns="0" formatRows="0"/>
  <mergeCells count="7">
    <mergeCell ref="G15:H15"/>
    <mergeCell ref="F2:H2"/>
    <mergeCell ref="F4:H4"/>
    <mergeCell ref="I4:I5"/>
    <mergeCell ref="A8:A13"/>
    <mergeCell ref="C12:C13"/>
    <mergeCell ref="B11:B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pageSetup orientation="portrait"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9">
    <tabColor rgb="FFEAEBEE"/>
    <pageSetUpPr fitToPage="1"/>
  </sheetPr>
  <dimension ref="A1:AC28"/>
  <sheetViews>
    <sheetView showGridLines="0" topLeftCell="I4" zoomScaleNormal="100" workbookViewId="0">
      <selection activeCell="Q23" sqref="Q23"/>
    </sheetView>
  </sheetViews>
  <sheetFormatPr defaultColWidth="10.5703125" defaultRowHeight="14.25"/>
  <cols>
    <col min="1" max="6" width="10.5703125" style="500" hidden="1" customWidth="1"/>
    <col min="7" max="8" width="9.140625" style="506" hidden="1" customWidth="1"/>
    <col min="9" max="9" width="3.7109375" style="483" customWidth="1"/>
    <col min="10" max="11" width="3.7109375" style="482" customWidth="1"/>
    <col min="12" max="12" width="12.7109375" style="476" customWidth="1"/>
    <col min="13" max="13" width="47.42578125" style="476" customWidth="1"/>
    <col min="14" max="14" width="2.7109375" style="476" hidden="1" customWidth="1"/>
    <col min="15" max="18" width="23.7109375" style="476" customWidth="1"/>
    <col min="19" max="19" width="11.7109375" style="476" customWidth="1"/>
    <col min="20" max="20" width="3.7109375" style="476" customWidth="1"/>
    <col min="21" max="21" width="11.7109375" style="476" customWidth="1"/>
    <col min="22" max="22" width="8.5703125" style="476" hidden="1" customWidth="1"/>
    <col min="23" max="23" width="4.7109375" style="476" customWidth="1"/>
    <col min="24" max="24" width="115.7109375" style="476" customWidth="1"/>
    <col min="25" max="25" width="10.5703125" style="1007"/>
    <col min="26" max="29" width="10.5703125" style="500"/>
    <col min="30" max="246" width="10.5703125" style="476"/>
    <col min="247" max="254" width="0" style="476" hidden="1" customWidth="1"/>
    <col min="255" max="257" width="3.7109375" style="476" customWidth="1"/>
    <col min="258" max="258" width="12.7109375" style="476" customWidth="1"/>
    <col min="259" max="259" width="47.42578125" style="476" customWidth="1"/>
    <col min="260" max="260" width="0" style="476" hidden="1" customWidth="1"/>
    <col min="261" max="261" width="24.7109375" style="476" customWidth="1"/>
    <col min="262" max="262" width="14.7109375" style="476" customWidth="1"/>
    <col min="263" max="264" width="15.7109375" style="476" customWidth="1"/>
    <col min="265" max="265" width="11.7109375" style="476" customWidth="1"/>
    <col min="266" max="266" width="6.42578125" style="476" bestFit="1" customWidth="1"/>
    <col min="267" max="267" width="11.7109375" style="476" customWidth="1"/>
    <col min="268" max="268" width="0" style="476" hidden="1" customWidth="1"/>
    <col min="269" max="269" width="3.7109375" style="476" customWidth="1"/>
    <col min="270" max="270" width="11.140625" style="476" bestFit="1" customWidth="1"/>
    <col min="271" max="502" width="10.5703125" style="476"/>
    <col min="503" max="510" width="0" style="476" hidden="1" customWidth="1"/>
    <col min="511" max="513" width="3.7109375" style="476" customWidth="1"/>
    <col min="514" max="514" width="12.7109375" style="476" customWidth="1"/>
    <col min="515" max="515" width="47.42578125" style="476" customWidth="1"/>
    <col min="516" max="516" width="0" style="476" hidden="1" customWidth="1"/>
    <col min="517" max="517" width="24.7109375" style="476" customWidth="1"/>
    <col min="518" max="518" width="14.7109375" style="476" customWidth="1"/>
    <col min="519" max="520" width="15.7109375" style="476" customWidth="1"/>
    <col min="521" max="521" width="11.7109375" style="476" customWidth="1"/>
    <col min="522" max="522" width="6.42578125" style="476" bestFit="1" customWidth="1"/>
    <col min="523" max="523" width="11.7109375" style="476" customWidth="1"/>
    <col min="524" max="524" width="0" style="476" hidden="1" customWidth="1"/>
    <col min="525" max="525" width="3.7109375" style="476" customWidth="1"/>
    <col min="526" max="526" width="11.140625" style="476" bestFit="1" customWidth="1"/>
    <col min="527" max="758" width="10.5703125" style="476"/>
    <col min="759" max="766" width="0" style="476" hidden="1" customWidth="1"/>
    <col min="767" max="769" width="3.7109375" style="476" customWidth="1"/>
    <col min="770" max="770" width="12.7109375" style="476" customWidth="1"/>
    <col min="771" max="771" width="47.42578125" style="476" customWidth="1"/>
    <col min="772" max="772" width="0" style="476" hidden="1" customWidth="1"/>
    <col min="773" max="773" width="24.7109375" style="476" customWidth="1"/>
    <col min="774" max="774" width="14.7109375" style="476" customWidth="1"/>
    <col min="775" max="776" width="15.7109375" style="476" customWidth="1"/>
    <col min="777" max="777" width="11.7109375" style="476" customWidth="1"/>
    <col min="778" max="778" width="6.42578125" style="476" bestFit="1" customWidth="1"/>
    <col min="779" max="779" width="11.7109375" style="476" customWidth="1"/>
    <col min="780" max="780" width="0" style="476" hidden="1" customWidth="1"/>
    <col min="781" max="781" width="3.7109375" style="476" customWidth="1"/>
    <col min="782" max="782" width="11.140625" style="476" bestFit="1" customWidth="1"/>
    <col min="783" max="1014" width="10.5703125" style="476"/>
    <col min="1015" max="1022" width="0" style="476" hidden="1" customWidth="1"/>
    <col min="1023" max="1025" width="3.7109375" style="476" customWidth="1"/>
    <col min="1026" max="1026" width="12.7109375" style="476" customWidth="1"/>
    <col min="1027" max="1027" width="47.42578125" style="476" customWidth="1"/>
    <col min="1028" max="1028" width="0" style="476" hidden="1" customWidth="1"/>
    <col min="1029" max="1029" width="24.7109375" style="476" customWidth="1"/>
    <col min="1030" max="1030" width="14.7109375" style="476" customWidth="1"/>
    <col min="1031" max="1032" width="15.7109375" style="476" customWidth="1"/>
    <col min="1033" max="1033" width="11.7109375" style="476" customWidth="1"/>
    <col min="1034" max="1034" width="6.42578125" style="476" bestFit="1" customWidth="1"/>
    <col min="1035" max="1035" width="11.7109375" style="476" customWidth="1"/>
    <col min="1036" max="1036" width="0" style="476" hidden="1" customWidth="1"/>
    <col min="1037" max="1037" width="3.7109375" style="476" customWidth="1"/>
    <col min="1038" max="1038" width="11.140625" style="476" bestFit="1" customWidth="1"/>
    <col min="1039" max="1270" width="10.5703125" style="476"/>
    <col min="1271" max="1278" width="0" style="476" hidden="1" customWidth="1"/>
    <col min="1279" max="1281" width="3.7109375" style="476" customWidth="1"/>
    <col min="1282" max="1282" width="12.7109375" style="476" customWidth="1"/>
    <col min="1283" max="1283" width="47.42578125" style="476" customWidth="1"/>
    <col min="1284" max="1284" width="0" style="476" hidden="1" customWidth="1"/>
    <col min="1285" max="1285" width="24.7109375" style="476" customWidth="1"/>
    <col min="1286" max="1286" width="14.7109375" style="476" customWidth="1"/>
    <col min="1287" max="1288" width="15.7109375" style="476" customWidth="1"/>
    <col min="1289" max="1289" width="11.7109375" style="476" customWidth="1"/>
    <col min="1290" max="1290" width="6.42578125" style="476" bestFit="1" customWidth="1"/>
    <col min="1291" max="1291" width="11.7109375" style="476" customWidth="1"/>
    <col min="1292" max="1292" width="0" style="476" hidden="1" customWidth="1"/>
    <col min="1293" max="1293" width="3.7109375" style="476" customWidth="1"/>
    <col min="1294" max="1294" width="11.140625" style="476" bestFit="1" customWidth="1"/>
    <col min="1295" max="1526" width="10.5703125" style="476"/>
    <col min="1527" max="1534" width="0" style="476" hidden="1" customWidth="1"/>
    <col min="1535" max="1537" width="3.7109375" style="476" customWidth="1"/>
    <col min="1538" max="1538" width="12.7109375" style="476" customWidth="1"/>
    <col min="1539" max="1539" width="47.42578125" style="476" customWidth="1"/>
    <col min="1540" max="1540" width="0" style="476" hidden="1" customWidth="1"/>
    <col min="1541" max="1541" width="24.7109375" style="476" customWidth="1"/>
    <col min="1542" max="1542" width="14.7109375" style="476" customWidth="1"/>
    <col min="1543" max="1544" width="15.7109375" style="476" customWidth="1"/>
    <col min="1545" max="1545" width="11.7109375" style="476" customWidth="1"/>
    <col min="1546" max="1546" width="6.42578125" style="476" bestFit="1" customWidth="1"/>
    <col min="1547" max="1547" width="11.7109375" style="476" customWidth="1"/>
    <col min="1548" max="1548" width="0" style="476" hidden="1" customWidth="1"/>
    <col min="1549" max="1549" width="3.7109375" style="476" customWidth="1"/>
    <col min="1550" max="1550" width="11.140625" style="476" bestFit="1" customWidth="1"/>
    <col min="1551" max="1782" width="10.5703125" style="476"/>
    <col min="1783" max="1790" width="0" style="476" hidden="1" customWidth="1"/>
    <col min="1791" max="1793" width="3.7109375" style="476" customWidth="1"/>
    <col min="1794" max="1794" width="12.7109375" style="476" customWidth="1"/>
    <col min="1795" max="1795" width="47.42578125" style="476" customWidth="1"/>
    <col min="1796" max="1796" width="0" style="476" hidden="1" customWidth="1"/>
    <col min="1797" max="1797" width="24.7109375" style="476" customWidth="1"/>
    <col min="1798" max="1798" width="14.7109375" style="476" customWidth="1"/>
    <col min="1799" max="1800" width="15.7109375" style="476" customWidth="1"/>
    <col min="1801" max="1801" width="11.7109375" style="476" customWidth="1"/>
    <col min="1802" max="1802" width="6.42578125" style="476" bestFit="1" customWidth="1"/>
    <col min="1803" max="1803" width="11.7109375" style="476" customWidth="1"/>
    <col min="1804" max="1804" width="0" style="476" hidden="1" customWidth="1"/>
    <col min="1805" max="1805" width="3.7109375" style="476" customWidth="1"/>
    <col min="1806" max="1806" width="11.140625" style="476" bestFit="1" customWidth="1"/>
    <col min="1807" max="2038" width="10.5703125" style="476"/>
    <col min="2039" max="2046" width="0" style="476" hidden="1" customWidth="1"/>
    <col min="2047" max="2049" width="3.7109375" style="476" customWidth="1"/>
    <col min="2050" max="2050" width="12.7109375" style="476" customWidth="1"/>
    <col min="2051" max="2051" width="47.42578125" style="476" customWidth="1"/>
    <col min="2052" max="2052" width="0" style="476" hidden="1" customWidth="1"/>
    <col min="2053" max="2053" width="24.7109375" style="476" customWidth="1"/>
    <col min="2054" max="2054" width="14.7109375" style="476" customWidth="1"/>
    <col min="2055" max="2056" width="15.7109375" style="476" customWidth="1"/>
    <col min="2057" max="2057" width="11.7109375" style="476" customWidth="1"/>
    <col min="2058" max="2058" width="6.42578125" style="476" bestFit="1" customWidth="1"/>
    <col min="2059" max="2059" width="11.7109375" style="476" customWidth="1"/>
    <col min="2060" max="2060" width="0" style="476" hidden="1" customWidth="1"/>
    <col min="2061" max="2061" width="3.7109375" style="476" customWidth="1"/>
    <col min="2062" max="2062" width="11.140625" style="476" bestFit="1" customWidth="1"/>
    <col min="2063" max="2294" width="10.5703125" style="476"/>
    <col min="2295" max="2302" width="0" style="476" hidden="1" customWidth="1"/>
    <col min="2303" max="2305" width="3.7109375" style="476" customWidth="1"/>
    <col min="2306" max="2306" width="12.7109375" style="476" customWidth="1"/>
    <col min="2307" max="2307" width="47.42578125" style="476" customWidth="1"/>
    <col min="2308" max="2308" width="0" style="476" hidden="1" customWidth="1"/>
    <col min="2309" max="2309" width="24.7109375" style="476" customWidth="1"/>
    <col min="2310" max="2310" width="14.7109375" style="476" customWidth="1"/>
    <col min="2311" max="2312" width="15.7109375" style="476" customWidth="1"/>
    <col min="2313" max="2313" width="11.7109375" style="476" customWidth="1"/>
    <col min="2314" max="2314" width="6.42578125" style="476" bestFit="1" customWidth="1"/>
    <col min="2315" max="2315" width="11.7109375" style="476" customWidth="1"/>
    <col min="2316" max="2316" width="0" style="476" hidden="1" customWidth="1"/>
    <col min="2317" max="2317" width="3.7109375" style="476" customWidth="1"/>
    <col min="2318" max="2318" width="11.140625" style="476" bestFit="1" customWidth="1"/>
    <col min="2319" max="2550" width="10.5703125" style="476"/>
    <col min="2551" max="2558" width="0" style="476" hidden="1" customWidth="1"/>
    <col min="2559" max="2561" width="3.7109375" style="476" customWidth="1"/>
    <col min="2562" max="2562" width="12.7109375" style="476" customWidth="1"/>
    <col min="2563" max="2563" width="47.42578125" style="476" customWidth="1"/>
    <col min="2564" max="2564" width="0" style="476" hidden="1" customWidth="1"/>
    <col min="2565" max="2565" width="24.7109375" style="476" customWidth="1"/>
    <col min="2566" max="2566" width="14.7109375" style="476" customWidth="1"/>
    <col min="2567" max="2568" width="15.7109375" style="476" customWidth="1"/>
    <col min="2569" max="2569" width="11.7109375" style="476" customWidth="1"/>
    <col min="2570" max="2570" width="6.42578125" style="476" bestFit="1" customWidth="1"/>
    <col min="2571" max="2571" width="11.7109375" style="476" customWidth="1"/>
    <col min="2572" max="2572" width="0" style="476" hidden="1" customWidth="1"/>
    <col min="2573" max="2573" width="3.7109375" style="476" customWidth="1"/>
    <col min="2574" max="2574" width="11.140625" style="476" bestFit="1" customWidth="1"/>
    <col min="2575" max="2806" width="10.5703125" style="476"/>
    <col min="2807" max="2814" width="0" style="476" hidden="1" customWidth="1"/>
    <col min="2815" max="2817" width="3.7109375" style="476" customWidth="1"/>
    <col min="2818" max="2818" width="12.7109375" style="476" customWidth="1"/>
    <col min="2819" max="2819" width="47.42578125" style="476" customWidth="1"/>
    <col min="2820" max="2820" width="0" style="476" hidden="1" customWidth="1"/>
    <col min="2821" max="2821" width="24.7109375" style="476" customWidth="1"/>
    <col min="2822" max="2822" width="14.7109375" style="476" customWidth="1"/>
    <col min="2823" max="2824" width="15.7109375" style="476" customWidth="1"/>
    <col min="2825" max="2825" width="11.7109375" style="476" customWidth="1"/>
    <col min="2826" max="2826" width="6.42578125" style="476" bestFit="1" customWidth="1"/>
    <col min="2827" max="2827" width="11.7109375" style="476" customWidth="1"/>
    <col min="2828" max="2828" width="0" style="476" hidden="1" customWidth="1"/>
    <col min="2829" max="2829" width="3.7109375" style="476" customWidth="1"/>
    <col min="2830" max="2830" width="11.140625" style="476" bestFit="1" customWidth="1"/>
    <col min="2831" max="3062" width="10.5703125" style="476"/>
    <col min="3063" max="3070" width="0" style="476" hidden="1" customWidth="1"/>
    <col min="3071" max="3073" width="3.7109375" style="476" customWidth="1"/>
    <col min="3074" max="3074" width="12.7109375" style="476" customWidth="1"/>
    <col min="3075" max="3075" width="47.42578125" style="476" customWidth="1"/>
    <col min="3076" max="3076" width="0" style="476" hidden="1" customWidth="1"/>
    <col min="3077" max="3077" width="24.7109375" style="476" customWidth="1"/>
    <col min="3078" max="3078" width="14.7109375" style="476" customWidth="1"/>
    <col min="3079" max="3080" width="15.7109375" style="476" customWidth="1"/>
    <col min="3081" max="3081" width="11.7109375" style="476" customWidth="1"/>
    <col min="3082" max="3082" width="6.42578125" style="476" bestFit="1" customWidth="1"/>
    <col min="3083" max="3083" width="11.7109375" style="476" customWidth="1"/>
    <col min="3084" max="3084" width="0" style="476" hidden="1" customWidth="1"/>
    <col min="3085" max="3085" width="3.7109375" style="476" customWidth="1"/>
    <col min="3086" max="3086" width="11.140625" style="476" bestFit="1" customWidth="1"/>
    <col min="3087" max="3318" width="10.5703125" style="476"/>
    <col min="3319" max="3326" width="0" style="476" hidden="1" customWidth="1"/>
    <col min="3327" max="3329" width="3.7109375" style="476" customWidth="1"/>
    <col min="3330" max="3330" width="12.7109375" style="476" customWidth="1"/>
    <col min="3331" max="3331" width="47.42578125" style="476" customWidth="1"/>
    <col min="3332" max="3332" width="0" style="476" hidden="1" customWidth="1"/>
    <col min="3333" max="3333" width="24.7109375" style="476" customWidth="1"/>
    <col min="3334" max="3334" width="14.7109375" style="476" customWidth="1"/>
    <col min="3335" max="3336" width="15.7109375" style="476" customWidth="1"/>
    <col min="3337" max="3337" width="11.7109375" style="476" customWidth="1"/>
    <col min="3338" max="3338" width="6.42578125" style="476" bestFit="1" customWidth="1"/>
    <col min="3339" max="3339" width="11.7109375" style="476" customWidth="1"/>
    <col min="3340" max="3340" width="0" style="476" hidden="1" customWidth="1"/>
    <col min="3341" max="3341" width="3.7109375" style="476" customWidth="1"/>
    <col min="3342" max="3342" width="11.140625" style="476" bestFit="1" customWidth="1"/>
    <col min="3343" max="3574" width="10.5703125" style="476"/>
    <col min="3575" max="3582" width="0" style="476" hidden="1" customWidth="1"/>
    <col min="3583" max="3585" width="3.7109375" style="476" customWidth="1"/>
    <col min="3586" max="3586" width="12.7109375" style="476" customWidth="1"/>
    <col min="3587" max="3587" width="47.42578125" style="476" customWidth="1"/>
    <col min="3588" max="3588" width="0" style="476" hidden="1" customWidth="1"/>
    <col min="3589" max="3589" width="24.7109375" style="476" customWidth="1"/>
    <col min="3590" max="3590" width="14.7109375" style="476" customWidth="1"/>
    <col min="3591" max="3592" width="15.7109375" style="476" customWidth="1"/>
    <col min="3593" max="3593" width="11.7109375" style="476" customWidth="1"/>
    <col min="3594" max="3594" width="6.42578125" style="476" bestFit="1" customWidth="1"/>
    <col min="3595" max="3595" width="11.7109375" style="476" customWidth="1"/>
    <col min="3596" max="3596" width="0" style="476" hidden="1" customWidth="1"/>
    <col min="3597" max="3597" width="3.7109375" style="476" customWidth="1"/>
    <col min="3598" max="3598" width="11.140625" style="476" bestFit="1" customWidth="1"/>
    <col min="3599" max="3830" width="10.5703125" style="476"/>
    <col min="3831" max="3838" width="0" style="476" hidden="1" customWidth="1"/>
    <col min="3839" max="3841" width="3.7109375" style="476" customWidth="1"/>
    <col min="3842" max="3842" width="12.7109375" style="476" customWidth="1"/>
    <col min="3843" max="3843" width="47.42578125" style="476" customWidth="1"/>
    <col min="3844" max="3844" width="0" style="476" hidden="1" customWidth="1"/>
    <col min="3845" max="3845" width="24.7109375" style="476" customWidth="1"/>
    <col min="3846" max="3846" width="14.7109375" style="476" customWidth="1"/>
    <col min="3847" max="3848" width="15.7109375" style="476" customWidth="1"/>
    <col min="3849" max="3849" width="11.7109375" style="476" customWidth="1"/>
    <col min="3850" max="3850" width="6.42578125" style="476" bestFit="1" customWidth="1"/>
    <col min="3851" max="3851" width="11.7109375" style="476" customWidth="1"/>
    <col min="3852" max="3852" width="0" style="476" hidden="1" customWidth="1"/>
    <col min="3853" max="3853" width="3.7109375" style="476" customWidth="1"/>
    <col min="3854" max="3854" width="11.140625" style="476" bestFit="1" customWidth="1"/>
    <col min="3855" max="4086" width="10.5703125" style="476"/>
    <col min="4087" max="4094" width="0" style="476" hidden="1" customWidth="1"/>
    <col min="4095" max="4097" width="3.7109375" style="476" customWidth="1"/>
    <col min="4098" max="4098" width="12.7109375" style="476" customWidth="1"/>
    <col min="4099" max="4099" width="47.42578125" style="476" customWidth="1"/>
    <col min="4100" max="4100" width="0" style="476" hidden="1" customWidth="1"/>
    <col min="4101" max="4101" width="24.7109375" style="476" customWidth="1"/>
    <col min="4102" max="4102" width="14.7109375" style="476" customWidth="1"/>
    <col min="4103" max="4104" width="15.7109375" style="476" customWidth="1"/>
    <col min="4105" max="4105" width="11.7109375" style="476" customWidth="1"/>
    <col min="4106" max="4106" width="6.42578125" style="476" bestFit="1" customWidth="1"/>
    <col min="4107" max="4107" width="11.7109375" style="476" customWidth="1"/>
    <col min="4108" max="4108" width="0" style="476" hidden="1" customWidth="1"/>
    <col min="4109" max="4109" width="3.7109375" style="476" customWidth="1"/>
    <col min="4110" max="4110" width="11.140625" style="476" bestFit="1" customWidth="1"/>
    <col min="4111" max="4342" width="10.5703125" style="476"/>
    <col min="4343" max="4350" width="0" style="476" hidden="1" customWidth="1"/>
    <col min="4351" max="4353" width="3.7109375" style="476" customWidth="1"/>
    <col min="4354" max="4354" width="12.7109375" style="476" customWidth="1"/>
    <col min="4355" max="4355" width="47.42578125" style="476" customWidth="1"/>
    <col min="4356" max="4356" width="0" style="476" hidden="1" customWidth="1"/>
    <col min="4357" max="4357" width="24.7109375" style="476" customWidth="1"/>
    <col min="4358" max="4358" width="14.7109375" style="476" customWidth="1"/>
    <col min="4359" max="4360" width="15.7109375" style="476" customWidth="1"/>
    <col min="4361" max="4361" width="11.7109375" style="476" customWidth="1"/>
    <col min="4362" max="4362" width="6.42578125" style="476" bestFit="1" customWidth="1"/>
    <col min="4363" max="4363" width="11.7109375" style="476" customWidth="1"/>
    <col min="4364" max="4364" width="0" style="476" hidden="1" customWidth="1"/>
    <col min="4365" max="4365" width="3.7109375" style="476" customWidth="1"/>
    <col min="4366" max="4366" width="11.140625" style="476" bestFit="1" customWidth="1"/>
    <col min="4367" max="4598" width="10.5703125" style="476"/>
    <col min="4599" max="4606" width="0" style="476" hidden="1" customWidth="1"/>
    <col min="4607" max="4609" width="3.7109375" style="476" customWidth="1"/>
    <col min="4610" max="4610" width="12.7109375" style="476" customWidth="1"/>
    <col min="4611" max="4611" width="47.42578125" style="476" customWidth="1"/>
    <col min="4612" max="4612" width="0" style="476" hidden="1" customWidth="1"/>
    <col min="4613" max="4613" width="24.7109375" style="476" customWidth="1"/>
    <col min="4614" max="4614" width="14.7109375" style="476" customWidth="1"/>
    <col min="4615" max="4616" width="15.7109375" style="476" customWidth="1"/>
    <col min="4617" max="4617" width="11.7109375" style="476" customWidth="1"/>
    <col min="4618" max="4618" width="6.42578125" style="476" bestFit="1" customWidth="1"/>
    <col min="4619" max="4619" width="11.7109375" style="476" customWidth="1"/>
    <col min="4620" max="4620" width="0" style="476" hidden="1" customWidth="1"/>
    <col min="4621" max="4621" width="3.7109375" style="476" customWidth="1"/>
    <col min="4622" max="4622" width="11.140625" style="476" bestFit="1" customWidth="1"/>
    <col min="4623" max="4854" width="10.5703125" style="476"/>
    <col min="4855" max="4862" width="0" style="476" hidden="1" customWidth="1"/>
    <col min="4863" max="4865" width="3.7109375" style="476" customWidth="1"/>
    <col min="4866" max="4866" width="12.7109375" style="476" customWidth="1"/>
    <col min="4867" max="4867" width="47.42578125" style="476" customWidth="1"/>
    <col min="4868" max="4868" width="0" style="476" hidden="1" customWidth="1"/>
    <col min="4869" max="4869" width="24.7109375" style="476" customWidth="1"/>
    <col min="4870" max="4870" width="14.7109375" style="476" customWidth="1"/>
    <col min="4871" max="4872" width="15.7109375" style="476" customWidth="1"/>
    <col min="4873" max="4873" width="11.7109375" style="476" customWidth="1"/>
    <col min="4874" max="4874" width="6.42578125" style="476" bestFit="1" customWidth="1"/>
    <col min="4875" max="4875" width="11.7109375" style="476" customWidth="1"/>
    <col min="4876" max="4876" width="0" style="476" hidden="1" customWidth="1"/>
    <col min="4877" max="4877" width="3.7109375" style="476" customWidth="1"/>
    <col min="4878" max="4878" width="11.140625" style="476" bestFit="1" customWidth="1"/>
    <col min="4879" max="5110" width="10.5703125" style="476"/>
    <col min="5111" max="5118" width="0" style="476" hidden="1" customWidth="1"/>
    <col min="5119" max="5121" width="3.7109375" style="476" customWidth="1"/>
    <col min="5122" max="5122" width="12.7109375" style="476" customWidth="1"/>
    <col min="5123" max="5123" width="47.42578125" style="476" customWidth="1"/>
    <col min="5124" max="5124" width="0" style="476" hidden="1" customWidth="1"/>
    <col min="5125" max="5125" width="24.7109375" style="476" customWidth="1"/>
    <col min="5126" max="5126" width="14.7109375" style="476" customWidth="1"/>
    <col min="5127" max="5128" width="15.7109375" style="476" customWidth="1"/>
    <col min="5129" max="5129" width="11.7109375" style="476" customWidth="1"/>
    <col min="5130" max="5130" width="6.42578125" style="476" bestFit="1" customWidth="1"/>
    <col min="5131" max="5131" width="11.7109375" style="476" customWidth="1"/>
    <col min="5132" max="5132" width="0" style="476" hidden="1" customWidth="1"/>
    <col min="5133" max="5133" width="3.7109375" style="476" customWidth="1"/>
    <col min="5134" max="5134" width="11.140625" style="476" bestFit="1" customWidth="1"/>
    <col min="5135" max="5366" width="10.5703125" style="476"/>
    <col min="5367" max="5374" width="0" style="476" hidden="1" customWidth="1"/>
    <col min="5375" max="5377" width="3.7109375" style="476" customWidth="1"/>
    <col min="5378" max="5378" width="12.7109375" style="476" customWidth="1"/>
    <col min="5379" max="5379" width="47.42578125" style="476" customWidth="1"/>
    <col min="5380" max="5380" width="0" style="476" hidden="1" customWidth="1"/>
    <col min="5381" max="5381" width="24.7109375" style="476" customWidth="1"/>
    <col min="5382" max="5382" width="14.7109375" style="476" customWidth="1"/>
    <col min="5383" max="5384" width="15.7109375" style="476" customWidth="1"/>
    <col min="5385" max="5385" width="11.7109375" style="476" customWidth="1"/>
    <col min="5386" max="5386" width="6.42578125" style="476" bestFit="1" customWidth="1"/>
    <col min="5387" max="5387" width="11.7109375" style="476" customWidth="1"/>
    <col min="5388" max="5388" width="0" style="476" hidden="1" customWidth="1"/>
    <col min="5389" max="5389" width="3.7109375" style="476" customWidth="1"/>
    <col min="5390" max="5390" width="11.140625" style="476" bestFit="1" customWidth="1"/>
    <col min="5391" max="5622" width="10.5703125" style="476"/>
    <col min="5623" max="5630" width="0" style="476" hidden="1" customWidth="1"/>
    <col min="5631" max="5633" width="3.7109375" style="476" customWidth="1"/>
    <col min="5634" max="5634" width="12.7109375" style="476" customWidth="1"/>
    <col min="5635" max="5635" width="47.42578125" style="476" customWidth="1"/>
    <col min="5636" max="5636" width="0" style="476" hidden="1" customWidth="1"/>
    <col min="5637" max="5637" width="24.7109375" style="476" customWidth="1"/>
    <col min="5638" max="5638" width="14.7109375" style="476" customWidth="1"/>
    <col min="5639" max="5640" width="15.7109375" style="476" customWidth="1"/>
    <col min="5641" max="5641" width="11.7109375" style="476" customWidth="1"/>
    <col min="5642" max="5642" width="6.42578125" style="476" bestFit="1" customWidth="1"/>
    <col min="5643" max="5643" width="11.7109375" style="476" customWidth="1"/>
    <col min="5644" max="5644" width="0" style="476" hidden="1" customWidth="1"/>
    <col min="5645" max="5645" width="3.7109375" style="476" customWidth="1"/>
    <col min="5646" max="5646" width="11.140625" style="476" bestFit="1" customWidth="1"/>
    <col min="5647" max="5878" width="10.5703125" style="476"/>
    <col min="5879" max="5886" width="0" style="476" hidden="1" customWidth="1"/>
    <col min="5887" max="5889" width="3.7109375" style="476" customWidth="1"/>
    <col min="5890" max="5890" width="12.7109375" style="476" customWidth="1"/>
    <col min="5891" max="5891" width="47.42578125" style="476" customWidth="1"/>
    <col min="5892" max="5892" width="0" style="476" hidden="1" customWidth="1"/>
    <col min="5893" max="5893" width="24.7109375" style="476" customWidth="1"/>
    <col min="5894" max="5894" width="14.7109375" style="476" customWidth="1"/>
    <col min="5895" max="5896" width="15.7109375" style="476" customWidth="1"/>
    <col min="5897" max="5897" width="11.7109375" style="476" customWidth="1"/>
    <col min="5898" max="5898" width="6.42578125" style="476" bestFit="1" customWidth="1"/>
    <col min="5899" max="5899" width="11.7109375" style="476" customWidth="1"/>
    <col min="5900" max="5900" width="0" style="476" hidden="1" customWidth="1"/>
    <col min="5901" max="5901" width="3.7109375" style="476" customWidth="1"/>
    <col min="5902" max="5902" width="11.140625" style="476" bestFit="1" customWidth="1"/>
    <col min="5903" max="6134" width="10.5703125" style="476"/>
    <col min="6135" max="6142" width="0" style="476" hidden="1" customWidth="1"/>
    <col min="6143" max="6145" width="3.7109375" style="476" customWidth="1"/>
    <col min="6146" max="6146" width="12.7109375" style="476" customWidth="1"/>
    <col min="6147" max="6147" width="47.42578125" style="476" customWidth="1"/>
    <col min="6148" max="6148" width="0" style="476" hidden="1" customWidth="1"/>
    <col min="6149" max="6149" width="24.7109375" style="476" customWidth="1"/>
    <col min="6150" max="6150" width="14.7109375" style="476" customWidth="1"/>
    <col min="6151" max="6152" width="15.7109375" style="476" customWidth="1"/>
    <col min="6153" max="6153" width="11.7109375" style="476" customWidth="1"/>
    <col min="6154" max="6154" width="6.42578125" style="476" bestFit="1" customWidth="1"/>
    <col min="6155" max="6155" width="11.7109375" style="476" customWidth="1"/>
    <col min="6156" max="6156" width="0" style="476" hidden="1" customWidth="1"/>
    <col min="6157" max="6157" width="3.7109375" style="476" customWidth="1"/>
    <col min="6158" max="6158" width="11.140625" style="476" bestFit="1" customWidth="1"/>
    <col min="6159" max="6390" width="10.5703125" style="476"/>
    <col min="6391" max="6398" width="0" style="476" hidden="1" customWidth="1"/>
    <col min="6399" max="6401" width="3.7109375" style="476" customWidth="1"/>
    <col min="6402" max="6402" width="12.7109375" style="476" customWidth="1"/>
    <col min="6403" max="6403" width="47.42578125" style="476" customWidth="1"/>
    <col min="6404" max="6404" width="0" style="476" hidden="1" customWidth="1"/>
    <col min="6405" max="6405" width="24.7109375" style="476" customWidth="1"/>
    <col min="6406" max="6406" width="14.7109375" style="476" customWidth="1"/>
    <col min="6407" max="6408" width="15.7109375" style="476" customWidth="1"/>
    <col min="6409" max="6409" width="11.7109375" style="476" customWidth="1"/>
    <col min="6410" max="6410" width="6.42578125" style="476" bestFit="1" customWidth="1"/>
    <col min="6411" max="6411" width="11.7109375" style="476" customWidth="1"/>
    <col min="6412" max="6412" width="0" style="476" hidden="1" customWidth="1"/>
    <col min="6413" max="6413" width="3.7109375" style="476" customWidth="1"/>
    <col min="6414" max="6414" width="11.140625" style="476" bestFit="1" customWidth="1"/>
    <col min="6415" max="6646" width="10.5703125" style="476"/>
    <col min="6647" max="6654" width="0" style="476" hidden="1" customWidth="1"/>
    <col min="6655" max="6657" width="3.7109375" style="476" customWidth="1"/>
    <col min="6658" max="6658" width="12.7109375" style="476" customWidth="1"/>
    <col min="6659" max="6659" width="47.42578125" style="476" customWidth="1"/>
    <col min="6660" max="6660" width="0" style="476" hidden="1" customWidth="1"/>
    <col min="6661" max="6661" width="24.7109375" style="476" customWidth="1"/>
    <col min="6662" max="6662" width="14.7109375" style="476" customWidth="1"/>
    <col min="6663" max="6664" width="15.7109375" style="476" customWidth="1"/>
    <col min="6665" max="6665" width="11.7109375" style="476" customWidth="1"/>
    <col min="6666" max="6666" width="6.42578125" style="476" bestFit="1" customWidth="1"/>
    <col min="6667" max="6667" width="11.7109375" style="476" customWidth="1"/>
    <col min="6668" max="6668" width="0" style="476" hidden="1" customWidth="1"/>
    <col min="6669" max="6669" width="3.7109375" style="476" customWidth="1"/>
    <col min="6670" max="6670" width="11.140625" style="476" bestFit="1" customWidth="1"/>
    <col min="6671" max="6902" width="10.5703125" style="476"/>
    <col min="6903" max="6910" width="0" style="476" hidden="1" customWidth="1"/>
    <col min="6911" max="6913" width="3.7109375" style="476" customWidth="1"/>
    <col min="6914" max="6914" width="12.7109375" style="476" customWidth="1"/>
    <col min="6915" max="6915" width="47.42578125" style="476" customWidth="1"/>
    <col min="6916" max="6916" width="0" style="476" hidden="1" customWidth="1"/>
    <col min="6917" max="6917" width="24.7109375" style="476" customWidth="1"/>
    <col min="6918" max="6918" width="14.7109375" style="476" customWidth="1"/>
    <col min="6919" max="6920" width="15.7109375" style="476" customWidth="1"/>
    <col min="6921" max="6921" width="11.7109375" style="476" customWidth="1"/>
    <col min="6922" max="6922" width="6.42578125" style="476" bestFit="1" customWidth="1"/>
    <col min="6923" max="6923" width="11.7109375" style="476" customWidth="1"/>
    <col min="6924" max="6924" width="0" style="476" hidden="1" customWidth="1"/>
    <col min="6925" max="6925" width="3.7109375" style="476" customWidth="1"/>
    <col min="6926" max="6926" width="11.140625" style="476" bestFit="1" customWidth="1"/>
    <col min="6927" max="7158" width="10.5703125" style="476"/>
    <col min="7159" max="7166" width="0" style="476" hidden="1" customWidth="1"/>
    <col min="7167" max="7169" width="3.7109375" style="476" customWidth="1"/>
    <col min="7170" max="7170" width="12.7109375" style="476" customWidth="1"/>
    <col min="7171" max="7171" width="47.42578125" style="476" customWidth="1"/>
    <col min="7172" max="7172" width="0" style="476" hidden="1" customWidth="1"/>
    <col min="7173" max="7173" width="24.7109375" style="476" customWidth="1"/>
    <col min="7174" max="7174" width="14.7109375" style="476" customWidth="1"/>
    <col min="7175" max="7176" width="15.7109375" style="476" customWidth="1"/>
    <col min="7177" max="7177" width="11.7109375" style="476" customWidth="1"/>
    <col min="7178" max="7178" width="6.42578125" style="476" bestFit="1" customWidth="1"/>
    <col min="7179" max="7179" width="11.7109375" style="476" customWidth="1"/>
    <col min="7180" max="7180" width="0" style="476" hidden="1" customWidth="1"/>
    <col min="7181" max="7181" width="3.7109375" style="476" customWidth="1"/>
    <col min="7182" max="7182" width="11.140625" style="476" bestFit="1" customWidth="1"/>
    <col min="7183" max="7414" width="10.5703125" style="476"/>
    <col min="7415" max="7422" width="0" style="476" hidden="1" customWidth="1"/>
    <col min="7423" max="7425" width="3.7109375" style="476" customWidth="1"/>
    <col min="7426" max="7426" width="12.7109375" style="476" customWidth="1"/>
    <col min="7427" max="7427" width="47.42578125" style="476" customWidth="1"/>
    <col min="7428" max="7428" width="0" style="476" hidden="1" customWidth="1"/>
    <col min="7429" max="7429" width="24.7109375" style="476" customWidth="1"/>
    <col min="7430" max="7430" width="14.7109375" style="476" customWidth="1"/>
    <col min="7431" max="7432" width="15.7109375" style="476" customWidth="1"/>
    <col min="7433" max="7433" width="11.7109375" style="476" customWidth="1"/>
    <col min="7434" max="7434" width="6.42578125" style="476" bestFit="1" customWidth="1"/>
    <col min="7435" max="7435" width="11.7109375" style="476" customWidth="1"/>
    <col min="7436" max="7436" width="0" style="476" hidden="1" customWidth="1"/>
    <col min="7437" max="7437" width="3.7109375" style="476" customWidth="1"/>
    <col min="7438" max="7438" width="11.140625" style="476" bestFit="1" customWidth="1"/>
    <col min="7439" max="7670" width="10.5703125" style="476"/>
    <col min="7671" max="7678" width="0" style="476" hidden="1" customWidth="1"/>
    <col min="7679" max="7681" width="3.7109375" style="476" customWidth="1"/>
    <col min="7682" max="7682" width="12.7109375" style="476" customWidth="1"/>
    <col min="7683" max="7683" width="47.42578125" style="476" customWidth="1"/>
    <col min="7684" max="7684" width="0" style="476" hidden="1" customWidth="1"/>
    <col min="7685" max="7685" width="24.7109375" style="476" customWidth="1"/>
    <col min="7686" max="7686" width="14.7109375" style="476" customWidth="1"/>
    <col min="7687" max="7688" width="15.7109375" style="476" customWidth="1"/>
    <col min="7689" max="7689" width="11.7109375" style="476" customWidth="1"/>
    <col min="7690" max="7690" width="6.42578125" style="476" bestFit="1" customWidth="1"/>
    <col min="7691" max="7691" width="11.7109375" style="476" customWidth="1"/>
    <col min="7692" max="7692" width="0" style="476" hidden="1" customWidth="1"/>
    <col min="7693" max="7693" width="3.7109375" style="476" customWidth="1"/>
    <col min="7694" max="7694" width="11.140625" style="476" bestFit="1" customWidth="1"/>
    <col min="7695" max="7926" width="10.5703125" style="476"/>
    <col min="7927" max="7934" width="0" style="476" hidden="1" customWidth="1"/>
    <col min="7935" max="7937" width="3.7109375" style="476" customWidth="1"/>
    <col min="7938" max="7938" width="12.7109375" style="476" customWidth="1"/>
    <col min="7939" max="7939" width="47.42578125" style="476" customWidth="1"/>
    <col min="7940" max="7940" width="0" style="476" hidden="1" customWidth="1"/>
    <col min="7941" max="7941" width="24.7109375" style="476" customWidth="1"/>
    <col min="7942" max="7942" width="14.7109375" style="476" customWidth="1"/>
    <col min="7943" max="7944" width="15.7109375" style="476" customWidth="1"/>
    <col min="7945" max="7945" width="11.7109375" style="476" customWidth="1"/>
    <col min="7946" max="7946" width="6.42578125" style="476" bestFit="1" customWidth="1"/>
    <col min="7947" max="7947" width="11.7109375" style="476" customWidth="1"/>
    <col min="7948" max="7948" width="0" style="476" hidden="1" customWidth="1"/>
    <col min="7949" max="7949" width="3.7109375" style="476" customWidth="1"/>
    <col min="7950" max="7950" width="11.140625" style="476" bestFit="1" customWidth="1"/>
    <col min="7951" max="8182" width="10.5703125" style="476"/>
    <col min="8183" max="8190" width="0" style="476" hidden="1" customWidth="1"/>
    <col min="8191" max="8193" width="3.7109375" style="476" customWidth="1"/>
    <col min="8194" max="8194" width="12.7109375" style="476" customWidth="1"/>
    <col min="8195" max="8195" width="47.42578125" style="476" customWidth="1"/>
    <col min="8196" max="8196" width="0" style="476" hidden="1" customWidth="1"/>
    <col min="8197" max="8197" width="24.7109375" style="476" customWidth="1"/>
    <col min="8198" max="8198" width="14.7109375" style="476" customWidth="1"/>
    <col min="8199" max="8200" width="15.7109375" style="476" customWidth="1"/>
    <col min="8201" max="8201" width="11.7109375" style="476" customWidth="1"/>
    <col min="8202" max="8202" width="6.42578125" style="476" bestFit="1" customWidth="1"/>
    <col min="8203" max="8203" width="11.7109375" style="476" customWidth="1"/>
    <col min="8204" max="8204" width="0" style="476" hidden="1" customWidth="1"/>
    <col min="8205" max="8205" width="3.7109375" style="476" customWidth="1"/>
    <col min="8206" max="8206" width="11.140625" style="476" bestFit="1" customWidth="1"/>
    <col min="8207" max="8438" width="10.5703125" style="476"/>
    <col min="8439" max="8446" width="0" style="476" hidden="1" customWidth="1"/>
    <col min="8447" max="8449" width="3.7109375" style="476" customWidth="1"/>
    <col min="8450" max="8450" width="12.7109375" style="476" customWidth="1"/>
    <col min="8451" max="8451" width="47.42578125" style="476" customWidth="1"/>
    <col min="8452" max="8452" width="0" style="476" hidden="1" customWidth="1"/>
    <col min="8453" max="8453" width="24.7109375" style="476" customWidth="1"/>
    <col min="8454" max="8454" width="14.7109375" style="476" customWidth="1"/>
    <col min="8455" max="8456" width="15.7109375" style="476" customWidth="1"/>
    <col min="8457" max="8457" width="11.7109375" style="476" customWidth="1"/>
    <col min="8458" max="8458" width="6.42578125" style="476" bestFit="1" customWidth="1"/>
    <col min="8459" max="8459" width="11.7109375" style="476" customWidth="1"/>
    <col min="8460" max="8460" width="0" style="476" hidden="1" customWidth="1"/>
    <col min="8461" max="8461" width="3.7109375" style="476" customWidth="1"/>
    <col min="8462" max="8462" width="11.140625" style="476" bestFit="1" customWidth="1"/>
    <col min="8463" max="8694" width="10.5703125" style="476"/>
    <col min="8695" max="8702" width="0" style="476" hidden="1" customWidth="1"/>
    <col min="8703" max="8705" width="3.7109375" style="476" customWidth="1"/>
    <col min="8706" max="8706" width="12.7109375" style="476" customWidth="1"/>
    <col min="8707" max="8707" width="47.42578125" style="476" customWidth="1"/>
    <col min="8708" max="8708" width="0" style="476" hidden="1" customWidth="1"/>
    <col min="8709" max="8709" width="24.7109375" style="476" customWidth="1"/>
    <col min="8710" max="8710" width="14.7109375" style="476" customWidth="1"/>
    <col min="8711" max="8712" width="15.7109375" style="476" customWidth="1"/>
    <col min="8713" max="8713" width="11.7109375" style="476" customWidth="1"/>
    <col min="8714" max="8714" width="6.42578125" style="476" bestFit="1" customWidth="1"/>
    <col min="8715" max="8715" width="11.7109375" style="476" customWidth="1"/>
    <col min="8716" max="8716" width="0" style="476" hidden="1" customWidth="1"/>
    <col min="8717" max="8717" width="3.7109375" style="476" customWidth="1"/>
    <col min="8718" max="8718" width="11.140625" style="476" bestFit="1" customWidth="1"/>
    <col min="8719" max="8950" width="10.5703125" style="476"/>
    <col min="8951" max="8958" width="0" style="476" hidden="1" customWidth="1"/>
    <col min="8959" max="8961" width="3.7109375" style="476" customWidth="1"/>
    <col min="8962" max="8962" width="12.7109375" style="476" customWidth="1"/>
    <col min="8963" max="8963" width="47.42578125" style="476" customWidth="1"/>
    <col min="8964" max="8964" width="0" style="476" hidden="1" customWidth="1"/>
    <col min="8965" max="8965" width="24.7109375" style="476" customWidth="1"/>
    <col min="8966" max="8966" width="14.7109375" style="476" customWidth="1"/>
    <col min="8967" max="8968" width="15.7109375" style="476" customWidth="1"/>
    <col min="8969" max="8969" width="11.7109375" style="476" customWidth="1"/>
    <col min="8970" max="8970" width="6.42578125" style="476" bestFit="1" customWidth="1"/>
    <col min="8971" max="8971" width="11.7109375" style="476" customWidth="1"/>
    <col min="8972" max="8972" width="0" style="476" hidden="1" customWidth="1"/>
    <col min="8973" max="8973" width="3.7109375" style="476" customWidth="1"/>
    <col min="8974" max="8974" width="11.140625" style="476" bestFit="1" customWidth="1"/>
    <col min="8975" max="9206" width="10.5703125" style="476"/>
    <col min="9207" max="9214" width="0" style="476" hidden="1" customWidth="1"/>
    <col min="9215" max="9217" width="3.7109375" style="476" customWidth="1"/>
    <col min="9218" max="9218" width="12.7109375" style="476" customWidth="1"/>
    <col min="9219" max="9219" width="47.42578125" style="476" customWidth="1"/>
    <col min="9220" max="9220" width="0" style="476" hidden="1" customWidth="1"/>
    <col min="9221" max="9221" width="24.7109375" style="476" customWidth="1"/>
    <col min="9222" max="9222" width="14.7109375" style="476" customWidth="1"/>
    <col min="9223" max="9224" width="15.7109375" style="476" customWidth="1"/>
    <col min="9225" max="9225" width="11.7109375" style="476" customWidth="1"/>
    <col min="9226" max="9226" width="6.42578125" style="476" bestFit="1" customWidth="1"/>
    <col min="9227" max="9227" width="11.7109375" style="476" customWidth="1"/>
    <col min="9228" max="9228" width="0" style="476" hidden="1" customWidth="1"/>
    <col min="9229" max="9229" width="3.7109375" style="476" customWidth="1"/>
    <col min="9230" max="9230" width="11.140625" style="476" bestFit="1" customWidth="1"/>
    <col min="9231" max="9462" width="10.5703125" style="476"/>
    <col min="9463" max="9470" width="0" style="476" hidden="1" customWidth="1"/>
    <col min="9471" max="9473" width="3.7109375" style="476" customWidth="1"/>
    <col min="9474" max="9474" width="12.7109375" style="476" customWidth="1"/>
    <col min="9475" max="9475" width="47.42578125" style="476" customWidth="1"/>
    <col min="9476" max="9476" width="0" style="476" hidden="1" customWidth="1"/>
    <col min="9477" max="9477" width="24.7109375" style="476" customWidth="1"/>
    <col min="9478" max="9478" width="14.7109375" style="476" customWidth="1"/>
    <col min="9479" max="9480" width="15.7109375" style="476" customWidth="1"/>
    <col min="9481" max="9481" width="11.7109375" style="476" customWidth="1"/>
    <col min="9482" max="9482" width="6.42578125" style="476" bestFit="1" customWidth="1"/>
    <col min="9483" max="9483" width="11.7109375" style="476" customWidth="1"/>
    <col min="9484" max="9484" width="0" style="476" hidden="1" customWidth="1"/>
    <col min="9485" max="9485" width="3.7109375" style="476" customWidth="1"/>
    <col min="9486" max="9486" width="11.140625" style="476" bestFit="1" customWidth="1"/>
    <col min="9487" max="9718" width="10.5703125" style="476"/>
    <col min="9719" max="9726" width="0" style="476" hidden="1" customWidth="1"/>
    <col min="9727" max="9729" width="3.7109375" style="476" customWidth="1"/>
    <col min="9730" max="9730" width="12.7109375" style="476" customWidth="1"/>
    <col min="9731" max="9731" width="47.42578125" style="476" customWidth="1"/>
    <col min="9732" max="9732" width="0" style="476" hidden="1" customWidth="1"/>
    <col min="9733" max="9733" width="24.7109375" style="476" customWidth="1"/>
    <col min="9734" max="9734" width="14.7109375" style="476" customWidth="1"/>
    <col min="9735" max="9736" width="15.7109375" style="476" customWidth="1"/>
    <col min="9737" max="9737" width="11.7109375" style="476" customWidth="1"/>
    <col min="9738" max="9738" width="6.42578125" style="476" bestFit="1" customWidth="1"/>
    <col min="9739" max="9739" width="11.7109375" style="476" customWidth="1"/>
    <col min="9740" max="9740" width="0" style="476" hidden="1" customWidth="1"/>
    <col min="9741" max="9741" width="3.7109375" style="476" customWidth="1"/>
    <col min="9742" max="9742" width="11.140625" style="476" bestFit="1" customWidth="1"/>
    <col min="9743" max="9974" width="10.5703125" style="476"/>
    <col min="9975" max="9982" width="0" style="476" hidden="1" customWidth="1"/>
    <col min="9983" max="9985" width="3.7109375" style="476" customWidth="1"/>
    <col min="9986" max="9986" width="12.7109375" style="476" customWidth="1"/>
    <col min="9987" max="9987" width="47.42578125" style="476" customWidth="1"/>
    <col min="9988" max="9988" width="0" style="476" hidden="1" customWidth="1"/>
    <col min="9989" max="9989" width="24.7109375" style="476" customWidth="1"/>
    <col min="9990" max="9990" width="14.7109375" style="476" customWidth="1"/>
    <col min="9991" max="9992" width="15.7109375" style="476" customWidth="1"/>
    <col min="9993" max="9993" width="11.7109375" style="476" customWidth="1"/>
    <col min="9994" max="9994" width="6.42578125" style="476" bestFit="1" customWidth="1"/>
    <col min="9995" max="9995" width="11.7109375" style="476" customWidth="1"/>
    <col min="9996" max="9996" width="0" style="476" hidden="1" customWidth="1"/>
    <col min="9997" max="9997" width="3.7109375" style="476" customWidth="1"/>
    <col min="9998" max="9998" width="11.140625" style="476" bestFit="1" customWidth="1"/>
    <col min="9999" max="10230" width="10.5703125" style="476"/>
    <col min="10231" max="10238" width="0" style="476" hidden="1" customWidth="1"/>
    <col min="10239" max="10241" width="3.7109375" style="476" customWidth="1"/>
    <col min="10242" max="10242" width="12.7109375" style="476" customWidth="1"/>
    <col min="10243" max="10243" width="47.42578125" style="476" customWidth="1"/>
    <col min="10244" max="10244" width="0" style="476" hidden="1" customWidth="1"/>
    <col min="10245" max="10245" width="24.7109375" style="476" customWidth="1"/>
    <col min="10246" max="10246" width="14.7109375" style="476" customWidth="1"/>
    <col min="10247" max="10248" width="15.7109375" style="476" customWidth="1"/>
    <col min="10249" max="10249" width="11.7109375" style="476" customWidth="1"/>
    <col min="10250" max="10250" width="6.42578125" style="476" bestFit="1" customWidth="1"/>
    <col min="10251" max="10251" width="11.7109375" style="476" customWidth="1"/>
    <col min="10252" max="10252" width="0" style="476" hidden="1" customWidth="1"/>
    <col min="10253" max="10253" width="3.7109375" style="476" customWidth="1"/>
    <col min="10254" max="10254" width="11.140625" style="476" bestFit="1" customWidth="1"/>
    <col min="10255" max="10486" width="10.5703125" style="476"/>
    <col min="10487" max="10494" width="0" style="476" hidden="1" customWidth="1"/>
    <col min="10495" max="10497" width="3.7109375" style="476" customWidth="1"/>
    <col min="10498" max="10498" width="12.7109375" style="476" customWidth="1"/>
    <col min="10499" max="10499" width="47.42578125" style="476" customWidth="1"/>
    <col min="10500" max="10500" width="0" style="476" hidden="1" customWidth="1"/>
    <col min="10501" max="10501" width="24.7109375" style="476" customWidth="1"/>
    <col min="10502" max="10502" width="14.7109375" style="476" customWidth="1"/>
    <col min="10503" max="10504" width="15.7109375" style="476" customWidth="1"/>
    <col min="10505" max="10505" width="11.7109375" style="476" customWidth="1"/>
    <col min="10506" max="10506" width="6.42578125" style="476" bestFit="1" customWidth="1"/>
    <col min="10507" max="10507" width="11.7109375" style="476" customWidth="1"/>
    <col min="10508" max="10508" width="0" style="476" hidden="1" customWidth="1"/>
    <col min="10509" max="10509" width="3.7109375" style="476" customWidth="1"/>
    <col min="10510" max="10510" width="11.140625" style="476" bestFit="1" customWidth="1"/>
    <col min="10511" max="10742" width="10.5703125" style="476"/>
    <col min="10743" max="10750" width="0" style="476" hidden="1" customWidth="1"/>
    <col min="10751" max="10753" width="3.7109375" style="476" customWidth="1"/>
    <col min="10754" max="10754" width="12.7109375" style="476" customWidth="1"/>
    <col min="10755" max="10755" width="47.42578125" style="476" customWidth="1"/>
    <col min="10756" max="10756" width="0" style="476" hidden="1" customWidth="1"/>
    <col min="10757" max="10757" width="24.7109375" style="476" customWidth="1"/>
    <col min="10758" max="10758" width="14.7109375" style="476" customWidth="1"/>
    <col min="10759" max="10760" width="15.7109375" style="476" customWidth="1"/>
    <col min="10761" max="10761" width="11.7109375" style="476" customWidth="1"/>
    <col min="10762" max="10762" width="6.42578125" style="476" bestFit="1" customWidth="1"/>
    <col min="10763" max="10763" width="11.7109375" style="476" customWidth="1"/>
    <col min="10764" max="10764" width="0" style="476" hidden="1" customWidth="1"/>
    <col min="10765" max="10765" width="3.7109375" style="476" customWidth="1"/>
    <col min="10766" max="10766" width="11.140625" style="476" bestFit="1" customWidth="1"/>
    <col min="10767" max="10998" width="10.5703125" style="476"/>
    <col min="10999" max="11006" width="0" style="476" hidden="1" customWidth="1"/>
    <col min="11007" max="11009" width="3.7109375" style="476" customWidth="1"/>
    <col min="11010" max="11010" width="12.7109375" style="476" customWidth="1"/>
    <col min="11011" max="11011" width="47.42578125" style="476" customWidth="1"/>
    <col min="11012" max="11012" width="0" style="476" hidden="1" customWidth="1"/>
    <col min="11013" max="11013" width="24.7109375" style="476" customWidth="1"/>
    <col min="11014" max="11014" width="14.7109375" style="476" customWidth="1"/>
    <col min="11015" max="11016" width="15.7109375" style="476" customWidth="1"/>
    <col min="11017" max="11017" width="11.7109375" style="476" customWidth="1"/>
    <col min="11018" max="11018" width="6.42578125" style="476" bestFit="1" customWidth="1"/>
    <col min="11019" max="11019" width="11.7109375" style="476" customWidth="1"/>
    <col min="11020" max="11020" width="0" style="476" hidden="1" customWidth="1"/>
    <col min="11021" max="11021" width="3.7109375" style="476" customWidth="1"/>
    <col min="11022" max="11022" width="11.140625" style="476" bestFit="1" customWidth="1"/>
    <col min="11023" max="11254" width="10.5703125" style="476"/>
    <col min="11255" max="11262" width="0" style="476" hidden="1" customWidth="1"/>
    <col min="11263" max="11265" width="3.7109375" style="476" customWidth="1"/>
    <col min="11266" max="11266" width="12.7109375" style="476" customWidth="1"/>
    <col min="11267" max="11267" width="47.42578125" style="476" customWidth="1"/>
    <col min="11268" max="11268" width="0" style="476" hidden="1" customWidth="1"/>
    <col min="11269" max="11269" width="24.7109375" style="476" customWidth="1"/>
    <col min="11270" max="11270" width="14.7109375" style="476" customWidth="1"/>
    <col min="11271" max="11272" width="15.7109375" style="476" customWidth="1"/>
    <col min="11273" max="11273" width="11.7109375" style="476" customWidth="1"/>
    <col min="11274" max="11274" width="6.42578125" style="476" bestFit="1" customWidth="1"/>
    <col min="11275" max="11275" width="11.7109375" style="476" customWidth="1"/>
    <col min="11276" max="11276" width="0" style="476" hidden="1" customWidth="1"/>
    <col min="11277" max="11277" width="3.7109375" style="476" customWidth="1"/>
    <col min="11278" max="11278" width="11.140625" style="476" bestFit="1" customWidth="1"/>
    <col min="11279" max="11510" width="10.5703125" style="476"/>
    <col min="11511" max="11518" width="0" style="476" hidden="1" customWidth="1"/>
    <col min="11519" max="11521" width="3.7109375" style="476" customWidth="1"/>
    <col min="11522" max="11522" width="12.7109375" style="476" customWidth="1"/>
    <col min="11523" max="11523" width="47.42578125" style="476" customWidth="1"/>
    <col min="11524" max="11524" width="0" style="476" hidden="1" customWidth="1"/>
    <col min="11525" max="11525" width="24.7109375" style="476" customWidth="1"/>
    <col min="11526" max="11526" width="14.7109375" style="476" customWidth="1"/>
    <col min="11527" max="11528" width="15.7109375" style="476" customWidth="1"/>
    <col min="11529" max="11529" width="11.7109375" style="476" customWidth="1"/>
    <col min="11530" max="11530" width="6.42578125" style="476" bestFit="1" customWidth="1"/>
    <col min="11531" max="11531" width="11.7109375" style="476" customWidth="1"/>
    <col min="11532" max="11532" width="0" style="476" hidden="1" customWidth="1"/>
    <col min="11533" max="11533" width="3.7109375" style="476" customWidth="1"/>
    <col min="11534" max="11534" width="11.140625" style="476" bestFit="1" customWidth="1"/>
    <col min="11535" max="11766" width="10.5703125" style="476"/>
    <col min="11767" max="11774" width="0" style="476" hidden="1" customWidth="1"/>
    <col min="11775" max="11777" width="3.7109375" style="476" customWidth="1"/>
    <col min="11778" max="11778" width="12.7109375" style="476" customWidth="1"/>
    <col min="11779" max="11779" width="47.42578125" style="476" customWidth="1"/>
    <col min="11780" max="11780" width="0" style="476" hidden="1" customWidth="1"/>
    <col min="11781" max="11781" width="24.7109375" style="476" customWidth="1"/>
    <col min="11782" max="11782" width="14.7109375" style="476" customWidth="1"/>
    <col min="11783" max="11784" width="15.7109375" style="476" customWidth="1"/>
    <col min="11785" max="11785" width="11.7109375" style="476" customWidth="1"/>
    <col min="11786" max="11786" width="6.42578125" style="476" bestFit="1" customWidth="1"/>
    <col min="11787" max="11787" width="11.7109375" style="476" customWidth="1"/>
    <col min="11788" max="11788" width="0" style="476" hidden="1" customWidth="1"/>
    <col min="11789" max="11789" width="3.7109375" style="476" customWidth="1"/>
    <col min="11790" max="11790" width="11.140625" style="476" bestFit="1" customWidth="1"/>
    <col min="11791" max="12022" width="10.5703125" style="476"/>
    <col min="12023" max="12030" width="0" style="476" hidden="1" customWidth="1"/>
    <col min="12031" max="12033" width="3.7109375" style="476" customWidth="1"/>
    <col min="12034" max="12034" width="12.7109375" style="476" customWidth="1"/>
    <col min="12035" max="12035" width="47.42578125" style="476" customWidth="1"/>
    <col min="12036" max="12036" width="0" style="476" hidden="1" customWidth="1"/>
    <col min="12037" max="12037" width="24.7109375" style="476" customWidth="1"/>
    <col min="12038" max="12038" width="14.7109375" style="476" customWidth="1"/>
    <col min="12039" max="12040" width="15.7109375" style="476" customWidth="1"/>
    <col min="12041" max="12041" width="11.7109375" style="476" customWidth="1"/>
    <col min="12042" max="12042" width="6.42578125" style="476" bestFit="1" customWidth="1"/>
    <col min="12043" max="12043" width="11.7109375" style="476" customWidth="1"/>
    <col min="12044" max="12044" width="0" style="476" hidden="1" customWidth="1"/>
    <col min="12045" max="12045" width="3.7109375" style="476" customWidth="1"/>
    <col min="12046" max="12046" width="11.140625" style="476" bestFit="1" customWidth="1"/>
    <col min="12047" max="12278" width="10.5703125" style="476"/>
    <col min="12279" max="12286" width="0" style="476" hidden="1" customWidth="1"/>
    <col min="12287" max="12289" width="3.7109375" style="476" customWidth="1"/>
    <col min="12290" max="12290" width="12.7109375" style="476" customWidth="1"/>
    <col min="12291" max="12291" width="47.42578125" style="476" customWidth="1"/>
    <col min="12292" max="12292" width="0" style="476" hidden="1" customWidth="1"/>
    <col min="12293" max="12293" width="24.7109375" style="476" customWidth="1"/>
    <col min="12294" max="12294" width="14.7109375" style="476" customWidth="1"/>
    <col min="12295" max="12296" width="15.7109375" style="476" customWidth="1"/>
    <col min="12297" max="12297" width="11.7109375" style="476" customWidth="1"/>
    <col min="12298" max="12298" width="6.42578125" style="476" bestFit="1" customWidth="1"/>
    <col min="12299" max="12299" width="11.7109375" style="476" customWidth="1"/>
    <col min="12300" max="12300" width="0" style="476" hidden="1" customWidth="1"/>
    <col min="12301" max="12301" width="3.7109375" style="476" customWidth="1"/>
    <col min="12302" max="12302" width="11.140625" style="476" bestFit="1" customWidth="1"/>
    <col min="12303" max="12534" width="10.5703125" style="476"/>
    <col min="12535" max="12542" width="0" style="476" hidden="1" customWidth="1"/>
    <col min="12543" max="12545" width="3.7109375" style="476" customWidth="1"/>
    <col min="12546" max="12546" width="12.7109375" style="476" customWidth="1"/>
    <col min="12547" max="12547" width="47.42578125" style="476" customWidth="1"/>
    <col min="12548" max="12548" width="0" style="476" hidden="1" customWidth="1"/>
    <col min="12549" max="12549" width="24.7109375" style="476" customWidth="1"/>
    <col min="12550" max="12550" width="14.7109375" style="476" customWidth="1"/>
    <col min="12551" max="12552" width="15.7109375" style="476" customWidth="1"/>
    <col min="12553" max="12553" width="11.7109375" style="476" customWidth="1"/>
    <col min="12554" max="12554" width="6.42578125" style="476" bestFit="1" customWidth="1"/>
    <col min="12555" max="12555" width="11.7109375" style="476" customWidth="1"/>
    <col min="12556" max="12556" width="0" style="476" hidden="1" customWidth="1"/>
    <col min="12557" max="12557" width="3.7109375" style="476" customWidth="1"/>
    <col min="12558" max="12558" width="11.140625" style="476" bestFit="1" customWidth="1"/>
    <col min="12559" max="12790" width="10.5703125" style="476"/>
    <col min="12791" max="12798" width="0" style="476" hidden="1" customWidth="1"/>
    <col min="12799" max="12801" width="3.7109375" style="476" customWidth="1"/>
    <col min="12802" max="12802" width="12.7109375" style="476" customWidth="1"/>
    <col min="12803" max="12803" width="47.42578125" style="476" customWidth="1"/>
    <col min="12804" max="12804" width="0" style="476" hidden="1" customWidth="1"/>
    <col min="12805" max="12805" width="24.7109375" style="476" customWidth="1"/>
    <col min="12806" max="12806" width="14.7109375" style="476" customWidth="1"/>
    <col min="12807" max="12808" width="15.7109375" style="476" customWidth="1"/>
    <col min="12809" max="12809" width="11.7109375" style="476" customWidth="1"/>
    <col min="12810" max="12810" width="6.42578125" style="476" bestFit="1" customWidth="1"/>
    <col min="12811" max="12811" width="11.7109375" style="476" customWidth="1"/>
    <col min="12812" max="12812" width="0" style="476" hidden="1" customWidth="1"/>
    <col min="12813" max="12813" width="3.7109375" style="476" customWidth="1"/>
    <col min="12814" max="12814" width="11.140625" style="476" bestFit="1" customWidth="1"/>
    <col min="12815" max="13046" width="10.5703125" style="476"/>
    <col min="13047" max="13054" width="0" style="476" hidden="1" customWidth="1"/>
    <col min="13055" max="13057" width="3.7109375" style="476" customWidth="1"/>
    <col min="13058" max="13058" width="12.7109375" style="476" customWidth="1"/>
    <col min="13059" max="13059" width="47.42578125" style="476" customWidth="1"/>
    <col min="13060" max="13060" width="0" style="476" hidden="1" customWidth="1"/>
    <col min="13061" max="13061" width="24.7109375" style="476" customWidth="1"/>
    <col min="13062" max="13062" width="14.7109375" style="476" customWidth="1"/>
    <col min="13063" max="13064" width="15.7109375" style="476" customWidth="1"/>
    <col min="13065" max="13065" width="11.7109375" style="476" customWidth="1"/>
    <col min="13066" max="13066" width="6.42578125" style="476" bestFit="1" customWidth="1"/>
    <col min="13067" max="13067" width="11.7109375" style="476" customWidth="1"/>
    <col min="13068" max="13068" width="0" style="476" hidden="1" customWidth="1"/>
    <col min="13069" max="13069" width="3.7109375" style="476" customWidth="1"/>
    <col min="13070" max="13070" width="11.140625" style="476" bestFit="1" customWidth="1"/>
    <col min="13071" max="13302" width="10.5703125" style="476"/>
    <col min="13303" max="13310" width="0" style="476" hidden="1" customWidth="1"/>
    <col min="13311" max="13313" width="3.7109375" style="476" customWidth="1"/>
    <col min="13314" max="13314" width="12.7109375" style="476" customWidth="1"/>
    <col min="13315" max="13315" width="47.42578125" style="476" customWidth="1"/>
    <col min="13316" max="13316" width="0" style="476" hidden="1" customWidth="1"/>
    <col min="13317" max="13317" width="24.7109375" style="476" customWidth="1"/>
    <col min="13318" max="13318" width="14.7109375" style="476" customWidth="1"/>
    <col min="13319" max="13320" width="15.7109375" style="476" customWidth="1"/>
    <col min="13321" max="13321" width="11.7109375" style="476" customWidth="1"/>
    <col min="13322" max="13322" width="6.42578125" style="476" bestFit="1" customWidth="1"/>
    <col min="13323" max="13323" width="11.7109375" style="476" customWidth="1"/>
    <col min="13324" max="13324" width="0" style="476" hidden="1" customWidth="1"/>
    <col min="13325" max="13325" width="3.7109375" style="476" customWidth="1"/>
    <col min="13326" max="13326" width="11.140625" style="476" bestFit="1" customWidth="1"/>
    <col min="13327" max="13558" width="10.5703125" style="476"/>
    <col min="13559" max="13566" width="0" style="476" hidden="1" customWidth="1"/>
    <col min="13567" max="13569" width="3.7109375" style="476" customWidth="1"/>
    <col min="13570" max="13570" width="12.7109375" style="476" customWidth="1"/>
    <col min="13571" max="13571" width="47.42578125" style="476" customWidth="1"/>
    <col min="13572" max="13572" width="0" style="476" hidden="1" customWidth="1"/>
    <col min="13573" max="13573" width="24.7109375" style="476" customWidth="1"/>
    <col min="13574" max="13574" width="14.7109375" style="476" customWidth="1"/>
    <col min="13575" max="13576" width="15.7109375" style="476" customWidth="1"/>
    <col min="13577" max="13577" width="11.7109375" style="476" customWidth="1"/>
    <col min="13578" max="13578" width="6.42578125" style="476" bestFit="1" customWidth="1"/>
    <col min="13579" max="13579" width="11.7109375" style="476" customWidth="1"/>
    <col min="13580" max="13580" width="0" style="476" hidden="1" customWidth="1"/>
    <col min="13581" max="13581" width="3.7109375" style="476" customWidth="1"/>
    <col min="13582" max="13582" width="11.140625" style="476" bestFit="1" customWidth="1"/>
    <col min="13583" max="13814" width="10.5703125" style="476"/>
    <col min="13815" max="13822" width="0" style="476" hidden="1" customWidth="1"/>
    <col min="13823" max="13825" width="3.7109375" style="476" customWidth="1"/>
    <col min="13826" max="13826" width="12.7109375" style="476" customWidth="1"/>
    <col min="13827" max="13827" width="47.42578125" style="476" customWidth="1"/>
    <col min="13828" max="13828" width="0" style="476" hidden="1" customWidth="1"/>
    <col min="13829" max="13829" width="24.7109375" style="476" customWidth="1"/>
    <col min="13830" max="13830" width="14.7109375" style="476" customWidth="1"/>
    <col min="13831" max="13832" width="15.7109375" style="476" customWidth="1"/>
    <col min="13833" max="13833" width="11.7109375" style="476" customWidth="1"/>
    <col min="13834" max="13834" width="6.42578125" style="476" bestFit="1" customWidth="1"/>
    <col min="13835" max="13835" width="11.7109375" style="476" customWidth="1"/>
    <col min="13836" max="13836" width="0" style="476" hidden="1" customWidth="1"/>
    <col min="13837" max="13837" width="3.7109375" style="476" customWidth="1"/>
    <col min="13838" max="13838" width="11.140625" style="476" bestFit="1" customWidth="1"/>
    <col min="13839" max="14070" width="10.5703125" style="476"/>
    <col min="14071" max="14078" width="0" style="476" hidden="1" customWidth="1"/>
    <col min="14079" max="14081" width="3.7109375" style="476" customWidth="1"/>
    <col min="14082" max="14082" width="12.7109375" style="476" customWidth="1"/>
    <col min="14083" max="14083" width="47.42578125" style="476" customWidth="1"/>
    <col min="14084" max="14084" width="0" style="476" hidden="1" customWidth="1"/>
    <col min="14085" max="14085" width="24.7109375" style="476" customWidth="1"/>
    <col min="14086" max="14086" width="14.7109375" style="476" customWidth="1"/>
    <col min="14087" max="14088" width="15.7109375" style="476" customWidth="1"/>
    <col min="14089" max="14089" width="11.7109375" style="476" customWidth="1"/>
    <col min="14090" max="14090" width="6.42578125" style="476" bestFit="1" customWidth="1"/>
    <col min="14091" max="14091" width="11.7109375" style="476" customWidth="1"/>
    <col min="14092" max="14092" width="0" style="476" hidden="1" customWidth="1"/>
    <col min="14093" max="14093" width="3.7109375" style="476" customWidth="1"/>
    <col min="14094" max="14094" width="11.140625" style="476" bestFit="1" customWidth="1"/>
    <col min="14095" max="14326" width="10.5703125" style="476"/>
    <col min="14327" max="14334" width="0" style="476" hidden="1" customWidth="1"/>
    <col min="14335" max="14337" width="3.7109375" style="476" customWidth="1"/>
    <col min="14338" max="14338" width="12.7109375" style="476" customWidth="1"/>
    <col min="14339" max="14339" width="47.42578125" style="476" customWidth="1"/>
    <col min="14340" max="14340" width="0" style="476" hidden="1" customWidth="1"/>
    <col min="14341" max="14341" width="24.7109375" style="476" customWidth="1"/>
    <col min="14342" max="14342" width="14.7109375" style="476" customWidth="1"/>
    <col min="14343" max="14344" width="15.7109375" style="476" customWidth="1"/>
    <col min="14345" max="14345" width="11.7109375" style="476" customWidth="1"/>
    <col min="14346" max="14346" width="6.42578125" style="476" bestFit="1" customWidth="1"/>
    <col min="14347" max="14347" width="11.7109375" style="476" customWidth="1"/>
    <col min="14348" max="14348" width="0" style="476" hidden="1" customWidth="1"/>
    <col min="14349" max="14349" width="3.7109375" style="476" customWidth="1"/>
    <col min="14350" max="14350" width="11.140625" style="476" bestFit="1" customWidth="1"/>
    <col min="14351" max="14582" width="10.5703125" style="476"/>
    <col min="14583" max="14590" width="0" style="476" hidden="1" customWidth="1"/>
    <col min="14591" max="14593" width="3.7109375" style="476" customWidth="1"/>
    <col min="14594" max="14594" width="12.7109375" style="476" customWidth="1"/>
    <col min="14595" max="14595" width="47.42578125" style="476" customWidth="1"/>
    <col min="14596" max="14596" width="0" style="476" hidden="1" customWidth="1"/>
    <col min="14597" max="14597" width="24.7109375" style="476" customWidth="1"/>
    <col min="14598" max="14598" width="14.7109375" style="476" customWidth="1"/>
    <col min="14599" max="14600" width="15.7109375" style="476" customWidth="1"/>
    <col min="14601" max="14601" width="11.7109375" style="476" customWidth="1"/>
    <col min="14602" max="14602" width="6.42578125" style="476" bestFit="1" customWidth="1"/>
    <col min="14603" max="14603" width="11.7109375" style="476" customWidth="1"/>
    <col min="14604" max="14604" width="0" style="476" hidden="1" customWidth="1"/>
    <col min="14605" max="14605" width="3.7109375" style="476" customWidth="1"/>
    <col min="14606" max="14606" width="11.140625" style="476" bestFit="1" customWidth="1"/>
    <col min="14607" max="14838" width="10.5703125" style="476"/>
    <col min="14839" max="14846" width="0" style="476" hidden="1" customWidth="1"/>
    <col min="14847" max="14849" width="3.7109375" style="476" customWidth="1"/>
    <col min="14850" max="14850" width="12.7109375" style="476" customWidth="1"/>
    <col min="14851" max="14851" width="47.42578125" style="476" customWidth="1"/>
    <col min="14852" max="14852" width="0" style="476" hidden="1" customWidth="1"/>
    <col min="14853" max="14853" width="24.7109375" style="476" customWidth="1"/>
    <col min="14854" max="14854" width="14.7109375" style="476" customWidth="1"/>
    <col min="14855" max="14856" width="15.7109375" style="476" customWidth="1"/>
    <col min="14857" max="14857" width="11.7109375" style="476" customWidth="1"/>
    <col min="14858" max="14858" width="6.42578125" style="476" bestFit="1" customWidth="1"/>
    <col min="14859" max="14859" width="11.7109375" style="476" customWidth="1"/>
    <col min="14860" max="14860" width="0" style="476" hidden="1" customWidth="1"/>
    <col min="14861" max="14861" width="3.7109375" style="476" customWidth="1"/>
    <col min="14862" max="14862" width="11.140625" style="476" bestFit="1" customWidth="1"/>
    <col min="14863" max="15094" width="10.5703125" style="476"/>
    <col min="15095" max="15102" width="0" style="476" hidden="1" customWidth="1"/>
    <col min="15103" max="15105" width="3.7109375" style="476" customWidth="1"/>
    <col min="15106" max="15106" width="12.7109375" style="476" customWidth="1"/>
    <col min="15107" max="15107" width="47.42578125" style="476" customWidth="1"/>
    <col min="15108" max="15108" width="0" style="476" hidden="1" customWidth="1"/>
    <col min="15109" max="15109" width="24.7109375" style="476" customWidth="1"/>
    <col min="15110" max="15110" width="14.7109375" style="476" customWidth="1"/>
    <col min="15111" max="15112" width="15.7109375" style="476" customWidth="1"/>
    <col min="15113" max="15113" width="11.7109375" style="476" customWidth="1"/>
    <col min="15114" max="15114" width="6.42578125" style="476" bestFit="1" customWidth="1"/>
    <col min="15115" max="15115" width="11.7109375" style="476" customWidth="1"/>
    <col min="15116" max="15116" width="0" style="476" hidden="1" customWidth="1"/>
    <col min="15117" max="15117" width="3.7109375" style="476" customWidth="1"/>
    <col min="15118" max="15118" width="11.140625" style="476" bestFit="1" customWidth="1"/>
    <col min="15119" max="15350" width="10.5703125" style="476"/>
    <col min="15351" max="15358" width="0" style="476" hidden="1" customWidth="1"/>
    <col min="15359" max="15361" width="3.7109375" style="476" customWidth="1"/>
    <col min="15362" max="15362" width="12.7109375" style="476" customWidth="1"/>
    <col min="15363" max="15363" width="47.42578125" style="476" customWidth="1"/>
    <col min="15364" max="15364" width="0" style="476" hidden="1" customWidth="1"/>
    <col min="15365" max="15365" width="24.7109375" style="476" customWidth="1"/>
    <col min="15366" max="15366" width="14.7109375" style="476" customWidth="1"/>
    <col min="15367" max="15368" width="15.7109375" style="476" customWidth="1"/>
    <col min="15369" max="15369" width="11.7109375" style="476" customWidth="1"/>
    <col min="15370" max="15370" width="6.42578125" style="476" bestFit="1" customWidth="1"/>
    <col min="15371" max="15371" width="11.7109375" style="476" customWidth="1"/>
    <col min="15372" max="15372" width="0" style="476" hidden="1" customWidth="1"/>
    <col min="15373" max="15373" width="3.7109375" style="476" customWidth="1"/>
    <col min="15374" max="15374" width="11.140625" style="476" bestFit="1" customWidth="1"/>
    <col min="15375" max="15606" width="10.5703125" style="476"/>
    <col min="15607" max="15614" width="0" style="476" hidden="1" customWidth="1"/>
    <col min="15615" max="15617" width="3.7109375" style="476" customWidth="1"/>
    <col min="15618" max="15618" width="12.7109375" style="476" customWidth="1"/>
    <col min="15619" max="15619" width="47.42578125" style="476" customWidth="1"/>
    <col min="15620" max="15620" width="0" style="476" hidden="1" customWidth="1"/>
    <col min="15621" max="15621" width="24.7109375" style="476" customWidth="1"/>
    <col min="15622" max="15622" width="14.7109375" style="476" customWidth="1"/>
    <col min="15623" max="15624" width="15.7109375" style="476" customWidth="1"/>
    <col min="15625" max="15625" width="11.7109375" style="476" customWidth="1"/>
    <col min="15626" max="15626" width="6.42578125" style="476" bestFit="1" customWidth="1"/>
    <col min="15627" max="15627" width="11.7109375" style="476" customWidth="1"/>
    <col min="15628" max="15628" width="0" style="476" hidden="1" customWidth="1"/>
    <col min="15629" max="15629" width="3.7109375" style="476" customWidth="1"/>
    <col min="15630" max="15630" width="11.140625" style="476" bestFit="1" customWidth="1"/>
    <col min="15631" max="15862" width="10.5703125" style="476"/>
    <col min="15863" max="15870" width="0" style="476" hidden="1" customWidth="1"/>
    <col min="15871" max="15873" width="3.7109375" style="476" customWidth="1"/>
    <col min="15874" max="15874" width="12.7109375" style="476" customWidth="1"/>
    <col min="15875" max="15875" width="47.42578125" style="476" customWidth="1"/>
    <col min="15876" max="15876" width="0" style="476" hidden="1" customWidth="1"/>
    <col min="15877" max="15877" width="24.7109375" style="476" customWidth="1"/>
    <col min="15878" max="15878" width="14.7109375" style="476" customWidth="1"/>
    <col min="15879" max="15880" width="15.7109375" style="476" customWidth="1"/>
    <col min="15881" max="15881" width="11.7109375" style="476" customWidth="1"/>
    <col min="15882" max="15882" width="6.42578125" style="476" bestFit="1" customWidth="1"/>
    <col min="15883" max="15883" width="11.7109375" style="476" customWidth="1"/>
    <col min="15884" max="15884" width="0" style="476" hidden="1" customWidth="1"/>
    <col min="15885" max="15885" width="3.7109375" style="476" customWidth="1"/>
    <col min="15886" max="15886" width="11.140625" style="476" bestFit="1" customWidth="1"/>
    <col min="15887" max="16118" width="10.5703125" style="476"/>
    <col min="16119" max="16126" width="0" style="476" hidden="1" customWidth="1"/>
    <col min="16127" max="16129" width="3.7109375" style="476" customWidth="1"/>
    <col min="16130" max="16130" width="12.7109375" style="476" customWidth="1"/>
    <col min="16131" max="16131" width="47.42578125" style="476" customWidth="1"/>
    <col min="16132" max="16132" width="0" style="476" hidden="1" customWidth="1"/>
    <col min="16133" max="16133" width="24.7109375" style="476" customWidth="1"/>
    <col min="16134" max="16134" width="14.7109375" style="476" customWidth="1"/>
    <col min="16135" max="16136" width="15.7109375" style="476" customWidth="1"/>
    <col min="16137" max="16137" width="11.7109375" style="476" customWidth="1"/>
    <col min="16138" max="16138" width="6.42578125" style="476" bestFit="1" customWidth="1"/>
    <col min="16139" max="16139" width="11.7109375" style="476" customWidth="1"/>
    <col min="16140" max="16140" width="0" style="476" hidden="1" customWidth="1"/>
    <col min="16141" max="16141" width="3.7109375" style="476" customWidth="1"/>
    <col min="16142" max="16142" width="11.140625" style="476" bestFit="1" customWidth="1"/>
    <col min="16143" max="16384" width="10.5703125" style="476"/>
  </cols>
  <sheetData>
    <row r="1" spans="1:29" hidden="1"/>
    <row r="2" spans="1:29" hidden="1"/>
    <row r="3" spans="1:29" hidden="1"/>
    <row r="4" spans="1:29" ht="3" customHeight="1">
      <c r="J4" s="481"/>
      <c r="K4" s="481"/>
      <c r="L4" s="477"/>
      <c r="M4" s="477"/>
      <c r="N4" s="477"/>
      <c r="O4" s="484"/>
      <c r="P4" s="484"/>
      <c r="Q4" s="484"/>
      <c r="R4" s="484"/>
      <c r="S4" s="484"/>
      <c r="T4" s="484"/>
      <c r="U4" s="484"/>
      <c r="V4" s="477"/>
    </row>
    <row r="5" spans="1:29" ht="22.5" customHeight="1">
      <c r="J5" s="481"/>
      <c r="K5" s="481"/>
      <c r="L5" s="1214" t="s">
        <v>686</v>
      </c>
      <c r="M5" s="1214"/>
      <c r="N5" s="1214"/>
      <c r="O5" s="1214"/>
      <c r="P5" s="1214"/>
      <c r="Q5" s="1214"/>
      <c r="R5" s="1214"/>
      <c r="S5" s="1214"/>
      <c r="T5" s="1214"/>
      <c r="U5" s="579"/>
      <c r="V5" s="497"/>
    </row>
    <row r="6" spans="1:29" ht="3" customHeight="1">
      <c r="J6" s="481"/>
      <c r="K6" s="481"/>
      <c r="L6" s="477"/>
      <c r="M6" s="477"/>
      <c r="N6" s="477"/>
      <c r="O6" s="480"/>
      <c r="P6" s="480"/>
      <c r="Q6" s="480"/>
      <c r="R6" s="480"/>
      <c r="S6" s="480"/>
      <c r="T6" s="480"/>
      <c r="U6" s="477"/>
    </row>
    <row r="7" spans="1:29" s="491" customFormat="1" ht="22.5">
      <c r="A7" s="505"/>
      <c r="B7" s="505"/>
      <c r="C7" s="505"/>
      <c r="D7" s="505"/>
      <c r="E7" s="505"/>
      <c r="F7" s="505"/>
      <c r="G7" s="505"/>
      <c r="H7" s="505"/>
      <c r="L7" s="499"/>
      <c r="M7" s="617" t="s">
        <v>502</v>
      </c>
      <c r="N7" s="666"/>
      <c r="O7" s="1246" t="str">
        <f>IF(NameOrPr_ch="",IF(NameOrPr="","",NameOrPr),NameOrPr_ch)</f>
        <v>Министерство тарифного регулирования и энергетики Челябинской области</v>
      </c>
      <c r="P7" s="1247"/>
      <c r="Q7" s="1247"/>
      <c r="R7" s="1247"/>
      <c r="S7" s="1247"/>
      <c r="T7" s="1248"/>
      <c r="U7" s="667"/>
      <c r="Y7" s="1012"/>
      <c r="Z7" s="505"/>
      <c r="AA7" s="505"/>
      <c r="AB7" s="505"/>
      <c r="AC7" s="505"/>
    </row>
    <row r="8" spans="1:29" s="570" customFormat="1" ht="18.75">
      <c r="A8" s="590"/>
      <c r="B8" s="590"/>
      <c r="C8" s="590"/>
      <c r="D8" s="590"/>
      <c r="E8" s="590"/>
      <c r="F8" s="590"/>
      <c r="G8" s="590"/>
      <c r="H8" s="590"/>
      <c r="L8" s="499"/>
      <c r="M8" s="617" t="s">
        <v>596</v>
      </c>
      <c r="N8" s="666"/>
      <c r="O8" s="1246" t="str">
        <f>IF(datePr_ch="",IF(datePr="","",datePr),datePr_ch)</f>
        <v>30.04.2019</v>
      </c>
      <c r="P8" s="1247"/>
      <c r="Q8" s="1247"/>
      <c r="R8" s="1247"/>
      <c r="S8" s="1247"/>
      <c r="T8" s="1248"/>
      <c r="U8" s="667"/>
      <c r="Y8" s="1012"/>
      <c r="Z8" s="590"/>
      <c r="AA8" s="590"/>
      <c r="AB8" s="590"/>
      <c r="AC8" s="590"/>
    </row>
    <row r="9" spans="1:29" s="491" customFormat="1" ht="18.75">
      <c r="A9" s="505"/>
      <c r="B9" s="505"/>
      <c r="C9" s="505"/>
      <c r="D9" s="505"/>
      <c r="E9" s="505"/>
      <c r="F9" s="505"/>
      <c r="G9" s="505"/>
      <c r="H9" s="505"/>
      <c r="L9" s="552"/>
      <c r="M9" s="617" t="s">
        <v>595</v>
      </c>
      <c r="N9" s="666"/>
      <c r="O9" s="1246" t="str">
        <f>IF(numberPr_ch="",IF(numberPr="","",numberPr),numberPr_ch)</f>
        <v>35/5</v>
      </c>
      <c r="P9" s="1247"/>
      <c r="Q9" s="1247"/>
      <c r="R9" s="1247"/>
      <c r="S9" s="1247"/>
      <c r="T9" s="1248"/>
      <c r="U9" s="667"/>
      <c r="Y9" s="1012"/>
      <c r="Z9" s="505"/>
      <c r="AA9" s="505"/>
      <c r="AB9" s="505"/>
      <c r="AC9" s="505"/>
    </row>
    <row r="10" spans="1:29" s="491" customFormat="1" ht="18.75">
      <c r="A10" s="505"/>
      <c r="B10" s="505"/>
      <c r="C10" s="505"/>
      <c r="D10" s="505"/>
      <c r="E10" s="505"/>
      <c r="F10" s="505"/>
      <c r="G10" s="505"/>
      <c r="H10" s="505"/>
      <c r="L10" s="552"/>
      <c r="M10" s="617" t="s">
        <v>501</v>
      </c>
      <c r="N10" s="666"/>
      <c r="O10" s="1246" t="str">
        <f>IF(IstPub_ch="",IF(IstPub="","",IstPub),IstPub_ch)</f>
        <v>Официальный сайт Министерства тарифного регулирования и энергетики Челябинской области</v>
      </c>
      <c r="P10" s="1247"/>
      <c r="Q10" s="1247"/>
      <c r="R10" s="1247"/>
      <c r="S10" s="1247"/>
      <c r="T10" s="1248"/>
      <c r="U10" s="667"/>
      <c r="Y10" s="1012"/>
      <c r="Z10" s="505"/>
      <c r="AA10" s="505"/>
      <c r="AB10" s="505"/>
      <c r="AC10" s="505"/>
    </row>
    <row r="11" spans="1:29" s="613" customFormat="1" ht="18.75" hidden="1">
      <c r="A11" s="614"/>
      <c r="B11" s="614"/>
      <c r="C11" s="614"/>
      <c r="D11" s="614"/>
      <c r="E11" s="614"/>
      <c r="F11" s="614"/>
      <c r="G11" s="614"/>
      <c r="H11" s="614"/>
      <c r="L11" s="752"/>
      <c r="M11" s="750"/>
      <c r="O11" s="749"/>
      <c r="P11" s="749"/>
      <c r="Q11" s="771" t="s">
        <v>721</v>
      </c>
      <c r="R11" s="771" t="s">
        <v>722</v>
      </c>
      <c r="S11" s="749"/>
      <c r="T11" s="749"/>
      <c r="U11" s="667"/>
      <c r="Y11" s="773"/>
      <c r="Z11" s="614"/>
      <c r="AA11" s="614"/>
      <c r="AB11" s="614"/>
      <c r="AC11" s="614"/>
    </row>
    <row r="12" spans="1:29" s="491" customFormat="1" ht="11.25" hidden="1">
      <c r="A12" s="505"/>
      <c r="B12" s="505"/>
      <c r="C12" s="505"/>
      <c r="D12" s="505"/>
      <c r="E12" s="505"/>
      <c r="F12" s="505"/>
      <c r="G12" s="505"/>
      <c r="H12" s="505"/>
      <c r="L12" s="1215"/>
      <c r="M12" s="1215"/>
      <c r="N12" s="488"/>
      <c r="O12" s="767"/>
      <c r="P12" s="767"/>
      <c r="Q12" s="767"/>
      <c r="R12" s="767"/>
      <c r="S12" s="767"/>
      <c r="T12" s="767"/>
      <c r="U12" s="486"/>
      <c r="V12" s="503" t="s">
        <v>373</v>
      </c>
      <c r="Y12" s="1012"/>
      <c r="Z12" s="505"/>
      <c r="AA12" s="505"/>
      <c r="AB12" s="505"/>
      <c r="AC12" s="505"/>
    </row>
    <row r="13" spans="1:29" ht="15" customHeight="1">
      <c r="J13" s="481"/>
      <c r="K13" s="481"/>
      <c r="L13" s="477"/>
      <c r="M13" s="477"/>
      <c r="N13" s="477"/>
      <c r="O13" s="599"/>
      <c r="P13" s="599"/>
      <c r="Q13" s="1240"/>
      <c r="R13" s="1240"/>
      <c r="S13" s="1240"/>
      <c r="T13" s="1240"/>
      <c r="U13" s="1240"/>
      <c r="V13" s="1240"/>
    </row>
    <row r="14" spans="1:29">
      <c r="J14" s="481"/>
      <c r="K14" s="481"/>
      <c r="L14" s="1155" t="s">
        <v>454</v>
      </c>
      <c r="M14" s="1155"/>
      <c r="N14" s="1155"/>
      <c r="O14" s="1155"/>
      <c r="P14" s="1155"/>
      <c r="Q14" s="1155"/>
      <c r="R14" s="1155"/>
      <c r="S14" s="1155"/>
      <c r="T14" s="1155"/>
      <c r="U14" s="1155"/>
      <c r="V14" s="1155"/>
      <c r="W14" s="1155"/>
      <c r="X14" s="1155" t="s">
        <v>455</v>
      </c>
    </row>
    <row r="15" spans="1:29" ht="14.25" customHeight="1">
      <c r="J15" s="481"/>
      <c r="K15" s="481"/>
      <c r="L15" s="1227" t="s">
        <v>92</v>
      </c>
      <c r="M15" s="1227" t="s">
        <v>626</v>
      </c>
      <c r="N15" s="534"/>
      <c r="O15" s="1227" t="s">
        <v>627</v>
      </c>
      <c r="P15" s="1263" t="s">
        <v>628</v>
      </c>
      <c r="Q15" s="1263" t="s">
        <v>641</v>
      </c>
      <c r="R15" s="1263"/>
      <c r="S15" s="1263"/>
      <c r="T15" s="1263"/>
      <c r="U15" s="1263"/>
      <c r="V15" s="1227" t="s">
        <v>341</v>
      </c>
      <c r="W15" s="1239" t="s">
        <v>275</v>
      </c>
      <c r="X15" s="1155"/>
    </row>
    <row r="16" spans="1:29" s="523" customFormat="1" ht="25.5" customHeight="1">
      <c r="A16" s="585"/>
      <c r="B16" s="585"/>
      <c r="C16" s="585"/>
      <c r="D16" s="585"/>
      <c r="E16" s="585"/>
      <c r="F16" s="585"/>
      <c r="G16" s="591"/>
      <c r="H16" s="591"/>
      <c r="I16" s="531"/>
      <c r="J16" s="529"/>
      <c r="K16" s="529"/>
      <c r="L16" s="1227"/>
      <c r="M16" s="1227"/>
      <c r="N16" s="534"/>
      <c r="O16" s="1227"/>
      <c r="P16" s="1263"/>
      <c r="Q16" s="1263" t="s">
        <v>679</v>
      </c>
      <c r="R16" s="1263"/>
      <c r="S16" s="1254" t="s">
        <v>654</v>
      </c>
      <c r="T16" s="1254"/>
      <c r="U16" s="1254"/>
      <c r="V16" s="1227"/>
      <c r="W16" s="1239"/>
      <c r="X16" s="1155"/>
      <c r="Y16" s="1007"/>
      <c r="Z16" s="585"/>
      <c r="AA16" s="585"/>
      <c r="AB16" s="585"/>
      <c r="AC16" s="585"/>
    </row>
    <row r="17" spans="1:29" ht="14.25" customHeight="1">
      <c r="J17" s="481"/>
      <c r="K17" s="481"/>
      <c r="L17" s="1227"/>
      <c r="M17" s="1227"/>
      <c r="N17" s="534"/>
      <c r="O17" s="1227"/>
      <c r="P17" s="1263"/>
      <c r="Q17" s="534" t="s">
        <v>677</v>
      </c>
      <c r="R17" s="534" t="s">
        <v>678</v>
      </c>
      <c r="S17" s="536" t="s">
        <v>274</v>
      </c>
      <c r="T17" s="1251" t="s">
        <v>273</v>
      </c>
      <c r="U17" s="1251"/>
      <c r="V17" s="1227"/>
      <c r="W17" s="1239"/>
      <c r="X17" s="1155"/>
    </row>
    <row r="18" spans="1:29">
      <c r="J18" s="481"/>
      <c r="K18" s="489">
        <v>1</v>
      </c>
      <c r="L18" s="478" t="s">
        <v>93</v>
      </c>
      <c r="M18" s="478" t="s">
        <v>49</v>
      </c>
      <c r="N18" s="496" t="s">
        <v>49</v>
      </c>
      <c r="O18" s="487">
        <f t="shared" ref="O18:T18" ca="1" si="0">OFFSET(O18,0,-1)+1</f>
        <v>3</v>
      </c>
      <c r="P18" s="487">
        <f t="shared" ca="1" si="0"/>
        <v>4</v>
      </c>
      <c r="Q18" s="487">
        <f t="shared" ca="1" si="0"/>
        <v>5</v>
      </c>
      <c r="R18" s="487">
        <f t="shared" ca="1" si="0"/>
        <v>6</v>
      </c>
      <c r="S18" s="487">
        <f t="shared" ca="1" si="0"/>
        <v>7</v>
      </c>
      <c r="T18" s="1256">
        <f t="shared" ca="1" si="0"/>
        <v>8</v>
      </c>
      <c r="U18" s="1256"/>
      <c r="V18" s="487">
        <f ca="1">OFFSET(V18,0,-2)+1</f>
        <v>9</v>
      </c>
      <c r="W18" s="523"/>
      <c r="X18" s="487">
        <f ca="1">OFFSET(X18,0,-2)+1</f>
        <v>10</v>
      </c>
    </row>
    <row r="19" spans="1:29" ht="47.25" customHeight="1">
      <c r="A19" s="1200">
        <v>1</v>
      </c>
      <c r="B19" s="980"/>
      <c r="C19" s="980"/>
      <c r="D19" s="980"/>
      <c r="E19" s="980"/>
      <c r="F19" s="980"/>
      <c r="G19" s="981"/>
      <c r="H19" s="981"/>
      <c r="I19" s="983"/>
      <c r="J19" s="975"/>
      <c r="K19" s="975"/>
      <c r="L19" s="593">
        <f>mergeValue(A19)</f>
        <v>1</v>
      </c>
      <c r="M19" s="641" t="s">
        <v>20</v>
      </c>
      <c r="N19" s="580"/>
      <c r="O19" s="1241" t="str">
        <f>IF('Перечень тарифов'!J21="","","" &amp; 'Перечень тарифов'!J21 &amp; "")</f>
        <v xml:space="preserve">Плата в размере 3 902,184 тыс. руб. (без учета НДС) за подключение к системе теплоснабжения АО "УСТЭК-Челябинск" для ООО "ИКАР", объект - "Тепловая сеть до комплекса многоквартирных жилых домов, расположенных на земельном участке с кадастровым номером 74:36:0408001:191 по адресу: г.Челябинск, Советский район, ул.Овчинникова, 20. Многоквартирный жилой дом №2.1 (стр.)". 
Общая подключаемая нагрузка 1,02 Гкал/ч.   </v>
      </c>
      <c r="P19" s="1241"/>
      <c r="Q19" s="1241"/>
      <c r="R19" s="1241"/>
      <c r="S19" s="1241"/>
      <c r="T19" s="1241"/>
      <c r="U19" s="1241"/>
      <c r="V19" s="1241"/>
      <c r="W19" s="1241"/>
      <c r="X19" s="581" t="s">
        <v>476</v>
      </c>
    </row>
    <row r="20" spans="1:29" hidden="1">
      <c r="A20" s="1200"/>
      <c r="B20" s="1200">
        <v>1</v>
      </c>
      <c r="C20" s="980"/>
      <c r="D20" s="980"/>
      <c r="E20" s="980"/>
      <c r="F20" s="980"/>
      <c r="G20" s="985"/>
      <c r="H20" s="982"/>
      <c r="I20" s="987"/>
      <c r="J20" s="972"/>
      <c r="K20" s="971"/>
      <c r="L20" s="593" t="str">
        <f>mergeValue(A20) &amp;"."&amp; mergeValue(B20)</f>
        <v>1.1</v>
      </c>
      <c r="M20" s="546"/>
      <c r="N20" s="580"/>
      <c r="O20" s="1241"/>
      <c r="P20" s="1241"/>
      <c r="Q20" s="1241"/>
      <c r="R20" s="1241"/>
      <c r="S20" s="1241"/>
      <c r="T20" s="1241"/>
      <c r="U20" s="1241"/>
      <c r="V20" s="1241"/>
      <c r="W20" s="1241"/>
      <c r="X20" s="581"/>
    </row>
    <row r="21" spans="1:29" hidden="1">
      <c r="A21" s="1200"/>
      <c r="B21" s="1200"/>
      <c r="C21" s="1200">
        <v>1</v>
      </c>
      <c r="D21" s="980"/>
      <c r="E21" s="980"/>
      <c r="F21" s="980"/>
      <c r="G21" s="985"/>
      <c r="H21" s="982"/>
      <c r="I21" s="988"/>
      <c r="J21" s="972"/>
      <c r="K21" s="971"/>
      <c r="L21" s="593" t="str">
        <f>mergeValue(A21) &amp;"."&amp; mergeValue(B21)&amp;"."&amp; mergeValue(C21)</f>
        <v>1.1.1</v>
      </c>
      <c r="M21" s="547"/>
      <c r="N21" s="580"/>
      <c r="O21" s="1241"/>
      <c r="P21" s="1241"/>
      <c r="Q21" s="1241"/>
      <c r="R21" s="1241"/>
      <c r="S21" s="1241"/>
      <c r="T21" s="1241"/>
      <c r="U21" s="1241"/>
      <c r="V21" s="1241"/>
      <c r="W21" s="1241"/>
      <c r="X21" s="581"/>
    </row>
    <row r="22" spans="1:29" hidden="1">
      <c r="A22" s="1200"/>
      <c r="B22" s="1200"/>
      <c r="C22" s="1200"/>
      <c r="D22" s="1200">
        <v>1</v>
      </c>
      <c r="E22" s="980"/>
      <c r="F22" s="980"/>
      <c r="G22" s="985"/>
      <c r="H22" s="982"/>
      <c r="I22" s="988"/>
      <c r="J22" s="986"/>
      <c r="K22" s="971"/>
      <c r="L22" s="593" t="str">
        <f>mergeValue(A22) &amp;"."&amp; mergeValue(B22)&amp;"."&amp; mergeValue(C22)&amp;"."&amp; mergeValue(D22)</f>
        <v>1.1.1.1</v>
      </c>
      <c r="M22" s="548"/>
      <c r="N22" s="580"/>
      <c r="O22" s="1241"/>
      <c r="P22" s="1241"/>
      <c r="Q22" s="1241"/>
      <c r="R22" s="1241"/>
      <c r="S22" s="1241"/>
      <c r="T22" s="1241"/>
      <c r="U22" s="1241"/>
      <c r="V22" s="1241"/>
      <c r="W22" s="1241"/>
      <c r="X22" s="1019"/>
    </row>
    <row r="23" spans="1:29" ht="135">
      <c r="A23" s="1200"/>
      <c r="B23" s="1200"/>
      <c r="C23" s="1200"/>
      <c r="D23" s="1200"/>
      <c r="E23" s="980">
        <v>1</v>
      </c>
      <c r="F23" s="980"/>
      <c r="G23" s="985"/>
      <c r="H23" s="982"/>
      <c r="I23" s="988"/>
      <c r="J23" s="986"/>
      <c r="K23" s="976"/>
      <c r="L23" s="593" t="str">
        <f>mergeValue(A23) &amp;"."&amp; mergeValue(B23)&amp;"."&amp; mergeValue(C23)&amp;"."&amp; mergeValue(D23)&amp;"."&amp; mergeValue(E23)</f>
        <v>1.1.1.1.1</v>
      </c>
      <c r="M23" s="1071" t="s">
        <v>2822</v>
      </c>
      <c r="N23" s="542"/>
      <c r="O23" s="1073" t="s">
        <v>2823</v>
      </c>
      <c r="P23" s="1074">
        <v>1.02</v>
      </c>
      <c r="Q23" s="1119">
        <f>R23*1.2</f>
        <v>4590.8047058823531</v>
      </c>
      <c r="R23" s="1119">
        <v>3825.6705882352944</v>
      </c>
      <c r="S23" s="1097" t="s">
        <v>1426</v>
      </c>
      <c r="T23" s="650" t="s">
        <v>84</v>
      </c>
      <c r="U23" s="1104" t="s">
        <v>1427</v>
      </c>
      <c r="V23" s="774" t="s">
        <v>85</v>
      </c>
      <c r="W23" s="839"/>
      <c r="X23" s="1217" t="s">
        <v>688</v>
      </c>
      <c r="Y23" s="1007" t="str">
        <f>strCheckDateTwo(N23:W23)</f>
        <v/>
      </c>
    </row>
    <row r="24" spans="1:29" hidden="1">
      <c r="A24" s="1200"/>
      <c r="B24" s="1200"/>
      <c r="C24" s="1200"/>
      <c r="D24" s="1200"/>
      <c r="E24" s="980"/>
      <c r="F24" s="980"/>
      <c r="G24" s="985"/>
      <c r="H24" s="982"/>
      <c r="I24" s="988"/>
      <c r="J24" s="986"/>
      <c r="K24" s="976"/>
      <c r="L24" s="631"/>
      <c r="M24" s="561"/>
      <c r="N24" s="646"/>
      <c r="O24" s="646"/>
      <c r="P24" s="646"/>
      <c r="Q24" s="646"/>
      <c r="R24" s="584" t="str">
        <f>S23 &amp; "-" &amp; U23</f>
        <v>30.04.2019-30.04.2022</v>
      </c>
      <c r="S24" s="512"/>
      <c r="T24" s="586"/>
      <c r="U24" s="512"/>
      <c r="V24" s="646"/>
      <c r="W24" s="838"/>
      <c r="X24" s="1218"/>
    </row>
    <row r="25" spans="1:29" ht="15" customHeight="1">
      <c r="A25" s="1200"/>
      <c r="B25" s="1200"/>
      <c r="C25" s="1200"/>
      <c r="D25" s="1200"/>
      <c r="E25" s="980"/>
      <c r="F25" s="980"/>
      <c r="G25" s="985"/>
      <c r="H25" s="982"/>
      <c r="I25" s="988"/>
      <c r="J25" s="986"/>
      <c r="K25" s="976"/>
      <c r="L25" s="538"/>
      <c r="M25" s="551" t="s">
        <v>5</v>
      </c>
      <c r="N25" s="549"/>
      <c r="O25" s="545"/>
      <c r="P25" s="545"/>
      <c r="Q25" s="545"/>
      <c r="R25" s="545"/>
      <c r="S25" s="573"/>
      <c r="T25" s="564"/>
      <c r="U25" s="563"/>
      <c r="V25" s="549"/>
      <c r="W25" s="549"/>
      <c r="X25" s="1219"/>
    </row>
    <row r="26" spans="1:29" ht="3" customHeight="1"/>
    <row r="27" spans="1:29" ht="96" customHeight="1">
      <c r="L27" s="1">
        <v>1</v>
      </c>
      <c r="M27" s="1193" t="s">
        <v>689</v>
      </c>
      <c r="N27" s="1193"/>
      <c r="O27" s="1193"/>
      <c r="P27" s="1193"/>
      <c r="Q27" s="1193"/>
      <c r="R27" s="1193"/>
      <c r="S27" s="1193"/>
      <c r="T27" s="1193"/>
      <c r="U27" s="1193"/>
      <c r="V27" s="1193"/>
      <c r="W27" s="1193"/>
      <c r="X27" s="1193"/>
      <c r="Y27" s="1096"/>
      <c r="Z27" s="516"/>
      <c r="AA27" s="516"/>
      <c r="AB27" s="516"/>
      <c r="AC27" s="516"/>
    </row>
    <row r="28" spans="1:29">
      <c r="M28" s="515"/>
      <c r="N28" s="515"/>
      <c r="O28" s="515"/>
      <c r="P28" s="515"/>
      <c r="Q28" s="515"/>
      <c r="R28" s="515"/>
      <c r="S28" s="515"/>
      <c r="T28" s="515"/>
      <c r="U28" s="515"/>
      <c r="V28" s="515"/>
      <c r="W28" s="515"/>
      <c r="X28" s="515"/>
      <c r="Y28" s="1013"/>
      <c r="Z28" s="506"/>
      <c r="AA28" s="506"/>
      <c r="AB28" s="506"/>
      <c r="AC28" s="506"/>
    </row>
  </sheetData>
  <sheetProtection algorithmName="SHA-512" hashValue="2ggzjr40NF2tj60ZC8IAFIhD96cw+T5VRM+cw4IWgJMaZ3/49JPdQ8378CQ0oxL2bOAy/Viy8eMG9r9oNDojDA==" saltValue="oRAzJ+HsXP0bSI4TFGhdgA==" spinCount="100000" sheet="1" objects="1" scenarios="1" formatColumns="0" formatRows="0"/>
  <dataConsolidate/>
  <mergeCells count="30">
    <mergeCell ref="M27:X27"/>
    <mergeCell ref="P15:P17"/>
    <mergeCell ref="L14:W14"/>
    <mergeCell ref="O7:T7"/>
    <mergeCell ref="O8:T8"/>
    <mergeCell ref="Q15:U15"/>
    <mergeCell ref="S16:U16"/>
    <mergeCell ref="Q16:R16"/>
    <mergeCell ref="O21:W21"/>
    <mergeCell ref="X14:X17"/>
    <mergeCell ref="X23:X25"/>
    <mergeCell ref="L5:T5"/>
    <mergeCell ref="T18:U18"/>
    <mergeCell ref="V15:V17"/>
    <mergeCell ref="W15:W17"/>
    <mergeCell ref="L15:L17"/>
    <mergeCell ref="M15:M17"/>
    <mergeCell ref="O15:O17"/>
    <mergeCell ref="T17:U17"/>
    <mergeCell ref="L12:M12"/>
    <mergeCell ref="Q13:V13"/>
    <mergeCell ref="O9:T9"/>
    <mergeCell ref="O10:T10"/>
    <mergeCell ref="A19:A25"/>
    <mergeCell ref="O19:W19"/>
    <mergeCell ref="B20:B25"/>
    <mergeCell ref="O20:W20"/>
    <mergeCell ref="C21:C25"/>
    <mergeCell ref="D22:D25"/>
    <mergeCell ref="O22:W22"/>
  </mergeCells>
  <dataValidations count="9">
    <dataValidation allowBlank="1" prompt="Для выбора выполните двойной щелчок левой клавиши мыши по соответствующей ячейке." sqref="IX25:JJ25 ST25:TF25 ACP25:ADB25 AML25:AMX25 AWH25:AWT25 BGD25:BGP25 BPZ25:BQL25 BZV25:CAH25 CJR25:CKD25 CTN25:CTZ25 DDJ25:DDV25 DNF25:DNR25 DXB25:DXN25 EGX25:EHJ25 EQT25:ERF25 FAP25:FBB25 FKL25:FKX25 FUH25:FUT25 GED25:GEP25 GNZ25:GOL25 GXV25:GYH25 HHR25:HID25 HRN25:HRZ25 IBJ25:IBV25 ILF25:ILR25 IVB25:IVN25 JEX25:JFJ25 JOT25:JPF25 JYP25:JZB25 KIL25:KIX25 KSH25:KST25 LCD25:LCP25 LLZ25:LML25 LVV25:LWH25 MFR25:MGD25 MPN25:MPZ25 MZJ25:MZV25 NJF25:NJR25 NTB25:NTN25 OCX25:ODJ25 OMT25:ONF25 OWP25:OXB25 PGL25:PGX25 PQH25:PQT25 QAD25:QAP25 QJZ25:QKL25 QTV25:QUH25 RDR25:RED25 RNN25:RNZ25 RXJ25:RXV25 SHF25:SHR25 SRB25:SRN25 TAX25:TBJ25 TKT25:TLF25 TUP25:TVB25 UEL25:UEX25 UOH25:UOT25 UYD25:UYP25 VHZ25:VIL25 VRV25:VSH25 WBR25:WCD25 WLN25:WLZ25 WVJ25:WVV25 IX65557:JJ65561 ST65557:TF65561 ACP65557:ADB65561 AML65557:AMX65561 AWH65557:AWT65561 BGD65557:BGP65561 BPZ65557:BQL65561 BZV65557:CAH65561 CJR65557:CKD65561 CTN65557:CTZ65561 DDJ65557:DDV65561 DNF65557:DNR65561 DXB65557:DXN65561 EGX65557:EHJ65561 EQT65557:ERF65561 FAP65557:FBB65561 FKL65557:FKX65561 FUH65557:FUT65561 GED65557:GEP65561 GNZ65557:GOL65561 GXV65557:GYH65561 HHR65557:HID65561 HRN65557:HRZ65561 IBJ65557:IBV65561 ILF65557:ILR65561 IVB65557:IVN65561 JEX65557:JFJ65561 JOT65557:JPF65561 JYP65557:JZB65561 KIL65557:KIX65561 KSH65557:KST65561 LCD65557:LCP65561 LLZ65557:LML65561 LVV65557:LWH65561 MFR65557:MGD65561 MPN65557:MPZ65561 MZJ65557:MZV65561 NJF65557:NJR65561 NTB65557:NTN65561 OCX65557:ODJ65561 OMT65557:ONF65561 OWP65557:OXB65561 PGL65557:PGX65561 PQH65557:PQT65561 QAD65557:QAP65561 QJZ65557:QKL65561 QTV65557:QUH65561 RDR65557:RED65561 RNN65557:RNZ65561 RXJ65557:RXV65561 SHF65557:SHR65561 SRB65557:SRN65561 TAX65557:TBJ65561 TKT65557:TLF65561 TUP65557:TVB65561 UEL65557:UEX65561 UOH65557:UOT65561 UYD65557:UYP65561 VHZ65557:VIL65561 VRV65557:VSH65561 WBR65557:WCD65561 WLN65557:WLZ65561 WVJ65557:WVV65561 IX131093:JJ131097 ST131093:TF131097 ACP131093:ADB131097 AML131093:AMX131097 AWH131093:AWT131097 BGD131093:BGP131097 BPZ131093:BQL131097 BZV131093:CAH131097 CJR131093:CKD131097 CTN131093:CTZ131097 DDJ131093:DDV131097 DNF131093:DNR131097 DXB131093:DXN131097 EGX131093:EHJ131097 EQT131093:ERF131097 FAP131093:FBB131097 FKL131093:FKX131097 FUH131093:FUT131097 GED131093:GEP131097 GNZ131093:GOL131097 GXV131093:GYH131097 HHR131093:HID131097 HRN131093:HRZ131097 IBJ131093:IBV131097 ILF131093:ILR131097 IVB131093:IVN131097 JEX131093:JFJ131097 JOT131093:JPF131097 JYP131093:JZB131097 KIL131093:KIX131097 KSH131093:KST131097 LCD131093:LCP131097 LLZ131093:LML131097 LVV131093:LWH131097 MFR131093:MGD131097 MPN131093:MPZ131097 MZJ131093:MZV131097 NJF131093:NJR131097 NTB131093:NTN131097 OCX131093:ODJ131097 OMT131093:ONF131097 OWP131093:OXB131097 PGL131093:PGX131097 PQH131093:PQT131097 QAD131093:QAP131097 QJZ131093:QKL131097 QTV131093:QUH131097 RDR131093:RED131097 RNN131093:RNZ131097 RXJ131093:RXV131097 SHF131093:SHR131097 SRB131093:SRN131097 TAX131093:TBJ131097 TKT131093:TLF131097 TUP131093:TVB131097 UEL131093:UEX131097 UOH131093:UOT131097 UYD131093:UYP131097 VHZ131093:VIL131097 VRV131093:VSH131097 WBR131093:WCD131097 WLN131093:WLZ131097 WVJ131093:WVV131097 IX196629:JJ196633 ST196629:TF196633 ACP196629:ADB196633 AML196629:AMX196633 AWH196629:AWT196633 BGD196629:BGP196633 BPZ196629:BQL196633 BZV196629:CAH196633 CJR196629:CKD196633 CTN196629:CTZ196633 DDJ196629:DDV196633 DNF196629:DNR196633 DXB196629:DXN196633 EGX196629:EHJ196633 EQT196629:ERF196633 FAP196629:FBB196633 FKL196629:FKX196633 FUH196629:FUT196633 GED196629:GEP196633 GNZ196629:GOL196633 GXV196629:GYH196633 HHR196629:HID196633 HRN196629:HRZ196633 IBJ196629:IBV196633 ILF196629:ILR196633 IVB196629:IVN196633 JEX196629:JFJ196633 JOT196629:JPF196633 JYP196629:JZB196633 KIL196629:KIX196633 KSH196629:KST196633 LCD196629:LCP196633 LLZ196629:LML196633 LVV196629:LWH196633 MFR196629:MGD196633 MPN196629:MPZ196633 MZJ196629:MZV196633 NJF196629:NJR196633 NTB196629:NTN196633 OCX196629:ODJ196633 OMT196629:ONF196633 OWP196629:OXB196633 PGL196629:PGX196633 PQH196629:PQT196633 QAD196629:QAP196633 QJZ196629:QKL196633 QTV196629:QUH196633 RDR196629:RED196633 RNN196629:RNZ196633 RXJ196629:RXV196633 SHF196629:SHR196633 SRB196629:SRN196633 TAX196629:TBJ196633 TKT196629:TLF196633 TUP196629:TVB196633 UEL196629:UEX196633 UOH196629:UOT196633 UYD196629:UYP196633 VHZ196629:VIL196633 VRV196629:VSH196633 WBR196629:WCD196633 WLN196629:WLZ196633 WVJ196629:WVV196633 IX262165:JJ262169 ST262165:TF262169 ACP262165:ADB262169 AML262165:AMX262169 AWH262165:AWT262169 BGD262165:BGP262169 BPZ262165:BQL262169 BZV262165:CAH262169 CJR262165:CKD262169 CTN262165:CTZ262169 DDJ262165:DDV262169 DNF262165:DNR262169 DXB262165:DXN262169 EGX262165:EHJ262169 EQT262165:ERF262169 FAP262165:FBB262169 FKL262165:FKX262169 FUH262165:FUT262169 GED262165:GEP262169 GNZ262165:GOL262169 GXV262165:GYH262169 HHR262165:HID262169 HRN262165:HRZ262169 IBJ262165:IBV262169 ILF262165:ILR262169 IVB262165:IVN262169 JEX262165:JFJ262169 JOT262165:JPF262169 JYP262165:JZB262169 KIL262165:KIX262169 KSH262165:KST262169 LCD262165:LCP262169 LLZ262165:LML262169 LVV262165:LWH262169 MFR262165:MGD262169 MPN262165:MPZ262169 MZJ262165:MZV262169 NJF262165:NJR262169 NTB262165:NTN262169 OCX262165:ODJ262169 OMT262165:ONF262169 OWP262165:OXB262169 PGL262165:PGX262169 PQH262165:PQT262169 QAD262165:QAP262169 QJZ262165:QKL262169 QTV262165:QUH262169 RDR262165:RED262169 RNN262165:RNZ262169 RXJ262165:RXV262169 SHF262165:SHR262169 SRB262165:SRN262169 TAX262165:TBJ262169 TKT262165:TLF262169 TUP262165:TVB262169 UEL262165:UEX262169 UOH262165:UOT262169 UYD262165:UYP262169 VHZ262165:VIL262169 VRV262165:VSH262169 WBR262165:WCD262169 WLN262165:WLZ262169 WVJ262165:WVV262169 IX327701:JJ327705 ST327701:TF327705 ACP327701:ADB327705 AML327701:AMX327705 AWH327701:AWT327705 BGD327701:BGP327705 BPZ327701:BQL327705 BZV327701:CAH327705 CJR327701:CKD327705 CTN327701:CTZ327705 DDJ327701:DDV327705 DNF327701:DNR327705 DXB327701:DXN327705 EGX327701:EHJ327705 EQT327701:ERF327705 FAP327701:FBB327705 FKL327701:FKX327705 FUH327701:FUT327705 GED327701:GEP327705 GNZ327701:GOL327705 GXV327701:GYH327705 HHR327701:HID327705 HRN327701:HRZ327705 IBJ327701:IBV327705 ILF327701:ILR327705 IVB327701:IVN327705 JEX327701:JFJ327705 JOT327701:JPF327705 JYP327701:JZB327705 KIL327701:KIX327705 KSH327701:KST327705 LCD327701:LCP327705 LLZ327701:LML327705 LVV327701:LWH327705 MFR327701:MGD327705 MPN327701:MPZ327705 MZJ327701:MZV327705 NJF327701:NJR327705 NTB327701:NTN327705 OCX327701:ODJ327705 OMT327701:ONF327705 OWP327701:OXB327705 PGL327701:PGX327705 PQH327701:PQT327705 QAD327701:QAP327705 QJZ327701:QKL327705 QTV327701:QUH327705 RDR327701:RED327705 RNN327701:RNZ327705 RXJ327701:RXV327705 SHF327701:SHR327705 SRB327701:SRN327705 TAX327701:TBJ327705 TKT327701:TLF327705 TUP327701:TVB327705 UEL327701:UEX327705 UOH327701:UOT327705 UYD327701:UYP327705 VHZ327701:VIL327705 VRV327701:VSH327705 WBR327701:WCD327705 WLN327701:WLZ327705 WVJ327701:WVV327705 IX393237:JJ393241 ST393237:TF393241 ACP393237:ADB393241 AML393237:AMX393241 AWH393237:AWT393241 BGD393237:BGP393241 BPZ393237:BQL393241 BZV393237:CAH393241 CJR393237:CKD393241 CTN393237:CTZ393241 DDJ393237:DDV393241 DNF393237:DNR393241 DXB393237:DXN393241 EGX393237:EHJ393241 EQT393237:ERF393241 FAP393237:FBB393241 FKL393237:FKX393241 FUH393237:FUT393241 GED393237:GEP393241 GNZ393237:GOL393241 GXV393237:GYH393241 HHR393237:HID393241 HRN393237:HRZ393241 IBJ393237:IBV393241 ILF393237:ILR393241 IVB393237:IVN393241 JEX393237:JFJ393241 JOT393237:JPF393241 JYP393237:JZB393241 KIL393237:KIX393241 KSH393237:KST393241 LCD393237:LCP393241 LLZ393237:LML393241 LVV393237:LWH393241 MFR393237:MGD393241 MPN393237:MPZ393241 MZJ393237:MZV393241 NJF393237:NJR393241 NTB393237:NTN393241 OCX393237:ODJ393241 OMT393237:ONF393241 OWP393237:OXB393241 PGL393237:PGX393241 PQH393237:PQT393241 QAD393237:QAP393241 QJZ393237:QKL393241 QTV393237:QUH393241 RDR393237:RED393241 RNN393237:RNZ393241 RXJ393237:RXV393241 SHF393237:SHR393241 SRB393237:SRN393241 TAX393237:TBJ393241 TKT393237:TLF393241 TUP393237:TVB393241 UEL393237:UEX393241 UOH393237:UOT393241 UYD393237:UYP393241 VHZ393237:VIL393241 VRV393237:VSH393241 WBR393237:WCD393241 WLN393237:WLZ393241 WVJ393237:WVV393241 IX458773:JJ458777 ST458773:TF458777 ACP458773:ADB458777 AML458773:AMX458777 AWH458773:AWT458777 BGD458773:BGP458777 BPZ458773:BQL458777 BZV458773:CAH458777 CJR458773:CKD458777 CTN458773:CTZ458777 DDJ458773:DDV458777 DNF458773:DNR458777 DXB458773:DXN458777 EGX458773:EHJ458777 EQT458773:ERF458777 FAP458773:FBB458777 FKL458773:FKX458777 FUH458773:FUT458777 GED458773:GEP458777 GNZ458773:GOL458777 GXV458773:GYH458777 HHR458773:HID458777 HRN458773:HRZ458777 IBJ458773:IBV458777 ILF458773:ILR458777 IVB458773:IVN458777 JEX458773:JFJ458777 JOT458773:JPF458777 JYP458773:JZB458777 KIL458773:KIX458777 KSH458773:KST458777 LCD458773:LCP458777 LLZ458773:LML458777 LVV458773:LWH458777 MFR458773:MGD458777 MPN458773:MPZ458777 MZJ458773:MZV458777 NJF458773:NJR458777 NTB458773:NTN458777 OCX458773:ODJ458777 OMT458773:ONF458777 OWP458773:OXB458777 PGL458773:PGX458777 PQH458773:PQT458777 QAD458773:QAP458777 QJZ458773:QKL458777 QTV458773:QUH458777 RDR458773:RED458777 RNN458773:RNZ458777 RXJ458773:RXV458777 SHF458773:SHR458777 SRB458773:SRN458777 TAX458773:TBJ458777 TKT458773:TLF458777 TUP458773:TVB458777 UEL458773:UEX458777 UOH458773:UOT458777 UYD458773:UYP458777 VHZ458773:VIL458777 VRV458773:VSH458777 WBR458773:WCD458777 WLN458773:WLZ458777 WVJ458773:WVV458777 IX524309:JJ524313 ST524309:TF524313 ACP524309:ADB524313 AML524309:AMX524313 AWH524309:AWT524313 BGD524309:BGP524313 BPZ524309:BQL524313 BZV524309:CAH524313 CJR524309:CKD524313 CTN524309:CTZ524313 DDJ524309:DDV524313 DNF524309:DNR524313 DXB524309:DXN524313 EGX524309:EHJ524313 EQT524309:ERF524313 FAP524309:FBB524313 FKL524309:FKX524313 FUH524309:FUT524313 GED524309:GEP524313 GNZ524309:GOL524313 GXV524309:GYH524313 HHR524309:HID524313 HRN524309:HRZ524313 IBJ524309:IBV524313 ILF524309:ILR524313 IVB524309:IVN524313 JEX524309:JFJ524313 JOT524309:JPF524313 JYP524309:JZB524313 KIL524309:KIX524313 KSH524309:KST524313 LCD524309:LCP524313 LLZ524309:LML524313 LVV524309:LWH524313 MFR524309:MGD524313 MPN524309:MPZ524313 MZJ524309:MZV524313 NJF524309:NJR524313 NTB524309:NTN524313 OCX524309:ODJ524313 OMT524309:ONF524313 OWP524309:OXB524313 PGL524309:PGX524313 PQH524309:PQT524313 QAD524309:QAP524313 QJZ524309:QKL524313 QTV524309:QUH524313 RDR524309:RED524313 RNN524309:RNZ524313 RXJ524309:RXV524313 SHF524309:SHR524313 SRB524309:SRN524313 TAX524309:TBJ524313 TKT524309:TLF524313 TUP524309:TVB524313 UEL524309:UEX524313 UOH524309:UOT524313 UYD524309:UYP524313 VHZ524309:VIL524313 VRV524309:VSH524313 WBR524309:WCD524313 WLN524309:WLZ524313 WVJ524309:WVV524313 IX589845:JJ589849 ST589845:TF589849 ACP589845:ADB589849 AML589845:AMX589849 AWH589845:AWT589849 BGD589845:BGP589849 BPZ589845:BQL589849 BZV589845:CAH589849 CJR589845:CKD589849 CTN589845:CTZ589849 DDJ589845:DDV589849 DNF589845:DNR589849 DXB589845:DXN589849 EGX589845:EHJ589849 EQT589845:ERF589849 FAP589845:FBB589849 FKL589845:FKX589849 FUH589845:FUT589849 GED589845:GEP589849 GNZ589845:GOL589849 GXV589845:GYH589849 HHR589845:HID589849 HRN589845:HRZ589849 IBJ589845:IBV589849 ILF589845:ILR589849 IVB589845:IVN589849 JEX589845:JFJ589849 JOT589845:JPF589849 JYP589845:JZB589849 KIL589845:KIX589849 KSH589845:KST589849 LCD589845:LCP589849 LLZ589845:LML589849 LVV589845:LWH589849 MFR589845:MGD589849 MPN589845:MPZ589849 MZJ589845:MZV589849 NJF589845:NJR589849 NTB589845:NTN589849 OCX589845:ODJ589849 OMT589845:ONF589849 OWP589845:OXB589849 PGL589845:PGX589849 PQH589845:PQT589849 QAD589845:QAP589849 QJZ589845:QKL589849 QTV589845:QUH589849 RDR589845:RED589849 RNN589845:RNZ589849 RXJ589845:RXV589849 SHF589845:SHR589849 SRB589845:SRN589849 TAX589845:TBJ589849 TKT589845:TLF589849 TUP589845:TVB589849 UEL589845:UEX589849 UOH589845:UOT589849 UYD589845:UYP589849 VHZ589845:VIL589849 VRV589845:VSH589849 WBR589845:WCD589849 WLN589845:WLZ589849 WVJ589845:WVV589849 IX655381:JJ655385 ST655381:TF655385 ACP655381:ADB655385 AML655381:AMX655385 AWH655381:AWT655385 BGD655381:BGP655385 BPZ655381:BQL655385 BZV655381:CAH655385 CJR655381:CKD655385 CTN655381:CTZ655385 DDJ655381:DDV655385 DNF655381:DNR655385 DXB655381:DXN655385 EGX655381:EHJ655385 EQT655381:ERF655385 FAP655381:FBB655385 FKL655381:FKX655385 FUH655381:FUT655385 GED655381:GEP655385 GNZ655381:GOL655385 GXV655381:GYH655385 HHR655381:HID655385 HRN655381:HRZ655385 IBJ655381:IBV655385 ILF655381:ILR655385 IVB655381:IVN655385 JEX655381:JFJ655385 JOT655381:JPF655385 JYP655381:JZB655385 KIL655381:KIX655385 KSH655381:KST655385 LCD655381:LCP655385 LLZ655381:LML655385 LVV655381:LWH655385 MFR655381:MGD655385 MPN655381:MPZ655385 MZJ655381:MZV655385 NJF655381:NJR655385 NTB655381:NTN655385 OCX655381:ODJ655385 OMT655381:ONF655385 OWP655381:OXB655385 PGL655381:PGX655385 PQH655381:PQT655385 QAD655381:QAP655385 QJZ655381:QKL655385 QTV655381:QUH655385 RDR655381:RED655385 RNN655381:RNZ655385 RXJ655381:RXV655385 SHF655381:SHR655385 SRB655381:SRN655385 TAX655381:TBJ655385 TKT655381:TLF655385 TUP655381:TVB655385 UEL655381:UEX655385 UOH655381:UOT655385 UYD655381:UYP655385 VHZ655381:VIL655385 VRV655381:VSH655385 WBR655381:WCD655385 WLN655381:WLZ655385 WVJ655381:WVV655385 IX720917:JJ720921 ST720917:TF720921 ACP720917:ADB720921 AML720917:AMX720921 AWH720917:AWT720921 BGD720917:BGP720921 BPZ720917:BQL720921 BZV720917:CAH720921 CJR720917:CKD720921 CTN720917:CTZ720921 DDJ720917:DDV720921 DNF720917:DNR720921 DXB720917:DXN720921 EGX720917:EHJ720921 EQT720917:ERF720921 FAP720917:FBB720921 FKL720917:FKX720921 FUH720917:FUT720921 GED720917:GEP720921 GNZ720917:GOL720921 GXV720917:GYH720921 HHR720917:HID720921 HRN720917:HRZ720921 IBJ720917:IBV720921 ILF720917:ILR720921 IVB720917:IVN720921 JEX720917:JFJ720921 JOT720917:JPF720921 JYP720917:JZB720921 KIL720917:KIX720921 KSH720917:KST720921 LCD720917:LCP720921 LLZ720917:LML720921 LVV720917:LWH720921 MFR720917:MGD720921 MPN720917:MPZ720921 MZJ720917:MZV720921 NJF720917:NJR720921 NTB720917:NTN720921 OCX720917:ODJ720921 OMT720917:ONF720921 OWP720917:OXB720921 PGL720917:PGX720921 PQH720917:PQT720921 QAD720917:QAP720921 QJZ720917:QKL720921 QTV720917:QUH720921 RDR720917:RED720921 RNN720917:RNZ720921 RXJ720917:RXV720921 SHF720917:SHR720921 SRB720917:SRN720921 TAX720917:TBJ720921 TKT720917:TLF720921 TUP720917:TVB720921 UEL720917:UEX720921 UOH720917:UOT720921 UYD720917:UYP720921 VHZ720917:VIL720921 VRV720917:VSH720921 WBR720917:WCD720921 WLN720917:WLZ720921 WVJ720917:WVV720921 IX786453:JJ786457 ST786453:TF786457 ACP786453:ADB786457 AML786453:AMX786457 AWH786453:AWT786457 BGD786453:BGP786457 BPZ786453:BQL786457 BZV786453:CAH786457 CJR786453:CKD786457 CTN786453:CTZ786457 DDJ786453:DDV786457 DNF786453:DNR786457 DXB786453:DXN786457 EGX786453:EHJ786457 EQT786453:ERF786457 FAP786453:FBB786457 FKL786453:FKX786457 FUH786453:FUT786457 GED786453:GEP786457 GNZ786453:GOL786457 GXV786453:GYH786457 HHR786453:HID786457 HRN786453:HRZ786457 IBJ786453:IBV786457 ILF786453:ILR786457 IVB786453:IVN786457 JEX786453:JFJ786457 JOT786453:JPF786457 JYP786453:JZB786457 KIL786453:KIX786457 KSH786453:KST786457 LCD786453:LCP786457 LLZ786453:LML786457 LVV786453:LWH786457 MFR786453:MGD786457 MPN786453:MPZ786457 MZJ786453:MZV786457 NJF786453:NJR786457 NTB786453:NTN786457 OCX786453:ODJ786457 OMT786453:ONF786457 OWP786453:OXB786457 PGL786453:PGX786457 PQH786453:PQT786457 QAD786453:QAP786457 QJZ786453:QKL786457 QTV786453:QUH786457 RDR786453:RED786457 RNN786453:RNZ786457 RXJ786453:RXV786457 SHF786453:SHR786457 SRB786453:SRN786457 TAX786453:TBJ786457 TKT786453:TLF786457 TUP786453:TVB786457 UEL786453:UEX786457 UOH786453:UOT786457 UYD786453:UYP786457 VHZ786453:VIL786457 VRV786453:VSH786457 WBR786453:WCD786457 WLN786453:WLZ786457 WVJ786453:WVV786457 IX851989:JJ851993 ST851989:TF851993 ACP851989:ADB851993 AML851989:AMX851993 AWH851989:AWT851993 BGD851989:BGP851993 BPZ851989:BQL851993 BZV851989:CAH851993 CJR851989:CKD851993 CTN851989:CTZ851993 DDJ851989:DDV851993 DNF851989:DNR851993 DXB851989:DXN851993 EGX851989:EHJ851993 EQT851989:ERF851993 FAP851989:FBB851993 FKL851989:FKX851993 FUH851989:FUT851993 GED851989:GEP851993 GNZ851989:GOL851993 GXV851989:GYH851993 HHR851989:HID851993 HRN851989:HRZ851993 IBJ851989:IBV851993 ILF851989:ILR851993 IVB851989:IVN851993 JEX851989:JFJ851993 JOT851989:JPF851993 JYP851989:JZB851993 KIL851989:KIX851993 KSH851989:KST851993 LCD851989:LCP851993 LLZ851989:LML851993 LVV851989:LWH851993 MFR851989:MGD851993 MPN851989:MPZ851993 MZJ851989:MZV851993 NJF851989:NJR851993 NTB851989:NTN851993 OCX851989:ODJ851993 OMT851989:ONF851993 OWP851989:OXB851993 PGL851989:PGX851993 PQH851989:PQT851993 QAD851989:QAP851993 QJZ851989:QKL851993 QTV851989:QUH851993 RDR851989:RED851993 RNN851989:RNZ851993 RXJ851989:RXV851993 SHF851989:SHR851993 SRB851989:SRN851993 TAX851989:TBJ851993 TKT851989:TLF851993 TUP851989:TVB851993 UEL851989:UEX851993 UOH851989:UOT851993 UYD851989:UYP851993 VHZ851989:VIL851993 VRV851989:VSH851993 WBR851989:WCD851993 WLN851989:WLZ851993 WVJ851989:WVV851993 IX917525:JJ917529 ST917525:TF917529 ACP917525:ADB917529 AML917525:AMX917529 AWH917525:AWT917529 BGD917525:BGP917529 BPZ917525:BQL917529 BZV917525:CAH917529 CJR917525:CKD917529 CTN917525:CTZ917529 DDJ917525:DDV917529 DNF917525:DNR917529 DXB917525:DXN917529 EGX917525:EHJ917529 EQT917525:ERF917529 FAP917525:FBB917529 FKL917525:FKX917529 FUH917525:FUT917529 GED917525:GEP917529 GNZ917525:GOL917529 GXV917525:GYH917529 HHR917525:HID917529 HRN917525:HRZ917529 IBJ917525:IBV917529 ILF917525:ILR917529 IVB917525:IVN917529 JEX917525:JFJ917529 JOT917525:JPF917529 JYP917525:JZB917529 KIL917525:KIX917529 KSH917525:KST917529 LCD917525:LCP917529 LLZ917525:LML917529 LVV917525:LWH917529 MFR917525:MGD917529 MPN917525:MPZ917529 MZJ917525:MZV917529 NJF917525:NJR917529 NTB917525:NTN917529 OCX917525:ODJ917529 OMT917525:ONF917529 OWP917525:OXB917529 PGL917525:PGX917529 PQH917525:PQT917529 QAD917525:QAP917529 QJZ917525:QKL917529 QTV917525:QUH917529 RDR917525:RED917529 RNN917525:RNZ917529 RXJ917525:RXV917529 SHF917525:SHR917529 SRB917525:SRN917529 TAX917525:TBJ917529 TKT917525:TLF917529 TUP917525:TVB917529 UEL917525:UEX917529 UOH917525:UOT917529 UYD917525:UYP917529 VHZ917525:VIL917529 VRV917525:VSH917529 WBR917525:WCD917529 WLN917525:WLZ917529 WVJ917525:WVV917529 WVJ983061:WVV983065 IX983061:JJ983065 ST983061:TF983065 ACP983061:ADB983065 AML983061:AMX983065 AWH983061:AWT983065 BGD983061:BGP983065 BPZ983061:BQL983065 BZV983061:CAH983065 CJR983061:CKD983065 CTN983061:CTZ983065 DDJ983061:DDV983065 DNF983061:DNR983065 DXB983061:DXN983065 EGX983061:EHJ983065 EQT983061:ERF983065 FAP983061:FBB983065 FKL983061:FKX983065 FUH983061:FUT983065 GED983061:GEP983065 GNZ983061:GOL983065 GXV983061:GYH983065 HHR983061:HID983065 HRN983061:HRZ983065 IBJ983061:IBV983065 ILF983061:ILR983065 IVB983061:IVN983065 JEX983061:JFJ983065 JOT983061:JPF983065 JYP983061:JZB983065 KIL983061:KIX983065 KSH983061:KST983065 LCD983061:LCP983065 LLZ983061:LML983065 LVV983061:LWH983065 MFR983061:MGD983065 MPN983061:MPZ983065 MZJ983061:MZV983065 NJF983061:NJR983065 NTB983061:NTN983065 OCX983061:ODJ983065 OMT983061:ONF983065 OWP983061:OXB983065 PGL983061:PGX983065 PQH983061:PQT983065 QAD983061:QAP983065 QJZ983061:QKL983065 QTV983061:QUH983065 RDR983061:RED983065 RNN983061:RNZ983065 RXJ983061:RXV983065 SHF983061:SHR983065 SRB983061:SRN983065 TAX983061:TBJ983065 TKT983061:TLF983065 TUP983061:TVB983065 UEL983061:UEX983065 UOH983061:UOT983065 UYD983061:UYP983065 VHZ983061:VIL983065 VRV983061:VSH983065 WBR983061:WCD983065 WLN983061:WLZ983065 L983061:X983065 L65557:X65561 L131093:X131097 L196629:X196633 L262165:X262169 L327701:X327705 L393237:X393241 L458773:X458777 L524309:X524313 L589845:X589849 L655381:X655385 L720917:X720921 L786453:X786457 L851989:X851993 L917525:X917529"/>
    <dataValidation type="textLength" operator="lessThanOrEqual" allowBlank="1" showInputMessage="1" showErrorMessage="1" errorTitle="Ошибка" error="Допускается ввод не более 900 символов!" prompt="Укажите заявителя" sqref="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23 IY23 WVK983059 M65555 IY65555 SU65555 ACQ65555 AMM65555 AWI65555 BGE65555 BQA65555 BZW65555 CJS65555 CTO65555 DDK65555 DNG65555 DXC65555 EGY65555 EQU65555 FAQ65555 FKM65555 FUI65555 GEE65555 GOA65555 GXW65555 HHS65555 HRO65555 IBK65555 ILG65555 IVC65555 JEY65555 JOU65555 JYQ65555 KIM65555 KSI65555 LCE65555 LMA65555 LVW65555 MFS65555 MPO65555 MZK65555 NJG65555 NTC65555 OCY65555 OMU65555 OWQ65555 PGM65555 PQI65555 QAE65555 QKA65555 QTW65555 RDS65555 RNO65555 RXK65555 SHG65555 SRC65555 TAY65555 TKU65555 TUQ65555 UEM65555 UOI65555 UYE65555 VIA65555 VRW65555 WBS65555 WLO65555 WVK65555 M131091 IY131091 SU131091 ACQ131091 AMM131091 AWI131091 BGE131091 BQA131091 BZW131091 CJS131091 CTO131091 DDK131091 DNG131091 DXC131091 EGY131091 EQU131091 FAQ131091 FKM131091 FUI131091 GEE131091 GOA131091 GXW131091 HHS131091 HRO131091 IBK131091 ILG131091 IVC131091 JEY131091 JOU131091 JYQ131091 KIM131091 KSI131091 LCE131091 LMA131091 LVW131091 MFS131091 MPO131091 MZK131091 NJG131091 NTC131091 OCY131091 OMU131091 OWQ131091 PGM131091 PQI131091 QAE131091 QKA131091 QTW131091 RDS131091 RNO131091 RXK131091 SHG131091 SRC131091 TAY131091 TKU131091 TUQ131091 UEM131091 UOI131091 UYE131091 VIA131091 VRW131091 WBS131091 WLO131091 WVK131091 M196627 IY196627 SU196627 ACQ196627 AMM196627 AWI196627 BGE196627 BQA196627 BZW196627 CJS196627 CTO196627 DDK196627 DNG196627 DXC196627 EGY196627 EQU196627 FAQ196627 FKM196627 FUI196627 GEE196627 GOA196627 GXW196627 HHS196627 HRO196627 IBK196627 ILG196627 IVC196627 JEY196627 JOU196627 JYQ196627 KIM196627 KSI196627 LCE196627 LMA196627 LVW196627 MFS196627 MPO196627 MZK196627 NJG196627 NTC196627 OCY196627 OMU196627 OWQ196627 PGM196627 PQI196627 QAE196627 QKA196627 QTW196627 RDS196627 RNO196627 RXK196627 SHG196627 SRC196627 TAY196627 TKU196627 TUQ196627 UEM196627 UOI196627 UYE196627 VIA196627 VRW196627 WBS196627 WLO196627 WVK196627 M262163 IY262163 SU262163 ACQ262163 AMM262163 AWI262163 BGE262163 BQA262163 BZW262163 CJS262163 CTO262163 DDK262163 DNG262163 DXC262163 EGY262163 EQU262163 FAQ262163 FKM262163 FUI262163 GEE262163 GOA262163 GXW262163 HHS262163 HRO262163 IBK262163 ILG262163 IVC262163 JEY262163 JOU262163 JYQ262163 KIM262163 KSI262163 LCE262163 LMA262163 LVW262163 MFS262163 MPO262163 MZK262163 NJG262163 NTC262163 OCY262163 OMU262163 OWQ262163 PGM262163 PQI262163 QAE262163 QKA262163 QTW262163 RDS262163 RNO262163 RXK262163 SHG262163 SRC262163 TAY262163 TKU262163 TUQ262163 UEM262163 UOI262163 UYE262163 VIA262163 VRW262163 WBS262163 WLO262163 WVK262163 M327699 IY327699 SU327699 ACQ327699 AMM327699 AWI327699 BGE327699 BQA327699 BZW327699 CJS327699 CTO327699 DDK327699 DNG327699 DXC327699 EGY327699 EQU327699 FAQ327699 FKM327699 FUI327699 GEE327699 GOA327699 GXW327699 HHS327699 HRO327699 IBK327699 ILG327699 IVC327699 JEY327699 JOU327699 JYQ327699 KIM327699 KSI327699 LCE327699 LMA327699 LVW327699 MFS327699 MPO327699 MZK327699 NJG327699 NTC327699 OCY327699 OMU327699 OWQ327699 PGM327699 PQI327699 QAE327699 QKA327699 QTW327699 RDS327699 RNO327699 RXK327699 SHG327699 SRC327699 TAY327699 TKU327699 TUQ327699 UEM327699 UOI327699 UYE327699 VIA327699 VRW327699 WBS327699 WLO327699 WVK327699 M393235 IY393235 SU393235 ACQ393235 AMM393235 AWI393235 BGE393235 BQA393235 BZW393235 CJS393235 CTO393235 DDK393235 DNG393235 DXC393235 EGY393235 EQU393235 FAQ393235 FKM393235 FUI393235 GEE393235 GOA393235 GXW393235 HHS393235 HRO393235 IBK393235 ILG393235 IVC393235 JEY393235 JOU393235 JYQ393235 KIM393235 KSI393235 LCE393235 LMA393235 LVW393235 MFS393235 MPO393235 MZK393235 NJG393235 NTC393235 OCY393235 OMU393235 OWQ393235 PGM393235 PQI393235 QAE393235 QKA393235 QTW393235 RDS393235 RNO393235 RXK393235 SHG393235 SRC393235 TAY393235 TKU393235 TUQ393235 UEM393235 UOI393235 UYE393235 VIA393235 VRW393235 WBS393235 WLO393235 WVK393235 M458771 IY458771 SU458771 ACQ458771 AMM458771 AWI458771 BGE458771 BQA458771 BZW458771 CJS458771 CTO458771 DDK458771 DNG458771 DXC458771 EGY458771 EQU458771 FAQ458771 FKM458771 FUI458771 GEE458771 GOA458771 GXW458771 HHS458771 HRO458771 IBK458771 ILG458771 IVC458771 JEY458771 JOU458771 JYQ458771 KIM458771 KSI458771 LCE458771 LMA458771 LVW458771 MFS458771 MPO458771 MZK458771 NJG458771 NTC458771 OCY458771 OMU458771 OWQ458771 PGM458771 PQI458771 QAE458771 QKA458771 QTW458771 RDS458771 RNO458771 RXK458771 SHG458771 SRC458771 TAY458771 TKU458771 TUQ458771 UEM458771 UOI458771 UYE458771 VIA458771 VRW458771 WBS458771 WLO458771 WVK458771 M524307 IY524307 SU524307 ACQ524307 AMM524307 AWI524307 BGE524307 BQA524307 BZW524307 CJS524307 CTO524307 DDK524307 DNG524307 DXC524307 EGY524307 EQU524307 FAQ524307 FKM524307 FUI524307 GEE524307 GOA524307 GXW524307 HHS524307 HRO524307 IBK524307 ILG524307 IVC524307 JEY524307 JOU524307 JYQ524307 KIM524307 KSI524307 LCE524307 LMA524307 LVW524307 MFS524307 MPO524307 MZK524307 NJG524307 NTC524307 OCY524307 OMU524307 OWQ524307 PGM524307 PQI524307 QAE524307 QKA524307 QTW524307 RDS524307 RNO524307 RXK524307 SHG524307 SRC524307 TAY524307 TKU524307 TUQ524307 UEM524307 UOI524307 UYE524307 VIA524307 VRW524307 WBS524307 WLO524307 WVK524307 M589843 IY589843 SU589843 ACQ589843 AMM589843 AWI589843 BGE589843 BQA589843 BZW589843 CJS589843 CTO589843 DDK589843 DNG589843 DXC589843 EGY589843 EQU589843 FAQ589843 FKM589843 FUI589843 GEE589843 GOA589843 GXW589843 HHS589843 HRO589843 IBK589843 ILG589843 IVC589843 JEY589843 JOU589843 JYQ589843 KIM589843 KSI589843 LCE589843 LMA589843 LVW589843 MFS589843 MPO589843 MZK589843 NJG589843 NTC589843 OCY589843 OMU589843 OWQ589843 PGM589843 PQI589843 QAE589843 QKA589843 QTW589843 RDS589843 RNO589843 RXK589843 SHG589843 SRC589843 TAY589843 TKU589843 TUQ589843 UEM589843 UOI589843 UYE589843 VIA589843 VRW589843 WBS589843 WLO589843 WVK589843 M655379 IY655379 SU655379 ACQ655379 AMM655379 AWI655379 BGE655379 BQA655379 BZW655379 CJS655379 CTO655379 DDK655379 DNG655379 DXC655379 EGY655379 EQU655379 FAQ655379 FKM655379 FUI655379 GEE655379 GOA655379 GXW655379 HHS655379 HRO655379 IBK655379 ILG655379 IVC655379 JEY655379 JOU655379 JYQ655379 KIM655379 KSI655379 LCE655379 LMA655379 LVW655379 MFS655379 MPO655379 MZK655379 NJG655379 NTC655379 OCY655379 OMU655379 OWQ655379 PGM655379 PQI655379 QAE655379 QKA655379 QTW655379 RDS655379 RNO655379 RXK655379 SHG655379 SRC655379 TAY655379 TKU655379 TUQ655379 UEM655379 UOI655379 UYE655379 VIA655379 VRW655379 WBS655379 WLO655379 WVK655379 M720915 IY720915 SU720915 ACQ720915 AMM720915 AWI720915 BGE720915 BQA720915 BZW720915 CJS720915 CTO720915 DDK720915 DNG720915 DXC720915 EGY720915 EQU720915 FAQ720915 FKM720915 FUI720915 GEE720915 GOA720915 GXW720915 HHS720915 HRO720915 IBK720915 ILG720915 IVC720915 JEY720915 JOU720915 JYQ720915 KIM720915 KSI720915 LCE720915 LMA720915 LVW720915 MFS720915 MPO720915 MZK720915 NJG720915 NTC720915 OCY720915 OMU720915 OWQ720915 PGM720915 PQI720915 QAE720915 QKA720915 QTW720915 RDS720915 RNO720915 RXK720915 SHG720915 SRC720915 TAY720915 TKU720915 TUQ720915 UEM720915 UOI720915 UYE720915 VIA720915 VRW720915 WBS720915 WLO720915 WVK720915 M786451 IY786451 SU786451 ACQ786451 AMM786451 AWI786451 BGE786451 BQA786451 BZW786451 CJS786451 CTO786451 DDK786451 DNG786451 DXC786451 EGY786451 EQU786451 FAQ786451 FKM786451 FUI786451 GEE786451 GOA786451 GXW786451 HHS786451 HRO786451 IBK786451 ILG786451 IVC786451 JEY786451 JOU786451 JYQ786451 KIM786451 KSI786451 LCE786451 LMA786451 LVW786451 MFS786451 MPO786451 MZK786451 NJG786451 NTC786451 OCY786451 OMU786451 OWQ786451 PGM786451 PQI786451 QAE786451 QKA786451 QTW786451 RDS786451 RNO786451 RXK786451 SHG786451 SRC786451 TAY786451 TKU786451 TUQ786451 UEM786451 UOI786451 UYE786451 VIA786451 VRW786451 WBS786451 WLO786451 WVK786451 M851987 IY851987 SU851987 ACQ851987 AMM851987 AWI851987 BGE851987 BQA851987 BZW851987 CJS851987 CTO851987 DDK851987 DNG851987 DXC851987 EGY851987 EQU851987 FAQ851987 FKM851987 FUI851987 GEE851987 GOA851987 GXW851987 HHS851987 HRO851987 IBK851987 ILG851987 IVC851987 JEY851987 JOU851987 JYQ851987 KIM851987 KSI851987 LCE851987 LMA851987 LVW851987 MFS851987 MPO851987 MZK851987 NJG851987 NTC851987 OCY851987 OMU851987 OWQ851987 PGM851987 PQI851987 QAE851987 QKA851987 QTW851987 RDS851987 RNO851987 RXK851987 SHG851987 SRC851987 TAY851987 TKU851987 TUQ851987 UEM851987 UOI851987 UYE851987 VIA851987 VRW851987 WBS851987 WLO851987 WVK851987 M917523 IY917523 SU917523 ACQ917523 AMM917523 AWI917523 BGE917523 BQA917523 BZW917523 CJS917523 CTO917523 DDK917523 DNG917523 DXC917523 EGY917523 EQU917523 FAQ917523 FKM917523 FUI917523 GEE917523 GOA917523 GXW917523 HHS917523 HRO917523 IBK917523 ILG917523 IVC917523 JEY917523 JOU917523 JYQ917523 KIM917523 KSI917523 LCE917523 LMA917523 LVW917523 MFS917523 MPO917523 MZK917523 NJG917523 NTC917523 OCY917523 OMU917523 OWQ917523 PGM917523 PQI917523 QAE917523 QKA917523 QTW917523 RDS917523 RNO917523 RXK917523 SHG917523 SRC917523 TAY917523 TKU917523 TUQ917523 UEM917523 UOI917523 UYE917523 VIA917523 VRW917523 WBS917523 WLO917523 WVK917523 M983059 IY983059 SU983059 ACQ983059 AMM983059 AWI983059 BGE983059 BQA983059 BZW983059 CJS983059 CTO983059 DDK983059 DNG983059 DXC983059 EGY983059 EQU983059 FAQ983059 FKM983059 FUI983059 GEE983059 GOA983059 GXW983059 HHS983059 HRO983059 IBK983059 ILG983059 IVC983059 JEY983059 JOU983059 JYQ983059 KIM983059 KSI983059 LCE983059 LMA983059 LVW983059 MFS983059 MPO983059 MZK983059 NJG983059 NTC983059 OCY983059 OMU983059 OWQ983059 PGM983059 PQI983059 QAE983059 QKA983059 QTW983059 RDS983059 RNO983059 RXK983059 SHG983059 SRC983059 TAY983059 TKU983059 TUQ983059 UEM983059 UOI983059 UYE983059 VIA983059 VRW983059 WBS983059 WLO983059 SU23">
      <formula1>900</formula1>
    </dataValidation>
    <dataValidation type="decimal" allowBlank="1" showErrorMessage="1" errorTitle="Ошибка" error="Допускается ввод только неотрицательных чисел!" sqref="ACT23 AMP23 AWL23 BGH23 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P23 JB23 WVN983059 P65555 JB65555 SX65555 ACT65555 AMP65555 AWL65555 BGH65555 BQD65555 BZZ65555 CJV65555 CTR65555 DDN65555 DNJ65555 DXF65555 EHB65555 EQX65555 FAT65555 FKP65555 FUL65555 GEH65555 GOD65555 GXZ65555 HHV65555 HRR65555 IBN65555 ILJ65555 IVF65555 JFB65555 JOX65555 JYT65555 KIP65555 KSL65555 LCH65555 LMD65555 LVZ65555 MFV65555 MPR65555 MZN65555 NJJ65555 NTF65555 ODB65555 OMX65555 OWT65555 PGP65555 PQL65555 QAH65555 QKD65555 QTZ65555 RDV65555 RNR65555 RXN65555 SHJ65555 SRF65555 TBB65555 TKX65555 TUT65555 UEP65555 UOL65555 UYH65555 VID65555 VRZ65555 WBV65555 WLR65555 WVN65555 P131091 JB131091 SX131091 ACT131091 AMP131091 AWL131091 BGH131091 BQD131091 BZZ131091 CJV131091 CTR131091 DDN131091 DNJ131091 DXF131091 EHB131091 EQX131091 FAT131091 FKP131091 FUL131091 GEH131091 GOD131091 GXZ131091 HHV131091 HRR131091 IBN131091 ILJ131091 IVF131091 JFB131091 JOX131091 JYT131091 KIP131091 KSL131091 LCH131091 LMD131091 LVZ131091 MFV131091 MPR131091 MZN131091 NJJ131091 NTF131091 ODB131091 OMX131091 OWT131091 PGP131091 PQL131091 QAH131091 QKD131091 QTZ131091 RDV131091 RNR131091 RXN131091 SHJ131091 SRF131091 TBB131091 TKX131091 TUT131091 UEP131091 UOL131091 UYH131091 VID131091 VRZ131091 WBV131091 WLR131091 WVN131091 P196627 JB196627 SX196627 ACT196627 AMP196627 AWL196627 BGH196627 BQD196627 BZZ196627 CJV196627 CTR196627 DDN196627 DNJ196627 DXF196627 EHB196627 EQX196627 FAT196627 FKP196627 FUL196627 GEH196627 GOD196627 GXZ196627 HHV196627 HRR196627 IBN196627 ILJ196627 IVF196627 JFB196627 JOX196627 JYT196627 KIP196627 KSL196627 LCH196627 LMD196627 LVZ196627 MFV196627 MPR196627 MZN196627 NJJ196627 NTF196627 ODB196627 OMX196627 OWT196627 PGP196627 PQL196627 QAH196627 QKD196627 QTZ196627 RDV196627 RNR196627 RXN196627 SHJ196627 SRF196627 TBB196627 TKX196627 TUT196627 UEP196627 UOL196627 UYH196627 VID196627 VRZ196627 WBV196627 WLR196627 WVN196627 P262163 JB262163 SX262163 ACT262163 AMP262163 AWL262163 BGH262163 BQD262163 BZZ262163 CJV262163 CTR262163 DDN262163 DNJ262163 DXF262163 EHB262163 EQX262163 FAT262163 FKP262163 FUL262163 GEH262163 GOD262163 GXZ262163 HHV262163 HRR262163 IBN262163 ILJ262163 IVF262163 JFB262163 JOX262163 JYT262163 KIP262163 KSL262163 LCH262163 LMD262163 LVZ262163 MFV262163 MPR262163 MZN262163 NJJ262163 NTF262163 ODB262163 OMX262163 OWT262163 PGP262163 PQL262163 QAH262163 QKD262163 QTZ262163 RDV262163 RNR262163 RXN262163 SHJ262163 SRF262163 TBB262163 TKX262163 TUT262163 UEP262163 UOL262163 UYH262163 VID262163 VRZ262163 WBV262163 WLR262163 WVN262163 P327699 JB327699 SX327699 ACT327699 AMP327699 AWL327699 BGH327699 BQD327699 BZZ327699 CJV327699 CTR327699 DDN327699 DNJ327699 DXF327699 EHB327699 EQX327699 FAT327699 FKP327699 FUL327699 GEH327699 GOD327699 GXZ327699 HHV327699 HRR327699 IBN327699 ILJ327699 IVF327699 JFB327699 JOX327699 JYT327699 KIP327699 KSL327699 LCH327699 LMD327699 LVZ327699 MFV327699 MPR327699 MZN327699 NJJ327699 NTF327699 ODB327699 OMX327699 OWT327699 PGP327699 PQL327699 QAH327699 QKD327699 QTZ327699 RDV327699 RNR327699 RXN327699 SHJ327699 SRF327699 TBB327699 TKX327699 TUT327699 UEP327699 UOL327699 UYH327699 VID327699 VRZ327699 WBV327699 WLR327699 WVN327699 P393235 JB393235 SX393235 ACT393235 AMP393235 AWL393235 BGH393235 BQD393235 BZZ393235 CJV393235 CTR393235 DDN393235 DNJ393235 DXF393235 EHB393235 EQX393235 FAT393235 FKP393235 FUL393235 GEH393235 GOD393235 GXZ393235 HHV393235 HRR393235 IBN393235 ILJ393235 IVF393235 JFB393235 JOX393235 JYT393235 KIP393235 KSL393235 LCH393235 LMD393235 LVZ393235 MFV393235 MPR393235 MZN393235 NJJ393235 NTF393235 ODB393235 OMX393235 OWT393235 PGP393235 PQL393235 QAH393235 QKD393235 QTZ393235 RDV393235 RNR393235 RXN393235 SHJ393235 SRF393235 TBB393235 TKX393235 TUT393235 UEP393235 UOL393235 UYH393235 VID393235 VRZ393235 WBV393235 WLR393235 WVN393235 P458771 JB458771 SX458771 ACT458771 AMP458771 AWL458771 BGH458771 BQD458771 BZZ458771 CJV458771 CTR458771 DDN458771 DNJ458771 DXF458771 EHB458771 EQX458771 FAT458771 FKP458771 FUL458771 GEH458771 GOD458771 GXZ458771 HHV458771 HRR458771 IBN458771 ILJ458771 IVF458771 JFB458771 JOX458771 JYT458771 KIP458771 KSL458771 LCH458771 LMD458771 LVZ458771 MFV458771 MPR458771 MZN458771 NJJ458771 NTF458771 ODB458771 OMX458771 OWT458771 PGP458771 PQL458771 QAH458771 QKD458771 QTZ458771 RDV458771 RNR458771 RXN458771 SHJ458771 SRF458771 TBB458771 TKX458771 TUT458771 UEP458771 UOL458771 UYH458771 VID458771 VRZ458771 WBV458771 WLR458771 WVN458771 P524307 JB524307 SX524307 ACT524307 AMP524307 AWL524307 BGH524307 BQD524307 BZZ524307 CJV524307 CTR524307 DDN524307 DNJ524307 DXF524307 EHB524307 EQX524307 FAT524307 FKP524307 FUL524307 GEH524307 GOD524307 GXZ524307 HHV524307 HRR524307 IBN524307 ILJ524307 IVF524307 JFB524307 JOX524307 JYT524307 KIP524307 KSL524307 LCH524307 LMD524307 LVZ524307 MFV524307 MPR524307 MZN524307 NJJ524307 NTF524307 ODB524307 OMX524307 OWT524307 PGP524307 PQL524307 QAH524307 QKD524307 QTZ524307 RDV524307 RNR524307 RXN524307 SHJ524307 SRF524307 TBB524307 TKX524307 TUT524307 UEP524307 UOL524307 UYH524307 VID524307 VRZ524307 WBV524307 WLR524307 WVN524307 P589843 JB589843 SX589843 ACT589843 AMP589843 AWL589843 BGH589843 BQD589843 BZZ589843 CJV589843 CTR589843 DDN589843 DNJ589843 DXF589843 EHB589843 EQX589843 FAT589843 FKP589843 FUL589843 GEH589843 GOD589843 GXZ589843 HHV589843 HRR589843 IBN589843 ILJ589843 IVF589843 JFB589843 JOX589843 JYT589843 KIP589843 KSL589843 LCH589843 LMD589843 LVZ589843 MFV589843 MPR589843 MZN589843 NJJ589843 NTF589843 ODB589843 OMX589843 OWT589843 PGP589843 PQL589843 QAH589843 QKD589843 QTZ589843 RDV589843 RNR589843 RXN589843 SHJ589843 SRF589843 TBB589843 TKX589843 TUT589843 UEP589843 UOL589843 UYH589843 VID589843 VRZ589843 WBV589843 WLR589843 WVN589843 P655379 JB655379 SX655379 ACT655379 AMP655379 AWL655379 BGH655379 BQD655379 BZZ655379 CJV655379 CTR655379 DDN655379 DNJ655379 DXF655379 EHB655379 EQX655379 FAT655379 FKP655379 FUL655379 GEH655379 GOD655379 GXZ655379 HHV655379 HRR655379 IBN655379 ILJ655379 IVF655379 JFB655379 JOX655379 JYT655379 KIP655379 KSL655379 LCH655379 LMD655379 LVZ655379 MFV655379 MPR655379 MZN655379 NJJ655379 NTF655379 ODB655379 OMX655379 OWT655379 PGP655379 PQL655379 QAH655379 QKD655379 QTZ655379 RDV655379 RNR655379 RXN655379 SHJ655379 SRF655379 TBB655379 TKX655379 TUT655379 UEP655379 UOL655379 UYH655379 VID655379 VRZ655379 WBV655379 WLR655379 WVN655379 P720915 JB720915 SX720915 ACT720915 AMP720915 AWL720915 BGH720915 BQD720915 BZZ720915 CJV720915 CTR720915 DDN720915 DNJ720915 DXF720915 EHB720915 EQX720915 FAT720915 FKP720915 FUL720915 GEH720915 GOD720915 GXZ720915 HHV720915 HRR720915 IBN720915 ILJ720915 IVF720915 JFB720915 JOX720915 JYT720915 KIP720915 KSL720915 LCH720915 LMD720915 LVZ720915 MFV720915 MPR720915 MZN720915 NJJ720915 NTF720915 ODB720915 OMX720915 OWT720915 PGP720915 PQL720915 QAH720915 QKD720915 QTZ720915 RDV720915 RNR720915 RXN720915 SHJ720915 SRF720915 TBB720915 TKX720915 TUT720915 UEP720915 UOL720915 UYH720915 VID720915 VRZ720915 WBV720915 WLR720915 WVN720915 P786451 JB786451 SX786451 ACT786451 AMP786451 AWL786451 BGH786451 BQD786451 BZZ786451 CJV786451 CTR786451 DDN786451 DNJ786451 DXF786451 EHB786451 EQX786451 FAT786451 FKP786451 FUL786451 GEH786451 GOD786451 GXZ786451 HHV786451 HRR786451 IBN786451 ILJ786451 IVF786451 JFB786451 JOX786451 JYT786451 KIP786451 KSL786451 LCH786451 LMD786451 LVZ786451 MFV786451 MPR786451 MZN786451 NJJ786451 NTF786451 ODB786451 OMX786451 OWT786451 PGP786451 PQL786451 QAH786451 QKD786451 QTZ786451 RDV786451 RNR786451 RXN786451 SHJ786451 SRF786451 TBB786451 TKX786451 TUT786451 UEP786451 UOL786451 UYH786451 VID786451 VRZ786451 WBV786451 WLR786451 WVN786451 P851987 JB851987 SX851987 ACT851987 AMP851987 AWL851987 BGH851987 BQD851987 BZZ851987 CJV851987 CTR851987 DDN851987 DNJ851987 DXF851987 EHB851987 EQX851987 FAT851987 FKP851987 FUL851987 GEH851987 GOD851987 GXZ851987 HHV851987 HRR851987 IBN851987 ILJ851987 IVF851987 JFB851987 JOX851987 JYT851987 KIP851987 KSL851987 LCH851987 LMD851987 LVZ851987 MFV851987 MPR851987 MZN851987 NJJ851987 NTF851987 ODB851987 OMX851987 OWT851987 PGP851987 PQL851987 QAH851987 QKD851987 QTZ851987 RDV851987 RNR851987 RXN851987 SHJ851987 SRF851987 TBB851987 TKX851987 TUT851987 UEP851987 UOL851987 UYH851987 VID851987 VRZ851987 WBV851987 WLR851987 WVN851987 P917523 JB917523 SX917523 ACT917523 AMP917523 AWL917523 BGH917523 BQD917523 BZZ917523 CJV917523 CTR917523 DDN917523 DNJ917523 DXF917523 EHB917523 EQX917523 FAT917523 FKP917523 FUL917523 GEH917523 GOD917523 GXZ917523 HHV917523 HRR917523 IBN917523 ILJ917523 IVF917523 JFB917523 JOX917523 JYT917523 KIP917523 KSL917523 LCH917523 LMD917523 LVZ917523 MFV917523 MPR917523 MZN917523 NJJ917523 NTF917523 ODB917523 OMX917523 OWT917523 PGP917523 PQL917523 QAH917523 QKD917523 QTZ917523 RDV917523 RNR917523 RXN917523 SHJ917523 SRF917523 TBB917523 TKX917523 TUT917523 UEP917523 UOL917523 UYH917523 VID917523 VRZ917523 WBV917523 WLR917523 WVN917523 P983059 JB983059 SX983059 ACT983059 AMP983059 AWL983059 BGH983059 BQD983059 BZZ983059 CJV983059 CTR983059 DDN983059 DNJ983059 DXF983059 EHB983059 EQX983059 FAT983059 FKP983059 FUL983059 GEH983059 GOD983059 GXZ983059 HHV983059 HRR983059 IBN983059 ILJ983059 IVF983059 JFB983059 JOX983059 JYT983059 KIP983059 KSL983059 LCH983059 LMD983059 LVZ983059 MFV983059 MPR983059 MZN983059 NJJ983059 NTF983059 ODB983059 OMX983059 OWT983059 PGP983059 PQL983059 QAH983059 QKD983059 QTZ983059 RDV983059 RNR983059 RXN983059 SHJ983059 SRF983059 TBB983059 TKX983059 TUT983059 UEP983059 UOL983059 UYH983059 VID983059 VRZ983059 WBV983059 WLR983059 SX23">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Y23 AMU23 AWQ23 BGM23 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S23 JE23 TA23 U65555 JG65555 TC65555 ACY65555 AMU65555 AWQ65555 BGM65555 BQI65555 CAE65555 CKA65555 CTW65555 DDS65555 DNO65555 DXK65555 EHG65555 ERC65555 FAY65555 FKU65555 FUQ65555 GEM65555 GOI65555 GYE65555 HIA65555 HRW65555 IBS65555 ILO65555 IVK65555 JFG65555 JPC65555 JYY65555 KIU65555 KSQ65555 LCM65555 LMI65555 LWE65555 MGA65555 MPW65555 MZS65555 NJO65555 NTK65555 ODG65555 ONC65555 OWY65555 PGU65555 PQQ65555 QAM65555 QKI65555 QUE65555 REA65555 RNW65555 RXS65555 SHO65555 SRK65555 TBG65555 TLC65555 TUY65555 UEU65555 UOQ65555 UYM65555 VII65555 VSE65555 WCA65555 WLW65555 WVS65555 U131091 JG131091 TC131091 ACY131091 AMU131091 AWQ131091 BGM131091 BQI131091 CAE131091 CKA131091 CTW131091 DDS131091 DNO131091 DXK131091 EHG131091 ERC131091 FAY131091 FKU131091 FUQ131091 GEM131091 GOI131091 GYE131091 HIA131091 HRW131091 IBS131091 ILO131091 IVK131091 JFG131091 JPC131091 JYY131091 KIU131091 KSQ131091 LCM131091 LMI131091 LWE131091 MGA131091 MPW131091 MZS131091 NJO131091 NTK131091 ODG131091 ONC131091 OWY131091 PGU131091 PQQ131091 QAM131091 QKI131091 QUE131091 REA131091 RNW131091 RXS131091 SHO131091 SRK131091 TBG131091 TLC131091 TUY131091 UEU131091 UOQ131091 UYM131091 VII131091 VSE131091 WCA131091 WLW131091 WVS131091 U196627 JG196627 TC196627 ACY196627 AMU196627 AWQ196627 BGM196627 BQI196627 CAE196627 CKA196627 CTW196627 DDS196627 DNO196627 DXK196627 EHG196627 ERC196627 FAY196627 FKU196627 FUQ196627 GEM196627 GOI196627 GYE196627 HIA196627 HRW196627 IBS196627 ILO196627 IVK196627 JFG196627 JPC196627 JYY196627 KIU196627 KSQ196627 LCM196627 LMI196627 LWE196627 MGA196627 MPW196627 MZS196627 NJO196627 NTK196627 ODG196627 ONC196627 OWY196627 PGU196627 PQQ196627 QAM196627 QKI196627 QUE196627 REA196627 RNW196627 RXS196627 SHO196627 SRK196627 TBG196627 TLC196627 TUY196627 UEU196627 UOQ196627 UYM196627 VII196627 VSE196627 WCA196627 WLW196627 WVS196627 U262163 JG262163 TC262163 ACY262163 AMU262163 AWQ262163 BGM262163 BQI262163 CAE262163 CKA262163 CTW262163 DDS262163 DNO262163 DXK262163 EHG262163 ERC262163 FAY262163 FKU262163 FUQ262163 GEM262163 GOI262163 GYE262163 HIA262163 HRW262163 IBS262163 ILO262163 IVK262163 JFG262163 JPC262163 JYY262163 KIU262163 KSQ262163 LCM262163 LMI262163 LWE262163 MGA262163 MPW262163 MZS262163 NJO262163 NTK262163 ODG262163 ONC262163 OWY262163 PGU262163 PQQ262163 QAM262163 QKI262163 QUE262163 REA262163 RNW262163 RXS262163 SHO262163 SRK262163 TBG262163 TLC262163 TUY262163 UEU262163 UOQ262163 UYM262163 VII262163 VSE262163 WCA262163 WLW262163 WVS262163 U327699 JG327699 TC327699 ACY327699 AMU327699 AWQ327699 BGM327699 BQI327699 CAE327699 CKA327699 CTW327699 DDS327699 DNO327699 DXK327699 EHG327699 ERC327699 FAY327699 FKU327699 FUQ327699 GEM327699 GOI327699 GYE327699 HIA327699 HRW327699 IBS327699 ILO327699 IVK327699 JFG327699 JPC327699 JYY327699 KIU327699 KSQ327699 LCM327699 LMI327699 LWE327699 MGA327699 MPW327699 MZS327699 NJO327699 NTK327699 ODG327699 ONC327699 OWY327699 PGU327699 PQQ327699 QAM327699 QKI327699 QUE327699 REA327699 RNW327699 RXS327699 SHO327699 SRK327699 TBG327699 TLC327699 TUY327699 UEU327699 UOQ327699 UYM327699 VII327699 VSE327699 WCA327699 WLW327699 WVS327699 U393235 JG393235 TC393235 ACY393235 AMU393235 AWQ393235 BGM393235 BQI393235 CAE393235 CKA393235 CTW393235 DDS393235 DNO393235 DXK393235 EHG393235 ERC393235 FAY393235 FKU393235 FUQ393235 GEM393235 GOI393235 GYE393235 HIA393235 HRW393235 IBS393235 ILO393235 IVK393235 JFG393235 JPC393235 JYY393235 KIU393235 KSQ393235 LCM393235 LMI393235 LWE393235 MGA393235 MPW393235 MZS393235 NJO393235 NTK393235 ODG393235 ONC393235 OWY393235 PGU393235 PQQ393235 QAM393235 QKI393235 QUE393235 REA393235 RNW393235 RXS393235 SHO393235 SRK393235 TBG393235 TLC393235 TUY393235 UEU393235 UOQ393235 UYM393235 VII393235 VSE393235 WCA393235 WLW393235 WVS393235 U458771 JG458771 TC458771 ACY458771 AMU458771 AWQ458771 BGM458771 BQI458771 CAE458771 CKA458771 CTW458771 DDS458771 DNO458771 DXK458771 EHG458771 ERC458771 FAY458771 FKU458771 FUQ458771 GEM458771 GOI458771 GYE458771 HIA458771 HRW458771 IBS458771 ILO458771 IVK458771 JFG458771 JPC458771 JYY458771 KIU458771 KSQ458771 LCM458771 LMI458771 LWE458771 MGA458771 MPW458771 MZS458771 NJO458771 NTK458771 ODG458771 ONC458771 OWY458771 PGU458771 PQQ458771 QAM458771 QKI458771 QUE458771 REA458771 RNW458771 RXS458771 SHO458771 SRK458771 TBG458771 TLC458771 TUY458771 UEU458771 UOQ458771 UYM458771 VII458771 VSE458771 WCA458771 WLW458771 WVS458771 U524307 JG524307 TC524307 ACY524307 AMU524307 AWQ524307 BGM524307 BQI524307 CAE524307 CKA524307 CTW524307 DDS524307 DNO524307 DXK524307 EHG524307 ERC524307 FAY524307 FKU524307 FUQ524307 GEM524307 GOI524307 GYE524307 HIA524307 HRW524307 IBS524307 ILO524307 IVK524307 JFG524307 JPC524307 JYY524307 KIU524307 KSQ524307 LCM524307 LMI524307 LWE524307 MGA524307 MPW524307 MZS524307 NJO524307 NTK524307 ODG524307 ONC524307 OWY524307 PGU524307 PQQ524307 QAM524307 QKI524307 QUE524307 REA524307 RNW524307 RXS524307 SHO524307 SRK524307 TBG524307 TLC524307 TUY524307 UEU524307 UOQ524307 UYM524307 VII524307 VSE524307 WCA524307 WLW524307 WVS524307 U589843 JG589843 TC589843 ACY589843 AMU589843 AWQ589843 BGM589843 BQI589843 CAE589843 CKA589843 CTW589843 DDS589843 DNO589843 DXK589843 EHG589843 ERC589843 FAY589843 FKU589843 FUQ589843 GEM589843 GOI589843 GYE589843 HIA589843 HRW589843 IBS589843 ILO589843 IVK589843 JFG589843 JPC589843 JYY589843 KIU589843 KSQ589843 LCM589843 LMI589843 LWE589843 MGA589843 MPW589843 MZS589843 NJO589843 NTK589843 ODG589843 ONC589843 OWY589843 PGU589843 PQQ589843 QAM589843 QKI589843 QUE589843 REA589843 RNW589843 RXS589843 SHO589843 SRK589843 TBG589843 TLC589843 TUY589843 UEU589843 UOQ589843 UYM589843 VII589843 VSE589843 WCA589843 WLW589843 WVS589843 U655379 JG655379 TC655379 ACY655379 AMU655379 AWQ655379 BGM655379 BQI655379 CAE655379 CKA655379 CTW655379 DDS655379 DNO655379 DXK655379 EHG655379 ERC655379 FAY655379 FKU655379 FUQ655379 GEM655379 GOI655379 GYE655379 HIA655379 HRW655379 IBS655379 ILO655379 IVK655379 JFG655379 JPC655379 JYY655379 KIU655379 KSQ655379 LCM655379 LMI655379 LWE655379 MGA655379 MPW655379 MZS655379 NJO655379 NTK655379 ODG655379 ONC655379 OWY655379 PGU655379 PQQ655379 QAM655379 QKI655379 QUE655379 REA655379 RNW655379 RXS655379 SHO655379 SRK655379 TBG655379 TLC655379 TUY655379 UEU655379 UOQ655379 UYM655379 VII655379 VSE655379 WCA655379 WLW655379 WVS655379 U720915 JG720915 TC720915 ACY720915 AMU720915 AWQ720915 BGM720915 BQI720915 CAE720915 CKA720915 CTW720915 DDS720915 DNO720915 DXK720915 EHG720915 ERC720915 FAY720915 FKU720915 FUQ720915 GEM720915 GOI720915 GYE720915 HIA720915 HRW720915 IBS720915 ILO720915 IVK720915 JFG720915 JPC720915 JYY720915 KIU720915 KSQ720915 LCM720915 LMI720915 LWE720915 MGA720915 MPW720915 MZS720915 NJO720915 NTK720915 ODG720915 ONC720915 OWY720915 PGU720915 PQQ720915 QAM720915 QKI720915 QUE720915 REA720915 RNW720915 RXS720915 SHO720915 SRK720915 TBG720915 TLC720915 TUY720915 UEU720915 UOQ720915 UYM720915 VII720915 VSE720915 WCA720915 WLW720915 WVS720915 U786451 JG786451 TC786451 ACY786451 AMU786451 AWQ786451 BGM786451 BQI786451 CAE786451 CKA786451 CTW786451 DDS786451 DNO786451 DXK786451 EHG786451 ERC786451 FAY786451 FKU786451 FUQ786451 GEM786451 GOI786451 GYE786451 HIA786451 HRW786451 IBS786451 ILO786451 IVK786451 JFG786451 JPC786451 JYY786451 KIU786451 KSQ786451 LCM786451 LMI786451 LWE786451 MGA786451 MPW786451 MZS786451 NJO786451 NTK786451 ODG786451 ONC786451 OWY786451 PGU786451 PQQ786451 QAM786451 QKI786451 QUE786451 REA786451 RNW786451 RXS786451 SHO786451 SRK786451 TBG786451 TLC786451 TUY786451 UEU786451 UOQ786451 UYM786451 VII786451 VSE786451 WCA786451 WLW786451 WVS786451 U851987 JG851987 TC851987 ACY851987 AMU851987 AWQ851987 BGM851987 BQI851987 CAE851987 CKA851987 CTW851987 DDS851987 DNO851987 DXK851987 EHG851987 ERC851987 FAY851987 FKU851987 FUQ851987 GEM851987 GOI851987 GYE851987 HIA851987 HRW851987 IBS851987 ILO851987 IVK851987 JFG851987 JPC851987 JYY851987 KIU851987 KSQ851987 LCM851987 LMI851987 LWE851987 MGA851987 MPW851987 MZS851987 NJO851987 NTK851987 ODG851987 ONC851987 OWY851987 PGU851987 PQQ851987 QAM851987 QKI851987 QUE851987 REA851987 RNW851987 RXS851987 SHO851987 SRK851987 TBG851987 TLC851987 TUY851987 UEU851987 UOQ851987 UYM851987 VII851987 VSE851987 WCA851987 WLW851987 WVS851987 U917523 JG917523 TC917523 ACY917523 AMU917523 AWQ917523 BGM917523 BQI917523 CAE917523 CKA917523 CTW917523 DDS917523 DNO917523 DXK917523 EHG917523 ERC917523 FAY917523 FKU917523 FUQ917523 GEM917523 GOI917523 GYE917523 HIA917523 HRW917523 IBS917523 ILO917523 IVK917523 JFG917523 JPC917523 JYY917523 KIU917523 KSQ917523 LCM917523 LMI917523 LWE917523 MGA917523 MPW917523 MZS917523 NJO917523 NTK917523 ODG917523 ONC917523 OWY917523 PGU917523 PQQ917523 QAM917523 QKI917523 QUE917523 REA917523 RNW917523 RXS917523 SHO917523 SRK917523 TBG917523 TLC917523 TUY917523 UEU917523 UOQ917523 UYM917523 VII917523 VSE917523 WCA917523 WLW917523 WVS917523 U983059 JG983059 TC983059 ACY983059 AMU983059 AWQ983059 BGM983059 BQI983059 CAE983059 CKA983059 CTW983059 DDS983059 DNO983059 DXK983059 EHG983059 ERC983059 FAY983059 FKU983059 FUQ983059 GEM983059 GOI983059 GYE983059 HIA983059 HRW983059 IBS983059 ILO983059 IVK983059 JFG983059 JPC983059 JYY983059 KIU983059 KSQ983059 LCM983059 LMI983059 LWE983059 MGA983059 MPW983059 MZS983059 NJO983059 NTK983059 ODG983059 ONC983059 OWY983059 PGU983059 PQQ983059 QAM983059 QKI983059 QUE983059 REA983059 RNW983059 RXS983059 SHO983059 SRK983059 TBG983059 TLC983059 TUY983059 UEU983059 UOQ983059 UYM983059 VII983059 VSE983059 WCA983059 WLW983059 WVS983059 ACW23 AMS23 AWO23 BGK2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WVQ983059 S65555 JE65555 TA65555 ACW65555 AMS65555 AWO65555 BGK65555 BQG65555 CAC65555 CJY65555 CTU65555 DDQ65555 DNM65555 DXI65555 EHE65555 ERA65555 FAW65555 FKS65555 FUO65555 GEK65555 GOG65555 GYC65555 HHY65555 HRU65555 IBQ65555 ILM65555 IVI65555 JFE65555 JPA65555 JYW65555 KIS65555 KSO65555 LCK65555 LMG65555 LWC65555 MFY65555 MPU65555 MZQ65555 NJM65555 NTI65555 ODE65555 ONA65555 OWW65555 PGS65555 PQO65555 QAK65555 QKG65555 QUC65555 RDY65555 RNU65555 RXQ65555 SHM65555 SRI65555 TBE65555 TLA65555 TUW65555 UES65555 UOO65555 UYK65555 VIG65555 VSC65555 WBY65555 WLU65555 WVQ65555 S131091 JE131091 TA131091 ACW131091 AMS131091 AWO131091 BGK131091 BQG131091 CAC131091 CJY131091 CTU131091 DDQ131091 DNM131091 DXI131091 EHE131091 ERA131091 FAW131091 FKS131091 FUO131091 GEK131091 GOG131091 GYC131091 HHY131091 HRU131091 IBQ131091 ILM131091 IVI131091 JFE131091 JPA131091 JYW131091 KIS131091 KSO131091 LCK131091 LMG131091 LWC131091 MFY131091 MPU131091 MZQ131091 NJM131091 NTI131091 ODE131091 ONA131091 OWW131091 PGS131091 PQO131091 QAK131091 QKG131091 QUC131091 RDY131091 RNU131091 RXQ131091 SHM131091 SRI131091 TBE131091 TLA131091 TUW131091 UES131091 UOO131091 UYK131091 VIG131091 VSC131091 WBY131091 WLU131091 WVQ131091 S196627 JE196627 TA196627 ACW196627 AMS196627 AWO196627 BGK196627 BQG196627 CAC196627 CJY196627 CTU196627 DDQ196627 DNM196627 DXI196627 EHE196627 ERA196627 FAW196627 FKS196627 FUO196627 GEK196627 GOG196627 GYC196627 HHY196627 HRU196627 IBQ196627 ILM196627 IVI196627 JFE196627 JPA196627 JYW196627 KIS196627 KSO196627 LCK196627 LMG196627 LWC196627 MFY196627 MPU196627 MZQ196627 NJM196627 NTI196627 ODE196627 ONA196627 OWW196627 PGS196627 PQO196627 QAK196627 QKG196627 QUC196627 RDY196627 RNU196627 RXQ196627 SHM196627 SRI196627 TBE196627 TLA196627 TUW196627 UES196627 UOO196627 UYK196627 VIG196627 VSC196627 WBY196627 WLU196627 WVQ196627 S262163 JE262163 TA262163 ACW262163 AMS262163 AWO262163 BGK262163 BQG262163 CAC262163 CJY262163 CTU262163 DDQ262163 DNM262163 DXI262163 EHE262163 ERA262163 FAW262163 FKS262163 FUO262163 GEK262163 GOG262163 GYC262163 HHY262163 HRU262163 IBQ262163 ILM262163 IVI262163 JFE262163 JPA262163 JYW262163 KIS262163 KSO262163 LCK262163 LMG262163 LWC262163 MFY262163 MPU262163 MZQ262163 NJM262163 NTI262163 ODE262163 ONA262163 OWW262163 PGS262163 PQO262163 QAK262163 QKG262163 QUC262163 RDY262163 RNU262163 RXQ262163 SHM262163 SRI262163 TBE262163 TLA262163 TUW262163 UES262163 UOO262163 UYK262163 VIG262163 VSC262163 WBY262163 WLU262163 WVQ262163 S327699 JE327699 TA327699 ACW327699 AMS327699 AWO327699 BGK327699 BQG327699 CAC327699 CJY327699 CTU327699 DDQ327699 DNM327699 DXI327699 EHE327699 ERA327699 FAW327699 FKS327699 FUO327699 GEK327699 GOG327699 GYC327699 HHY327699 HRU327699 IBQ327699 ILM327699 IVI327699 JFE327699 JPA327699 JYW327699 KIS327699 KSO327699 LCK327699 LMG327699 LWC327699 MFY327699 MPU327699 MZQ327699 NJM327699 NTI327699 ODE327699 ONA327699 OWW327699 PGS327699 PQO327699 QAK327699 QKG327699 QUC327699 RDY327699 RNU327699 RXQ327699 SHM327699 SRI327699 TBE327699 TLA327699 TUW327699 UES327699 UOO327699 UYK327699 VIG327699 VSC327699 WBY327699 WLU327699 WVQ327699 S393235 JE393235 TA393235 ACW393235 AMS393235 AWO393235 BGK393235 BQG393235 CAC393235 CJY393235 CTU393235 DDQ393235 DNM393235 DXI393235 EHE393235 ERA393235 FAW393235 FKS393235 FUO393235 GEK393235 GOG393235 GYC393235 HHY393235 HRU393235 IBQ393235 ILM393235 IVI393235 JFE393235 JPA393235 JYW393235 KIS393235 KSO393235 LCK393235 LMG393235 LWC393235 MFY393235 MPU393235 MZQ393235 NJM393235 NTI393235 ODE393235 ONA393235 OWW393235 PGS393235 PQO393235 QAK393235 QKG393235 QUC393235 RDY393235 RNU393235 RXQ393235 SHM393235 SRI393235 TBE393235 TLA393235 TUW393235 UES393235 UOO393235 UYK393235 VIG393235 VSC393235 WBY393235 WLU393235 WVQ393235 S458771 JE458771 TA458771 ACW458771 AMS458771 AWO458771 BGK458771 BQG458771 CAC458771 CJY458771 CTU458771 DDQ458771 DNM458771 DXI458771 EHE458771 ERA458771 FAW458771 FKS458771 FUO458771 GEK458771 GOG458771 GYC458771 HHY458771 HRU458771 IBQ458771 ILM458771 IVI458771 JFE458771 JPA458771 JYW458771 KIS458771 KSO458771 LCK458771 LMG458771 LWC458771 MFY458771 MPU458771 MZQ458771 NJM458771 NTI458771 ODE458771 ONA458771 OWW458771 PGS458771 PQO458771 QAK458771 QKG458771 QUC458771 RDY458771 RNU458771 RXQ458771 SHM458771 SRI458771 TBE458771 TLA458771 TUW458771 UES458771 UOO458771 UYK458771 VIG458771 VSC458771 WBY458771 WLU458771 WVQ458771 S524307 JE524307 TA524307 ACW524307 AMS524307 AWO524307 BGK524307 BQG524307 CAC524307 CJY524307 CTU524307 DDQ524307 DNM524307 DXI524307 EHE524307 ERA524307 FAW524307 FKS524307 FUO524307 GEK524307 GOG524307 GYC524307 HHY524307 HRU524307 IBQ524307 ILM524307 IVI524307 JFE524307 JPA524307 JYW524307 KIS524307 KSO524307 LCK524307 LMG524307 LWC524307 MFY524307 MPU524307 MZQ524307 NJM524307 NTI524307 ODE524307 ONA524307 OWW524307 PGS524307 PQO524307 QAK524307 QKG524307 QUC524307 RDY524307 RNU524307 RXQ524307 SHM524307 SRI524307 TBE524307 TLA524307 TUW524307 UES524307 UOO524307 UYK524307 VIG524307 VSC524307 WBY524307 WLU524307 WVQ524307 S589843 JE589843 TA589843 ACW589843 AMS589843 AWO589843 BGK589843 BQG589843 CAC589843 CJY589843 CTU589843 DDQ589843 DNM589843 DXI589843 EHE589843 ERA589843 FAW589843 FKS589843 FUO589843 GEK589843 GOG589843 GYC589843 HHY589843 HRU589843 IBQ589843 ILM589843 IVI589843 JFE589843 JPA589843 JYW589843 KIS589843 KSO589843 LCK589843 LMG589843 LWC589843 MFY589843 MPU589843 MZQ589843 NJM589843 NTI589843 ODE589843 ONA589843 OWW589843 PGS589843 PQO589843 QAK589843 QKG589843 QUC589843 RDY589843 RNU589843 RXQ589843 SHM589843 SRI589843 TBE589843 TLA589843 TUW589843 UES589843 UOO589843 UYK589843 VIG589843 VSC589843 WBY589843 WLU589843 WVQ589843 S655379 JE655379 TA655379 ACW655379 AMS655379 AWO655379 BGK655379 BQG655379 CAC655379 CJY655379 CTU655379 DDQ655379 DNM655379 DXI655379 EHE655379 ERA655379 FAW655379 FKS655379 FUO655379 GEK655379 GOG655379 GYC655379 HHY655379 HRU655379 IBQ655379 ILM655379 IVI655379 JFE655379 JPA655379 JYW655379 KIS655379 KSO655379 LCK655379 LMG655379 LWC655379 MFY655379 MPU655379 MZQ655379 NJM655379 NTI655379 ODE655379 ONA655379 OWW655379 PGS655379 PQO655379 QAK655379 QKG655379 QUC655379 RDY655379 RNU655379 RXQ655379 SHM655379 SRI655379 TBE655379 TLA655379 TUW655379 UES655379 UOO655379 UYK655379 VIG655379 VSC655379 WBY655379 WLU655379 WVQ655379 S720915 JE720915 TA720915 ACW720915 AMS720915 AWO720915 BGK720915 BQG720915 CAC720915 CJY720915 CTU720915 DDQ720915 DNM720915 DXI720915 EHE720915 ERA720915 FAW720915 FKS720915 FUO720915 GEK720915 GOG720915 GYC720915 HHY720915 HRU720915 IBQ720915 ILM720915 IVI720915 JFE720915 JPA720915 JYW720915 KIS720915 KSO720915 LCK720915 LMG720915 LWC720915 MFY720915 MPU720915 MZQ720915 NJM720915 NTI720915 ODE720915 ONA720915 OWW720915 PGS720915 PQO720915 QAK720915 QKG720915 QUC720915 RDY720915 RNU720915 RXQ720915 SHM720915 SRI720915 TBE720915 TLA720915 TUW720915 UES720915 UOO720915 UYK720915 VIG720915 VSC720915 WBY720915 WLU720915 WVQ720915 S786451 JE786451 TA786451 ACW786451 AMS786451 AWO786451 BGK786451 BQG786451 CAC786451 CJY786451 CTU786451 DDQ786451 DNM786451 DXI786451 EHE786451 ERA786451 FAW786451 FKS786451 FUO786451 GEK786451 GOG786451 GYC786451 HHY786451 HRU786451 IBQ786451 ILM786451 IVI786451 JFE786451 JPA786451 JYW786451 KIS786451 KSO786451 LCK786451 LMG786451 LWC786451 MFY786451 MPU786451 MZQ786451 NJM786451 NTI786451 ODE786451 ONA786451 OWW786451 PGS786451 PQO786451 QAK786451 QKG786451 QUC786451 RDY786451 RNU786451 RXQ786451 SHM786451 SRI786451 TBE786451 TLA786451 TUW786451 UES786451 UOO786451 UYK786451 VIG786451 VSC786451 WBY786451 WLU786451 WVQ786451 S851987 JE851987 TA851987 ACW851987 AMS851987 AWO851987 BGK851987 BQG851987 CAC851987 CJY851987 CTU851987 DDQ851987 DNM851987 DXI851987 EHE851987 ERA851987 FAW851987 FKS851987 FUO851987 GEK851987 GOG851987 GYC851987 HHY851987 HRU851987 IBQ851987 ILM851987 IVI851987 JFE851987 JPA851987 JYW851987 KIS851987 KSO851987 LCK851987 LMG851987 LWC851987 MFY851987 MPU851987 MZQ851987 NJM851987 NTI851987 ODE851987 ONA851987 OWW851987 PGS851987 PQO851987 QAK851987 QKG851987 QUC851987 RDY851987 RNU851987 RXQ851987 SHM851987 SRI851987 TBE851987 TLA851987 TUW851987 UES851987 UOO851987 UYK851987 VIG851987 VSC851987 WBY851987 WLU851987 WVQ851987 S917523 JE917523 TA917523 ACW917523 AMS917523 AWO917523 BGK917523 BQG917523 CAC917523 CJY917523 CTU917523 DDQ917523 DNM917523 DXI917523 EHE917523 ERA917523 FAW917523 FKS917523 FUO917523 GEK917523 GOG917523 GYC917523 HHY917523 HRU917523 IBQ917523 ILM917523 IVI917523 JFE917523 JPA917523 JYW917523 KIS917523 KSO917523 LCK917523 LMG917523 LWC917523 MFY917523 MPU917523 MZQ917523 NJM917523 NTI917523 ODE917523 ONA917523 OWW917523 PGS917523 PQO917523 QAK917523 QKG917523 QUC917523 RDY917523 RNU917523 RXQ917523 SHM917523 SRI917523 TBE917523 TLA917523 TUW917523 UES917523 UOO917523 UYK917523 VIG917523 VSC917523 WBY917523 WLU917523 WVQ917523 S983059 JE983059 TA983059 ACW983059 AMS983059 AWO983059 BGK983059 BQG983059 CAC983059 CJY983059 CTU983059 DDQ983059 DNM983059 DXI983059 EHE983059 ERA983059 FAW983059 FKS983059 FUO983059 GEK983059 GOG983059 GYC983059 HHY983059 HRU983059 IBQ983059 ILM983059 IVI983059 JFE983059 JPA983059 JYW983059 KIS983059 KSO983059 LCK983059 LMG983059 LWC983059 MFY983059 MPU983059 MZQ983059 NJM983059 NTI983059 ODE983059 ONA983059 OWW983059 PGS983059 PQO983059 QAK983059 QKG983059 QUC983059 RDY983059 RNU983059 RXQ983059 SHM983059 SRI983059 TBE983059 TLA983059 TUW983059 UES983059 UOO983059 UYK983059 VIG983059 VSC983059 WBY983059 WLU983059 TC23"/>
    <dataValidation type="decimal" allowBlank="1" showErrorMessage="1" errorTitle="Ошибка" error="Допускается ввод только действительных чисел!" sqref="ACU23:ACV23 AMQ23:AMR23 AWM23:AWN23 BGI23:BGJ23 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Q23:R23 JC23:JD23 WVO983059:WVP983059 Q65555:R65555 JC65555:JD65555 SY65555:SZ65555 ACU65555:ACV65555 AMQ65555:AMR65555 AWM65555:AWN65555 BGI65555:BGJ65555 BQE65555:BQF65555 CAA65555:CAB65555 CJW65555:CJX65555 CTS65555:CTT65555 DDO65555:DDP65555 DNK65555:DNL65555 DXG65555:DXH65555 EHC65555:EHD65555 EQY65555:EQZ65555 FAU65555:FAV65555 FKQ65555:FKR65555 FUM65555:FUN65555 GEI65555:GEJ65555 GOE65555:GOF65555 GYA65555:GYB65555 HHW65555:HHX65555 HRS65555:HRT65555 IBO65555:IBP65555 ILK65555:ILL65555 IVG65555:IVH65555 JFC65555:JFD65555 JOY65555:JOZ65555 JYU65555:JYV65555 KIQ65555:KIR65555 KSM65555:KSN65555 LCI65555:LCJ65555 LME65555:LMF65555 LWA65555:LWB65555 MFW65555:MFX65555 MPS65555:MPT65555 MZO65555:MZP65555 NJK65555:NJL65555 NTG65555:NTH65555 ODC65555:ODD65555 OMY65555:OMZ65555 OWU65555:OWV65555 PGQ65555:PGR65555 PQM65555:PQN65555 QAI65555:QAJ65555 QKE65555:QKF65555 QUA65555:QUB65555 RDW65555:RDX65555 RNS65555:RNT65555 RXO65555:RXP65555 SHK65555:SHL65555 SRG65555:SRH65555 TBC65555:TBD65555 TKY65555:TKZ65555 TUU65555:TUV65555 UEQ65555:UER65555 UOM65555:UON65555 UYI65555:UYJ65555 VIE65555:VIF65555 VSA65555:VSB65555 WBW65555:WBX65555 WLS65555:WLT65555 WVO65555:WVP65555 Q131091:R131091 JC131091:JD131091 SY131091:SZ131091 ACU131091:ACV131091 AMQ131091:AMR131091 AWM131091:AWN131091 BGI131091:BGJ131091 BQE131091:BQF131091 CAA131091:CAB131091 CJW131091:CJX131091 CTS131091:CTT131091 DDO131091:DDP131091 DNK131091:DNL131091 DXG131091:DXH131091 EHC131091:EHD131091 EQY131091:EQZ131091 FAU131091:FAV131091 FKQ131091:FKR131091 FUM131091:FUN131091 GEI131091:GEJ131091 GOE131091:GOF131091 GYA131091:GYB131091 HHW131091:HHX131091 HRS131091:HRT131091 IBO131091:IBP131091 ILK131091:ILL131091 IVG131091:IVH131091 JFC131091:JFD131091 JOY131091:JOZ131091 JYU131091:JYV131091 KIQ131091:KIR131091 KSM131091:KSN131091 LCI131091:LCJ131091 LME131091:LMF131091 LWA131091:LWB131091 MFW131091:MFX131091 MPS131091:MPT131091 MZO131091:MZP131091 NJK131091:NJL131091 NTG131091:NTH131091 ODC131091:ODD131091 OMY131091:OMZ131091 OWU131091:OWV131091 PGQ131091:PGR131091 PQM131091:PQN131091 QAI131091:QAJ131091 QKE131091:QKF131091 QUA131091:QUB131091 RDW131091:RDX131091 RNS131091:RNT131091 RXO131091:RXP131091 SHK131091:SHL131091 SRG131091:SRH131091 TBC131091:TBD131091 TKY131091:TKZ131091 TUU131091:TUV131091 UEQ131091:UER131091 UOM131091:UON131091 UYI131091:UYJ131091 VIE131091:VIF131091 VSA131091:VSB131091 WBW131091:WBX131091 WLS131091:WLT131091 WVO131091:WVP131091 Q196627:R196627 JC196627:JD196627 SY196627:SZ196627 ACU196627:ACV196627 AMQ196627:AMR196627 AWM196627:AWN196627 BGI196627:BGJ196627 BQE196627:BQF196627 CAA196627:CAB196627 CJW196627:CJX196627 CTS196627:CTT196627 DDO196627:DDP196627 DNK196627:DNL196627 DXG196627:DXH196627 EHC196627:EHD196627 EQY196627:EQZ196627 FAU196627:FAV196627 FKQ196627:FKR196627 FUM196627:FUN196627 GEI196627:GEJ196627 GOE196627:GOF196627 GYA196627:GYB196627 HHW196627:HHX196627 HRS196627:HRT196627 IBO196627:IBP196627 ILK196627:ILL196627 IVG196627:IVH196627 JFC196627:JFD196627 JOY196627:JOZ196627 JYU196627:JYV196627 KIQ196627:KIR196627 KSM196627:KSN196627 LCI196627:LCJ196627 LME196627:LMF196627 LWA196627:LWB196627 MFW196627:MFX196627 MPS196627:MPT196627 MZO196627:MZP196627 NJK196627:NJL196627 NTG196627:NTH196627 ODC196627:ODD196627 OMY196627:OMZ196627 OWU196627:OWV196627 PGQ196627:PGR196627 PQM196627:PQN196627 QAI196627:QAJ196627 QKE196627:QKF196627 QUA196627:QUB196627 RDW196627:RDX196627 RNS196627:RNT196627 RXO196627:RXP196627 SHK196627:SHL196627 SRG196627:SRH196627 TBC196627:TBD196627 TKY196627:TKZ196627 TUU196627:TUV196627 UEQ196627:UER196627 UOM196627:UON196627 UYI196627:UYJ196627 VIE196627:VIF196627 VSA196627:VSB196627 WBW196627:WBX196627 WLS196627:WLT196627 WVO196627:WVP196627 Q262163:R262163 JC262163:JD262163 SY262163:SZ262163 ACU262163:ACV262163 AMQ262163:AMR262163 AWM262163:AWN262163 BGI262163:BGJ262163 BQE262163:BQF262163 CAA262163:CAB262163 CJW262163:CJX262163 CTS262163:CTT262163 DDO262163:DDP262163 DNK262163:DNL262163 DXG262163:DXH262163 EHC262163:EHD262163 EQY262163:EQZ262163 FAU262163:FAV262163 FKQ262163:FKR262163 FUM262163:FUN262163 GEI262163:GEJ262163 GOE262163:GOF262163 GYA262163:GYB262163 HHW262163:HHX262163 HRS262163:HRT262163 IBO262163:IBP262163 ILK262163:ILL262163 IVG262163:IVH262163 JFC262163:JFD262163 JOY262163:JOZ262163 JYU262163:JYV262163 KIQ262163:KIR262163 KSM262163:KSN262163 LCI262163:LCJ262163 LME262163:LMF262163 LWA262163:LWB262163 MFW262163:MFX262163 MPS262163:MPT262163 MZO262163:MZP262163 NJK262163:NJL262163 NTG262163:NTH262163 ODC262163:ODD262163 OMY262163:OMZ262163 OWU262163:OWV262163 PGQ262163:PGR262163 PQM262163:PQN262163 QAI262163:QAJ262163 QKE262163:QKF262163 QUA262163:QUB262163 RDW262163:RDX262163 RNS262163:RNT262163 RXO262163:RXP262163 SHK262163:SHL262163 SRG262163:SRH262163 TBC262163:TBD262163 TKY262163:TKZ262163 TUU262163:TUV262163 UEQ262163:UER262163 UOM262163:UON262163 UYI262163:UYJ262163 VIE262163:VIF262163 VSA262163:VSB262163 WBW262163:WBX262163 WLS262163:WLT262163 WVO262163:WVP262163 Q327699:R327699 JC327699:JD327699 SY327699:SZ327699 ACU327699:ACV327699 AMQ327699:AMR327699 AWM327699:AWN327699 BGI327699:BGJ327699 BQE327699:BQF327699 CAA327699:CAB327699 CJW327699:CJX327699 CTS327699:CTT327699 DDO327699:DDP327699 DNK327699:DNL327699 DXG327699:DXH327699 EHC327699:EHD327699 EQY327699:EQZ327699 FAU327699:FAV327699 FKQ327699:FKR327699 FUM327699:FUN327699 GEI327699:GEJ327699 GOE327699:GOF327699 GYA327699:GYB327699 HHW327699:HHX327699 HRS327699:HRT327699 IBO327699:IBP327699 ILK327699:ILL327699 IVG327699:IVH327699 JFC327699:JFD327699 JOY327699:JOZ327699 JYU327699:JYV327699 KIQ327699:KIR327699 KSM327699:KSN327699 LCI327699:LCJ327699 LME327699:LMF327699 LWA327699:LWB327699 MFW327699:MFX327699 MPS327699:MPT327699 MZO327699:MZP327699 NJK327699:NJL327699 NTG327699:NTH327699 ODC327699:ODD327699 OMY327699:OMZ327699 OWU327699:OWV327699 PGQ327699:PGR327699 PQM327699:PQN327699 QAI327699:QAJ327699 QKE327699:QKF327699 QUA327699:QUB327699 RDW327699:RDX327699 RNS327699:RNT327699 RXO327699:RXP327699 SHK327699:SHL327699 SRG327699:SRH327699 TBC327699:TBD327699 TKY327699:TKZ327699 TUU327699:TUV327699 UEQ327699:UER327699 UOM327699:UON327699 UYI327699:UYJ327699 VIE327699:VIF327699 VSA327699:VSB327699 WBW327699:WBX327699 WLS327699:WLT327699 WVO327699:WVP327699 Q393235:R393235 JC393235:JD393235 SY393235:SZ393235 ACU393235:ACV393235 AMQ393235:AMR393235 AWM393235:AWN393235 BGI393235:BGJ393235 BQE393235:BQF393235 CAA393235:CAB393235 CJW393235:CJX393235 CTS393235:CTT393235 DDO393235:DDP393235 DNK393235:DNL393235 DXG393235:DXH393235 EHC393235:EHD393235 EQY393235:EQZ393235 FAU393235:FAV393235 FKQ393235:FKR393235 FUM393235:FUN393235 GEI393235:GEJ393235 GOE393235:GOF393235 GYA393235:GYB393235 HHW393235:HHX393235 HRS393235:HRT393235 IBO393235:IBP393235 ILK393235:ILL393235 IVG393235:IVH393235 JFC393235:JFD393235 JOY393235:JOZ393235 JYU393235:JYV393235 KIQ393235:KIR393235 KSM393235:KSN393235 LCI393235:LCJ393235 LME393235:LMF393235 LWA393235:LWB393235 MFW393235:MFX393235 MPS393235:MPT393235 MZO393235:MZP393235 NJK393235:NJL393235 NTG393235:NTH393235 ODC393235:ODD393235 OMY393235:OMZ393235 OWU393235:OWV393235 PGQ393235:PGR393235 PQM393235:PQN393235 QAI393235:QAJ393235 QKE393235:QKF393235 QUA393235:QUB393235 RDW393235:RDX393235 RNS393235:RNT393235 RXO393235:RXP393235 SHK393235:SHL393235 SRG393235:SRH393235 TBC393235:TBD393235 TKY393235:TKZ393235 TUU393235:TUV393235 UEQ393235:UER393235 UOM393235:UON393235 UYI393235:UYJ393235 VIE393235:VIF393235 VSA393235:VSB393235 WBW393235:WBX393235 WLS393235:WLT393235 WVO393235:WVP393235 Q458771:R458771 JC458771:JD458771 SY458771:SZ458771 ACU458771:ACV458771 AMQ458771:AMR458771 AWM458771:AWN458771 BGI458771:BGJ458771 BQE458771:BQF458771 CAA458771:CAB458771 CJW458771:CJX458771 CTS458771:CTT458771 DDO458771:DDP458771 DNK458771:DNL458771 DXG458771:DXH458771 EHC458771:EHD458771 EQY458771:EQZ458771 FAU458771:FAV458771 FKQ458771:FKR458771 FUM458771:FUN458771 GEI458771:GEJ458771 GOE458771:GOF458771 GYA458771:GYB458771 HHW458771:HHX458771 HRS458771:HRT458771 IBO458771:IBP458771 ILK458771:ILL458771 IVG458771:IVH458771 JFC458771:JFD458771 JOY458771:JOZ458771 JYU458771:JYV458771 KIQ458771:KIR458771 KSM458771:KSN458771 LCI458771:LCJ458771 LME458771:LMF458771 LWA458771:LWB458771 MFW458771:MFX458771 MPS458771:MPT458771 MZO458771:MZP458771 NJK458771:NJL458771 NTG458771:NTH458771 ODC458771:ODD458771 OMY458771:OMZ458771 OWU458771:OWV458771 PGQ458771:PGR458771 PQM458771:PQN458771 QAI458771:QAJ458771 QKE458771:QKF458771 QUA458771:QUB458771 RDW458771:RDX458771 RNS458771:RNT458771 RXO458771:RXP458771 SHK458771:SHL458771 SRG458771:SRH458771 TBC458771:TBD458771 TKY458771:TKZ458771 TUU458771:TUV458771 UEQ458771:UER458771 UOM458771:UON458771 UYI458771:UYJ458771 VIE458771:VIF458771 VSA458771:VSB458771 WBW458771:WBX458771 WLS458771:WLT458771 WVO458771:WVP458771 Q524307:R524307 JC524307:JD524307 SY524307:SZ524307 ACU524307:ACV524307 AMQ524307:AMR524307 AWM524307:AWN524307 BGI524307:BGJ524307 BQE524307:BQF524307 CAA524307:CAB524307 CJW524307:CJX524307 CTS524307:CTT524307 DDO524307:DDP524307 DNK524307:DNL524307 DXG524307:DXH524307 EHC524307:EHD524307 EQY524307:EQZ524307 FAU524307:FAV524307 FKQ524307:FKR524307 FUM524307:FUN524307 GEI524307:GEJ524307 GOE524307:GOF524307 GYA524307:GYB524307 HHW524307:HHX524307 HRS524307:HRT524307 IBO524307:IBP524307 ILK524307:ILL524307 IVG524307:IVH524307 JFC524307:JFD524307 JOY524307:JOZ524307 JYU524307:JYV524307 KIQ524307:KIR524307 KSM524307:KSN524307 LCI524307:LCJ524307 LME524307:LMF524307 LWA524307:LWB524307 MFW524307:MFX524307 MPS524307:MPT524307 MZO524307:MZP524307 NJK524307:NJL524307 NTG524307:NTH524307 ODC524307:ODD524307 OMY524307:OMZ524307 OWU524307:OWV524307 PGQ524307:PGR524307 PQM524307:PQN524307 QAI524307:QAJ524307 QKE524307:QKF524307 QUA524307:QUB524307 RDW524307:RDX524307 RNS524307:RNT524307 RXO524307:RXP524307 SHK524307:SHL524307 SRG524307:SRH524307 TBC524307:TBD524307 TKY524307:TKZ524307 TUU524307:TUV524307 UEQ524307:UER524307 UOM524307:UON524307 UYI524307:UYJ524307 VIE524307:VIF524307 VSA524307:VSB524307 WBW524307:WBX524307 WLS524307:WLT524307 WVO524307:WVP524307 Q589843:R589843 JC589843:JD589843 SY589843:SZ589843 ACU589843:ACV589843 AMQ589843:AMR589843 AWM589843:AWN589843 BGI589843:BGJ589843 BQE589843:BQF589843 CAA589843:CAB589843 CJW589843:CJX589843 CTS589843:CTT589843 DDO589843:DDP589843 DNK589843:DNL589843 DXG589843:DXH589843 EHC589843:EHD589843 EQY589843:EQZ589843 FAU589843:FAV589843 FKQ589843:FKR589843 FUM589843:FUN589843 GEI589843:GEJ589843 GOE589843:GOF589843 GYA589843:GYB589843 HHW589843:HHX589843 HRS589843:HRT589843 IBO589843:IBP589843 ILK589843:ILL589843 IVG589843:IVH589843 JFC589843:JFD589843 JOY589843:JOZ589843 JYU589843:JYV589843 KIQ589843:KIR589843 KSM589843:KSN589843 LCI589843:LCJ589843 LME589843:LMF589843 LWA589843:LWB589843 MFW589843:MFX589843 MPS589843:MPT589843 MZO589843:MZP589843 NJK589843:NJL589843 NTG589843:NTH589843 ODC589843:ODD589843 OMY589843:OMZ589843 OWU589843:OWV589843 PGQ589843:PGR589843 PQM589843:PQN589843 QAI589843:QAJ589843 QKE589843:QKF589843 QUA589843:QUB589843 RDW589843:RDX589843 RNS589843:RNT589843 RXO589843:RXP589843 SHK589843:SHL589843 SRG589843:SRH589843 TBC589843:TBD589843 TKY589843:TKZ589843 TUU589843:TUV589843 UEQ589843:UER589843 UOM589843:UON589843 UYI589843:UYJ589843 VIE589843:VIF589843 VSA589843:VSB589843 WBW589843:WBX589843 WLS589843:WLT589843 WVO589843:WVP589843 Q655379:R655379 JC655379:JD655379 SY655379:SZ655379 ACU655379:ACV655379 AMQ655379:AMR655379 AWM655379:AWN655379 BGI655379:BGJ655379 BQE655379:BQF655379 CAA655379:CAB655379 CJW655379:CJX655379 CTS655379:CTT655379 DDO655379:DDP655379 DNK655379:DNL655379 DXG655379:DXH655379 EHC655379:EHD655379 EQY655379:EQZ655379 FAU655379:FAV655379 FKQ655379:FKR655379 FUM655379:FUN655379 GEI655379:GEJ655379 GOE655379:GOF655379 GYA655379:GYB655379 HHW655379:HHX655379 HRS655379:HRT655379 IBO655379:IBP655379 ILK655379:ILL655379 IVG655379:IVH655379 JFC655379:JFD655379 JOY655379:JOZ655379 JYU655379:JYV655379 KIQ655379:KIR655379 KSM655379:KSN655379 LCI655379:LCJ655379 LME655379:LMF655379 LWA655379:LWB655379 MFW655379:MFX655379 MPS655379:MPT655379 MZO655379:MZP655379 NJK655379:NJL655379 NTG655379:NTH655379 ODC655379:ODD655379 OMY655379:OMZ655379 OWU655379:OWV655379 PGQ655379:PGR655379 PQM655379:PQN655379 QAI655379:QAJ655379 QKE655379:QKF655379 QUA655379:QUB655379 RDW655379:RDX655379 RNS655379:RNT655379 RXO655379:RXP655379 SHK655379:SHL655379 SRG655379:SRH655379 TBC655379:TBD655379 TKY655379:TKZ655379 TUU655379:TUV655379 UEQ655379:UER655379 UOM655379:UON655379 UYI655379:UYJ655379 VIE655379:VIF655379 VSA655379:VSB655379 WBW655379:WBX655379 WLS655379:WLT655379 WVO655379:WVP655379 Q720915:R720915 JC720915:JD720915 SY720915:SZ720915 ACU720915:ACV720915 AMQ720915:AMR720915 AWM720915:AWN720915 BGI720915:BGJ720915 BQE720915:BQF720915 CAA720915:CAB720915 CJW720915:CJX720915 CTS720915:CTT720915 DDO720915:DDP720915 DNK720915:DNL720915 DXG720915:DXH720915 EHC720915:EHD720915 EQY720915:EQZ720915 FAU720915:FAV720915 FKQ720915:FKR720915 FUM720915:FUN720915 GEI720915:GEJ720915 GOE720915:GOF720915 GYA720915:GYB720915 HHW720915:HHX720915 HRS720915:HRT720915 IBO720915:IBP720915 ILK720915:ILL720915 IVG720915:IVH720915 JFC720915:JFD720915 JOY720915:JOZ720915 JYU720915:JYV720915 KIQ720915:KIR720915 KSM720915:KSN720915 LCI720915:LCJ720915 LME720915:LMF720915 LWA720915:LWB720915 MFW720915:MFX720915 MPS720915:MPT720915 MZO720915:MZP720915 NJK720915:NJL720915 NTG720915:NTH720915 ODC720915:ODD720915 OMY720915:OMZ720915 OWU720915:OWV720915 PGQ720915:PGR720915 PQM720915:PQN720915 QAI720915:QAJ720915 QKE720915:QKF720915 QUA720915:QUB720915 RDW720915:RDX720915 RNS720915:RNT720915 RXO720915:RXP720915 SHK720915:SHL720915 SRG720915:SRH720915 TBC720915:TBD720915 TKY720915:TKZ720915 TUU720915:TUV720915 UEQ720915:UER720915 UOM720915:UON720915 UYI720915:UYJ720915 VIE720915:VIF720915 VSA720915:VSB720915 WBW720915:WBX720915 WLS720915:WLT720915 WVO720915:WVP720915 Q786451:R786451 JC786451:JD786451 SY786451:SZ786451 ACU786451:ACV786451 AMQ786451:AMR786451 AWM786451:AWN786451 BGI786451:BGJ786451 BQE786451:BQF786451 CAA786451:CAB786451 CJW786451:CJX786451 CTS786451:CTT786451 DDO786451:DDP786451 DNK786451:DNL786451 DXG786451:DXH786451 EHC786451:EHD786451 EQY786451:EQZ786451 FAU786451:FAV786451 FKQ786451:FKR786451 FUM786451:FUN786451 GEI786451:GEJ786451 GOE786451:GOF786451 GYA786451:GYB786451 HHW786451:HHX786451 HRS786451:HRT786451 IBO786451:IBP786451 ILK786451:ILL786451 IVG786451:IVH786451 JFC786451:JFD786451 JOY786451:JOZ786451 JYU786451:JYV786451 KIQ786451:KIR786451 KSM786451:KSN786451 LCI786451:LCJ786451 LME786451:LMF786451 LWA786451:LWB786451 MFW786451:MFX786451 MPS786451:MPT786451 MZO786451:MZP786451 NJK786451:NJL786451 NTG786451:NTH786451 ODC786451:ODD786451 OMY786451:OMZ786451 OWU786451:OWV786451 PGQ786451:PGR786451 PQM786451:PQN786451 QAI786451:QAJ786451 QKE786451:QKF786451 QUA786451:QUB786451 RDW786451:RDX786451 RNS786451:RNT786451 RXO786451:RXP786451 SHK786451:SHL786451 SRG786451:SRH786451 TBC786451:TBD786451 TKY786451:TKZ786451 TUU786451:TUV786451 UEQ786451:UER786451 UOM786451:UON786451 UYI786451:UYJ786451 VIE786451:VIF786451 VSA786451:VSB786451 WBW786451:WBX786451 WLS786451:WLT786451 WVO786451:WVP786451 Q851987:R851987 JC851987:JD851987 SY851987:SZ851987 ACU851987:ACV851987 AMQ851987:AMR851987 AWM851987:AWN851987 BGI851987:BGJ851987 BQE851987:BQF851987 CAA851987:CAB851987 CJW851987:CJX851987 CTS851987:CTT851987 DDO851987:DDP851987 DNK851987:DNL851987 DXG851987:DXH851987 EHC851987:EHD851987 EQY851987:EQZ851987 FAU851987:FAV851987 FKQ851987:FKR851987 FUM851987:FUN851987 GEI851987:GEJ851987 GOE851987:GOF851987 GYA851987:GYB851987 HHW851987:HHX851987 HRS851987:HRT851987 IBO851987:IBP851987 ILK851987:ILL851987 IVG851987:IVH851987 JFC851987:JFD851987 JOY851987:JOZ851987 JYU851987:JYV851987 KIQ851987:KIR851987 KSM851987:KSN851987 LCI851987:LCJ851987 LME851987:LMF851987 LWA851987:LWB851987 MFW851987:MFX851987 MPS851987:MPT851987 MZO851987:MZP851987 NJK851987:NJL851987 NTG851987:NTH851987 ODC851987:ODD851987 OMY851987:OMZ851987 OWU851987:OWV851987 PGQ851987:PGR851987 PQM851987:PQN851987 QAI851987:QAJ851987 QKE851987:QKF851987 QUA851987:QUB851987 RDW851987:RDX851987 RNS851987:RNT851987 RXO851987:RXP851987 SHK851987:SHL851987 SRG851987:SRH851987 TBC851987:TBD851987 TKY851987:TKZ851987 TUU851987:TUV851987 UEQ851987:UER851987 UOM851987:UON851987 UYI851987:UYJ851987 VIE851987:VIF851987 VSA851987:VSB851987 WBW851987:WBX851987 WLS851987:WLT851987 WVO851987:WVP851987 Q917523:R917523 JC917523:JD917523 SY917523:SZ917523 ACU917523:ACV917523 AMQ917523:AMR917523 AWM917523:AWN917523 BGI917523:BGJ917523 BQE917523:BQF917523 CAA917523:CAB917523 CJW917523:CJX917523 CTS917523:CTT917523 DDO917523:DDP917523 DNK917523:DNL917523 DXG917523:DXH917523 EHC917523:EHD917523 EQY917523:EQZ917523 FAU917523:FAV917523 FKQ917523:FKR917523 FUM917523:FUN917523 GEI917523:GEJ917523 GOE917523:GOF917523 GYA917523:GYB917523 HHW917523:HHX917523 HRS917523:HRT917523 IBO917523:IBP917523 ILK917523:ILL917523 IVG917523:IVH917523 JFC917523:JFD917523 JOY917523:JOZ917523 JYU917523:JYV917523 KIQ917523:KIR917523 KSM917523:KSN917523 LCI917523:LCJ917523 LME917523:LMF917523 LWA917523:LWB917523 MFW917523:MFX917523 MPS917523:MPT917523 MZO917523:MZP917523 NJK917523:NJL917523 NTG917523:NTH917523 ODC917523:ODD917523 OMY917523:OMZ917523 OWU917523:OWV917523 PGQ917523:PGR917523 PQM917523:PQN917523 QAI917523:QAJ917523 QKE917523:QKF917523 QUA917523:QUB917523 RDW917523:RDX917523 RNS917523:RNT917523 RXO917523:RXP917523 SHK917523:SHL917523 SRG917523:SRH917523 TBC917523:TBD917523 TKY917523:TKZ917523 TUU917523:TUV917523 UEQ917523:UER917523 UOM917523:UON917523 UYI917523:UYJ917523 VIE917523:VIF917523 VSA917523:VSB917523 WBW917523:WBX917523 WLS917523:WLT917523 WVO917523:WVP917523 Q983059:R983059 JC983059:JD983059 SY983059:SZ983059 ACU983059:ACV983059 AMQ983059:AMR983059 AWM983059:AWN983059 BGI983059:BGJ983059 BQE983059:BQF983059 CAA983059:CAB983059 CJW983059:CJX983059 CTS983059:CTT983059 DDO983059:DDP983059 DNK983059:DNL983059 DXG983059:DXH983059 EHC983059:EHD983059 EQY983059:EQZ983059 FAU983059:FAV983059 FKQ983059:FKR983059 FUM983059:FUN983059 GEI983059:GEJ983059 GOE983059:GOF983059 GYA983059:GYB983059 HHW983059:HHX983059 HRS983059:HRT983059 IBO983059:IBP983059 ILK983059:ILL983059 IVG983059:IVH983059 JFC983059:JFD983059 JOY983059:JOZ983059 JYU983059:JYV983059 KIQ983059:KIR983059 KSM983059:KSN983059 LCI983059:LCJ983059 LME983059:LMF983059 LWA983059:LWB983059 MFW983059:MFX983059 MPS983059:MPT983059 MZO983059:MZP983059 NJK983059:NJL983059 NTG983059:NTH983059 ODC983059:ODD983059 OMY983059:OMZ983059 OWU983059:OWV983059 PGQ983059:PGR983059 PQM983059:PQN983059 QAI983059:QAJ983059 QKE983059:QKF983059 QUA983059:QUB983059 RDW983059:RDX983059 RNS983059:RNT983059 RXO983059:RXP983059 SHK983059:SHL983059 SRG983059:SRH983059 TBC983059:TBD983059 TKY983059:TKZ983059 TUU983059:TUV983059 UEQ983059:UER983059 UOM983059:UON983059 UYI983059:UYJ983059 VIE983059:VIF983059 VSA983059:VSB983059 WBW983059:WBX983059 WLS983059:WLT983059 SY23:SZ23">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CX23 AMT23 AWP23 BGL23 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V131091 T65555 JF65555 TB65555 ACX65555 AMT65555 AWP65555 BGL65555 BQH65555 CAD65555 CJZ65555 CTV65555 DDR65555 DNN65555 DXJ65555 EHF65555 ERB65555 FAX65555 FKT65555 FUP65555 GEL65555 GOH65555 GYD65555 HHZ65555 HRV65555 IBR65555 ILN65555 IVJ65555 JFF65555 JPB65555 JYX65555 KIT65555 KSP65555 LCL65555 LMH65555 LWD65555 MFZ65555 MPV65555 MZR65555 NJN65555 NTJ65555 ODF65555 ONB65555 OWX65555 PGT65555 PQP65555 QAL65555 QKH65555 QUD65555 RDZ65555 RNV65555 RXR65555 SHN65555 SRJ65555 TBF65555 TLB65555 TUX65555 UET65555 UOP65555 UYL65555 VIH65555 VSD65555 WBZ65555 WLV65555 WVR65555 T131091 JF131091 TB131091 ACX131091 AMT131091 AWP131091 BGL131091 BQH131091 CAD131091 CJZ131091 CTV131091 DDR131091 DNN131091 DXJ131091 EHF131091 ERB131091 FAX131091 FKT131091 FUP131091 GEL131091 GOH131091 GYD131091 HHZ131091 HRV131091 IBR131091 ILN131091 IVJ131091 JFF131091 JPB131091 JYX131091 KIT131091 KSP131091 LCL131091 LMH131091 LWD131091 MFZ131091 MPV131091 MZR131091 NJN131091 NTJ131091 ODF131091 ONB131091 OWX131091 PGT131091 PQP131091 QAL131091 QKH131091 QUD131091 RDZ131091 RNV131091 RXR131091 SHN131091 SRJ131091 TBF131091 TLB131091 TUX131091 UET131091 UOP131091 UYL131091 VIH131091 VSD131091 WBZ131091 WLV131091 WVR131091 T196627 JF196627 TB196627 ACX196627 AMT196627 AWP196627 BGL196627 BQH196627 CAD196627 CJZ196627 CTV196627 DDR196627 DNN196627 DXJ196627 EHF196627 ERB196627 FAX196627 FKT196627 FUP196627 GEL196627 GOH196627 GYD196627 HHZ196627 HRV196627 IBR196627 ILN196627 IVJ196627 JFF196627 JPB196627 JYX196627 KIT196627 KSP196627 LCL196627 LMH196627 LWD196627 MFZ196627 MPV196627 MZR196627 NJN196627 NTJ196627 ODF196627 ONB196627 OWX196627 PGT196627 PQP196627 QAL196627 QKH196627 QUD196627 RDZ196627 RNV196627 RXR196627 SHN196627 SRJ196627 TBF196627 TLB196627 TUX196627 UET196627 UOP196627 UYL196627 VIH196627 VSD196627 WBZ196627 WLV196627 WVR196627 T262163 JF262163 TB262163 ACX262163 AMT262163 AWP262163 BGL262163 BQH262163 CAD262163 CJZ262163 CTV262163 DDR262163 DNN262163 DXJ262163 EHF262163 ERB262163 FAX262163 FKT262163 FUP262163 GEL262163 GOH262163 GYD262163 HHZ262163 HRV262163 IBR262163 ILN262163 IVJ262163 JFF262163 JPB262163 JYX262163 KIT262163 KSP262163 LCL262163 LMH262163 LWD262163 MFZ262163 MPV262163 MZR262163 NJN262163 NTJ262163 ODF262163 ONB262163 OWX262163 PGT262163 PQP262163 QAL262163 QKH262163 QUD262163 RDZ262163 RNV262163 RXR262163 SHN262163 SRJ262163 TBF262163 TLB262163 TUX262163 UET262163 UOP262163 UYL262163 VIH262163 VSD262163 WBZ262163 WLV262163 WVR262163 T327699 JF327699 TB327699 ACX327699 AMT327699 AWP327699 BGL327699 BQH327699 CAD327699 CJZ327699 CTV327699 DDR327699 DNN327699 DXJ327699 EHF327699 ERB327699 FAX327699 FKT327699 FUP327699 GEL327699 GOH327699 GYD327699 HHZ327699 HRV327699 IBR327699 ILN327699 IVJ327699 JFF327699 JPB327699 JYX327699 KIT327699 KSP327699 LCL327699 LMH327699 LWD327699 MFZ327699 MPV327699 MZR327699 NJN327699 NTJ327699 ODF327699 ONB327699 OWX327699 PGT327699 PQP327699 QAL327699 QKH327699 QUD327699 RDZ327699 RNV327699 RXR327699 SHN327699 SRJ327699 TBF327699 TLB327699 TUX327699 UET327699 UOP327699 UYL327699 VIH327699 VSD327699 WBZ327699 WLV327699 WVR327699 T393235 JF393235 TB393235 ACX393235 AMT393235 AWP393235 BGL393235 BQH393235 CAD393235 CJZ393235 CTV393235 DDR393235 DNN393235 DXJ393235 EHF393235 ERB393235 FAX393235 FKT393235 FUP393235 GEL393235 GOH393235 GYD393235 HHZ393235 HRV393235 IBR393235 ILN393235 IVJ393235 JFF393235 JPB393235 JYX393235 KIT393235 KSP393235 LCL393235 LMH393235 LWD393235 MFZ393235 MPV393235 MZR393235 NJN393235 NTJ393235 ODF393235 ONB393235 OWX393235 PGT393235 PQP393235 QAL393235 QKH393235 QUD393235 RDZ393235 RNV393235 RXR393235 SHN393235 SRJ393235 TBF393235 TLB393235 TUX393235 UET393235 UOP393235 UYL393235 VIH393235 VSD393235 WBZ393235 WLV393235 WVR393235 T458771 JF458771 TB458771 ACX458771 AMT458771 AWP458771 BGL458771 BQH458771 CAD458771 CJZ458771 CTV458771 DDR458771 DNN458771 DXJ458771 EHF458771 ERB458771 FAX458771 FKT458771 FUP458771 GEL458771 GOH458771 GYD458771 HHZ458771 HRV458771 IBR458771 ILN458771 IVJ458771 JFF458771 JPB458771 JYX458771 KIT458771 KSP458771 LCL458771 LMH458771 LWD458771 MFZ458771 MPV458771 MZR458771 NJN458771 NTJ458771 ODF458771 ONB458771 OWX458771 PGT458771 PQP458771 QAL458771 QKH458771 QUD458771 RDZ458771 RNV458771 RXR458771 SHN458771 SRJ458771 TBF458771 TLB458771 TUX458771 UET458771 UOP458771 UYL458771 VIH458771 VSD458771 WBZ458771 WLV458771 WVR458771 T524307 JF524307 TB524307 ACX524307 AMT524307 AWP524307 BGL524307 BQH524307 CAD524307 CJZ524307 CTV524307 DDR524307 DNN524307 DXJ524307 EHF524307 ERB524307 FAX524307 FKT524307 FUP524307 GEL524307 GOH524307 GYD524307 HHZ524307 HRV524307 IBR524307 ILN524307 IVJ524307 JFF524307 JPB524307 JYX524307 KIT524307 KSP524307 LCL524307 LMH524307 LWD524307 MFZ524307 MPV524307 MZR524307 NJN524307 NTJ524307 ODF524307 ONB524307 OWX524307 PGT524307 PQP524307 QAL524307 QKH524307 QUD524307 RDZ524307 RNV524307 RXR524307 SHN524307 SRJ524307 TBF524307 TLB524307 TUX524307 UET524307 UOP524307 UYL524307 VIH524307 VSD524307 WBZ524307 WLV524307 WVR524307 T589843 JF589843 TB589843 ACX589843 AMT589843 AWP589843 BGL589843 BQH589843 CAD589843 CJZ589843 CTV589843 DDR589843 DNN589843 DXJ589843 EHF589843 ERB589843 FAX589843 FKT589843 FUP589843 GEL589843 GOH589843 GYD589843 HHZ589843 HRV589843 IBR589843 ILN589843 IVJ589843 JFF589843 JPB589843 JYX589843 KIT589843 KSP589843 LCL589843 LMH589843 LWD589843 MFZ589843 MPV589843 MZR589843 NJN589843 NTJ589843 ODF589843 ONB589843 OWX589843 PGT589843 PQP589843 QAL589843 QKH589843 QUD589843 RDZ589843 RNV589843 RXR589843 SHN589843 SRJ589843 TBF589843 TLB589843 TUX589843 UET589843 UOP589843 UYL589843 VIH589843 VSD589843 WBZ589843 WLV589843 WVR589843 T655379 JF655379 TB655379 ACX655379 AMT655379 AWP655379 BGL655379 BQH655379 CAD655379 CJZ655379 CTV655379 DDR655379 DNN655379 DXJ655379 EHF655379 ERB655379 FAX655379 FKT655379 FUP655379 GEL655379 GOH655379 GYD655379 HHZ655379 HRV655379 IBR655379 ILN655379 IVJ655379 JFF655379 JPB655379 JYX655379 KIT655379 KSP655379 LCL655379 LMH655379 LWD655379 MFZ655379 MPV655379 MZR655379 NJN655379 NTJ655379 ODF655379 ONB655379 OWX655379 PGT655379 PQP655379 QAL655379 QKH655379 QUD655379 RDZ655379 RNV655379 RXR655379 SHN655379 SRJ655379 TBF655379 TLB655379 TUX655379 UET655379 UOP655379 UYL655379 VIH655379 VSD655379 WBZ655379 WLV655379 WVR655379 T720915 JF720915 TB720915 ACX720915 AMT720915 AWP720915 BGL720915 BQH720915 CAD720915 CJZ720915 CTV720915 DDR720915 DNN720915 DXJ720915 EHF720915 ERB720915 FAX720915 FKT720915 FUP720915 GEL720915 GOH720915 GYD720915 HHZ720915 HRV720915 IBR720915 ILN720915 IVJ720915 JFF720915 JPB720915 JYX720915 KIT720915 KSP720915 LCL720915 LMH720915 LWD720915 MFZ720915 MPV720915 MZR720915 NJN720915 NTJ720915 ODF720915 ONB720915 OWX720915 PGT720915 PQP720915 QAL720915 QKH720915 QUD720915 RDZ720915 RNV720915 RXR720915 SHN720915 SRJ720915 TBF720915 TLB720915 TUX720915 UET720915 UOP720915 UYL720915 VIH720915 VSD720915 WBZ720915 WLV720915 WVR720915 T786451 JF786451 TB786451 ACX786451 AMT786451 AWP786451 BGL786451 BQH786451 CAD786451 CJZ786451 CTV786451 DDR786451 DNN786451 DXJ786451 EHF786451 ERB786451 FAX786451 FKT786451 FUP786451 GEL786451 GOH786451 GYD786451 HHZ786451 HRV786451 IBR786451 ILN786451 IVJ786451 JFF786451 JPB786451 JYX786451 KIT786451 KSP786451 LCL786451 LMH786451 LWD786451 MFZ786451 MPV786451 MZR786451 NJN786451 NTJ786451 ODF786451 ONB786451 OWX786451 PGT786451 PQP786451 QAL786451 QKH786451 QUD786451 RDZ786451 RNV786451 RXR786451 SHN786451 SRJ786451 TBF786451 TLB786451 TUX786451 UET786451 UOP786451 UYL786451 VIH786451 VSD786451 WBZ786451 WLV786451 WVR786451 T851987 JF851987 TB851987 ACX851987 AMT851987 AWP851987 BGL851987 BQH851987 CAD851987 CJZ851987 CTV851987 DDR851987 DNN851987 DXJ851987 EHF851987 ERB851987 FAX851987 FKT851987 FUP851987 GEL851987 GOH851987 GYD851987 HHZ851987 HRV851987 IBR851987 ILN851987 IVJ851987 JFF851987 JPB851987 JYX851987 KIT851987 KSP851987 LCL851987 LMH851987 LWD851987 MFZ851987 MPV851987 MZR851987 NJN851987 NTJ851987 ODF851987 ONB851987 OWX851987 PGT851987 PQP851987 QAL851987 QKH851987 QUD851987 RDZ851987 RNV851987 RXR851987 SHN851987 SRJ851987 TBF851987 TLB851987 TUX851987 UET851987 UOP851987 UYL851987 VIH851987 VSD851987 WBZ851987 WLV851987 WVR851987 T917523 JF917523 TB917523 ACX917523 AMT917523 AWP917523 BGL917523 BQH917523 CAD917523 CJZ917523 CTV917523 DDR917523 DNN917523 DXJ917523 EHF917523 ERB917523 FAX917523 FKT917523 FUP917523 GEL917523 GOH917523 GYD917523 HHZ917523 HRV917523 IBR917523 ILN917523 IVJ917523 JFF917523 JPB917523 JYX917523 KIT917523 KSP917523 LCL917523 LMH917523 LWD917523 MFZ917523 MPV917523 MZR917523 NJN917523 NTJ917523 ODF917523 ONB917523 OWX917523 PGT917523 PQP917523 QAL917523 QKH917523 QUD917523 RDZ917523 RNV917523 RXR917523 SHN917523 SRJ917523 TBF917523 TLB917523 TUX917523 UET917523 UOP917523 UYL917523 VIH917523 VSD917523 WBZ917523 WLV917523 WVR917523 T983059 JF983059 TB983059 ACX983059 AMT983059 AWP983059 BGL983059 BQH983059 CAD983059 CJZ983059 CTV983059 DDR983059 DNN983059 DXJ983059 EHF983059 ERB983059 FAX983059 FKT983059 FUP983059 GEL983059 GOH983059 GYD983059 HHZ983059 HRV983059 IBR983059 ILN983059 IVJ983059 JFF983059 JPB983059 JYX983059 KIT983059 KSP983059 LCL983059 LMH983059 LWD983059 MFZ983059 MPV983059 MZR983059 NJN983059 NTJ983059 ODF983059 ONB983059 OWX983059 PGT983059 PQP983059 QAL983059 QKH983059 QUD983059 RDZ983059 RNV983059 RXR983059 SHN983059 SRJ983059 TBF983059 TLB983059 TUX983059 UET983059 UOP983059 UYL983059 VIH983059 VSD983059 WBZ983059 WLV983059 WVR983059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T23 V196627 JF23 V262163 JH65555 TD65555 ACZ65555 AMV65555 AWR65555 BGN65555 BQJ65555 CAF65555 CKB65555 CTX65555 DDT65555 DNP65555 DXL65555 EHH65555 ERD65555 FAZ65555 FKV65555 FUR65555 GEN65555 GOJ65555 GYF65555 HIB65555 HRX65555 IBT65555 ILP65555 IVL65555 JFH65555 JPD65555 JYZ65555 KIV65555 KSR65555 LCN65555 LMJ65555 LWF65555 MGB65555 MPX65555 MZT65555 NJP65555 NTL65555 ODH65555 OND65555 OWZ65555 PGV65555 PQR65555 QAN65555 QKJ65555 QUF65555 REB65555 RNX65555 RXT65555 SHP65555 SRL65555 TBH65555 TLD65555 TUZ65555 UEV65555 UOR65555 UYN65555 VIJ65555 VSF65555 WCB65555 WLX65555 WVT65555 V327699 JH131091 TD131091 ACZ131091 AMV131091 AWR131091 BGN131091 BQJ131091 CAF131091 CKB131091 CTX131091 DDT131091 DNP131091 DXL131091 EHH131091 ERD131091 FAZ131091 FKV131091 FUR131091 GEN131091 GOJ131091 GYF131091 HIB131091 HRX131091 IBT131091 ILP131091 IVL131091 JFH131091 JPD131091 JYZ131091 KIV131091 KSR131091 LCN131091 LMJ131091 LWF131091 MGB131091 MPX131091 MZT131091 NJP131091 NTL131091 ODH131091 OND131091 OWZ131091 PGV131091 PQR131091 QAN131091 QKJ131091 QUF131091 REB131091 RNX131091 RXT131091 SHP131091 SRL131091 TBH131091 TLD131091 TUZ131091 UEV131091 UOR131091 UYN131091 VIJ131091 VSF131091 WCB131091 WLX131091 WVT131091 V393235 JH196627 TD196627 ACZ196627 AMV196627 AWR196627 BGN196627 BQJ196627 CAF196627 CKB196627 CTX196627 DDT196627 DNP196627 DXL196627 EHH196627 ERD196627 FAZ196627 FKV196627 FUR196627 GEN196627 GOJ196627 GYF196627 HIB196627 HRX196627 IBT196627 ILP196627 IVL196627 JFH196627 JPD196627 JYZ196627 KIV196627 KSR196627 LCN196627 LMJ196627 LWF196627 MGB196627 MPX196627 MZT196627 NJP196627 NTL196627 ODH196627 OND196627 OWZ196627 PGV196627 PQR196627 QAN196627 QKJ196627 QUF196627 REB196627 RNX196627 RXT196627 SHP196627 SRL196627 TBH196627 TLD196627 TUZ196627 UEV196627 UOR196627 UYN196627 VIJ196627 VSF196627 WCB196627 WLX196627 WVT196627 V458771 JH262163 TD262163 ACZ262163 AMV262163 AWR262163 BGN262163 BQJ262163 CAF262163 CKB262163 CTX262163 DDT262163 DNP262163 DXL262163 EHH262163 ERD262163 FAZ262163 FKV262163 FUR262163 GEN262163 GOJ262163 GYF262163 HIB262163 HRX262163 IBT262163 ILP262163 IVL262163 JFH262163 JPD262163 JYZ262163 KIV262163 KSR262163 LCN262163 LMJ262163 LWF262163 MGB262163 MPX262163 MZT262163 NJP262163 NTL262163 ODH262163 OND262163 OWZ262163 PGV262163 PQR262163 QAN262163 QKJ262163 QUF262163 REB262163 RNX262163 RXT262163 SHP262163 SRL262163 TBH262163 TLD262163 TUZ262163 UEV262163 UOR262163 UYN262163 VIJ262163 VSF262163 WCB262163 WLX262163 WVT262163 V524307 JH327699 TD327699 ACZ327699 AMV327699 AWR327699 BGN327699 BQJ327699 CAF327699 CKB327699 CTX327699 DDT327699 DNP327699 DXL327699 EHH327699 ERD327699 FAZ327699 FKV327699 FUR327699 GEN327699 GOJ327699 GYF327699 HIB327699 HRX327699 IBT327699 ILP327699 IVL327699 JFH327699 JPD327699 JYZ327699 KIV327699 KSR327699 LCN327699 LMJ327699 LWF327699 MGB327699 MPX327699 MZT327699 NJP327699 NTL327699 ODH327699 OND327699 OWZ327699 PGV327699 PQR327699 QAN327699 QKJ327699 QUF327699 REB327699 RNX327699 RXT327699 SHP327699 SRL327699 TBH327699 TLD327699 TUZ327699 UEV327699 UOR327699 UYN327699 VIJ327699 VSF327699 WCB327699 WLX327699 WVT327699 V851987 JH393235 TD393235 ACZ393235 AMV393235 AWR393235 BGN393235 BQJ393235 CAF393235 CKB393235 CTX393235 DDT393235 DNP393235 DXL393235 EHH393235 ERD393235 FAZ393235 FKV393235 FUR393235 GEN393235 GOJ393235 GYF393235 HIB393235 HRX393235 IBT393235 ILP393235 IVL393235 JFH393235 JPD393235 JYZ393235 KIV393235 KSR393235 LCN393235 LMJ393235 LWF393235 MGB393235 MPX393235 MZT393235 NJP393235 NTL393235 ODH393235 OND393235 OWZ393235 PGV393235 PQR393235 QAN393235 QKJ393235 QUF393235 REB393235 RNX393235 RXT393235 SHP393235 SRL393235 TBH393235 TLD393235 TUZ393235 UEV393235 UOR393235 UYN393235 VIJ393235 VSF393235 WCB393235 WLX393235 WVT393235 V589843 JH458771 TD458771 ACZ458771 AMV458771 AWR458771 BGN458771 BQJ458771 CAF458771 CKB458771 CTX458771 DDT458771 DNP458771 DXL458771 EHH458771 ERD458771 FAZ458771 FKV458771 FUR458771 GEN458771 GOJ458771 GYF458771 HIB458771 HRX458771 IBT458771 ILP458771 IVL458771 JFH458771 JPD458771 JYZ458771 KIV458771 KSR458771 LCN458771 LMJ458771 LWF458771 MGB458771 MPX458771 MZT458771 NJP458771 NTL458771 ODH458771 OND458771 OWZ458771 PGV458771 PQR458771 QAN458771 QKJ458771 QUF458771 REB458771 RNX458771 RXT458771 SHP458771 SRL458771 TBH458771 TLD458771 TUZ458771 UEV458771 UOR458771 UYN458771 VIJ458771 VSF458771 WCB458771 WLX458771 WVT458771 V655379 JH524307 TD524307 ACZ524307 AMV524307 AWR524307 BGN524307 BQJ524307 CAF524307 CKB524307 CTX524307 DDT524307 DNP524307 DXL524307 EHH524307 ERD524307 FAZ524307 FKV524307 FUR524307 GEN524307 GOJ524307 GYF524307 HIB524307 HRX524307 IBT524307 ILP524307 IVL524307 JFH524307 JPD524307 JYZ524307 KIV524307 KSR524307 LCN524307 LMJ524307 LWF524307 MGB524307 MPX524307 MZT524307 NJP524307 NTL524307 ODH524307 OND524307 OWZ524307 PGV524307 PQR524307 QAN524307 QKJ524307 QUF524307 REB524307 RNX524307 RXT524307 SHP524307 SRL524307 TBH524307 TLD524307 TUZ524307 UEV524307 UOR524307 UYN524307 VIJ524307 VSF524307 WCB524307 WLX524307 WVT524307 V720915 JH589843 TD589843 ACZ589843 AMV589843 AWR589843 BGN589843 BQJ589843 CAF589843 CKB589843 CTX589843 DDT589843 DNP589843 DXL589843 EHH589843 ERD589843 FAZ589843 FKV589843 FUR589843 GEN589843 GOJ589843 GYF589843 HIB589843 HRX589843 IBT589843 ILP589843 IVL589843 JFH589843 JPD589843 JYZ589843 KIV589843 KSR589843 LCN589843 LMJ589843 LWF589843 MGB589843 MPX589843 MZT589843 NJP589843 NTL589843 ODH589843 OND589843 OWZ589843 PGV589843 PQR589843 QAN589843 QKJ589843 QUF589843 REB589843 RNX589843 RXT589843 SHP589843 SRL589843 TBH589843 TLD589843 TUZ589843 UEV589843 UOR589843 UYN589843 VIJ589843 VSF589843 WCB589843 WLX589843 WVT589843 V786451 JH655379 TD655379 ACZ655379 AMV655379 AWR655379 BGN655379 BQJ655379 CAF655379 CKB655379 CTX655379 DDT655379 DNP655379 DXL655379 EHH655379 ERD655379 FAZ655379 FKV655379 FUR655379 GEN655379 GOJ655379 GYF655379 HIB655379 HRX655379 IBT655379 ILP655379 IVL655379 JFH655379 JPD655379 JYZ655379 KIV655379 KSR655379 LCN655379 LMJ655379 LWF655379 MGB655379 MPX655379 MZT655379 NJP655379 NTL655379 ODH655379 OND655379 OWZ655379 PGV655379 PQR655379 QAN655379 QKJ655379 QUF655379 REB655379 RNX655379 RXT655379 SHP655379 SRL655379 TBH655379 TLD655379 TUZ655379 UEV655379 UOR655379 UYN655379 VIJ655379 VSF655379 WCB655379 WLX655379 WVT655379 V917523 JH720915 TD720915 ACZ720915 AMV720915 AWR720915 BGN720915 BQJ720915 CAF720915 CKB720915 CTX720915 DDT720915 DNP720915 DXL720915 EHH720915 ERD720915 FAZ720915 FKV720915 FUR720915 GEN720915 GOJ720915 GYF720915 HIB720915 HRX720915 IBT720915 ILP720915 IVL720915 JFH720915 JPD720915 JYZ720915 KIV720915 KSR720915 LCN720915 LMJ720915 LWF720915 MGB720915 MPX720915 MZT720915 NJP720915 NTL720915 ODH720915 OND720915 OWZ720915 PGV720915 PQR720915 QAN720915 QKJ720915 QUF720915 REB720915 RNX720915 RXT720915 SHP720915 SRL720915 TBH720915 TLD720915 TUZ720915 UEV720915 UOR720915 UYN720915 VIJ720915 VSF720915 WCB720915 WLX720915 WVT720915 V23 JH786451 TD786451 ACZ786451 AMV786451 AWR786451 BGN786451 BQJ786451 CAF786451 CKB786451 CTX786451 DDT786451 DNP786451 DXL786451 EHH786451 ERD786451 FAZ786451 FKV786451 FUR786451 GEN786451 GOJ786451 GYF786451 HIB786451 HRX786451 IBT786451 ILP786451 IVL786451 JFH786451 JPD786451 JYZ786451 KIV786451 KSR786451 LCN786451 LMJ786451 LWF786451 MGB786451 MPX786451 MZT786451 NJP786451 NTL786451 ODH786451 OND786451 OWZ786451 PGV786451 PQR786451 QAN786451 QKJ786451 QUF786451 REB786451 RNX786451 RXT786451 SHP786451 SRL786451 TBH786451 TLD786451 TUZ786451 UEV786451 UOR786451 UYN786451 VIJ786451 VSF786451 WCB786451 WLX786451 WVT786451 V983059 JH851987 TD851987 ACZ851987 AMV851987 AWR851987 BGN851987 BQJ851987 CAF851987 CKB851987 CTX851987 DDT851987 DNP851987 DXL851987 EHH851987 ERD851987 FAZ851987 FKV851987 FUR851987 GEN851987 GOJ851987 GYF851987 HIB851987 HRX851987 IBT851987 ILP851987 IVL851987 JFH851987 JPD851987 JYZ851987 KIV851987 KSR851987 LCN851987 LMJ851987 LWF851987 MGB851987 MPX851987 MZT851987 NJP851987 NTL851987 ODH851987 OND851987 OWZ851987 PGV851987 PQR851987 QAN851987 QKJ851987 QUF851987 REB851987 RNX851987 RXT851987 SHP851987 SRL851987 TBH851987 TLD851987 TUZ851987 UEV851987 UOR851987 UYN851987 VIJ851987 VSF851987 WCB851987 WLX851987 WVT851987 JH917523 TD917523 ACZ917523 AMV917523 AWR917523 BGN917523 BQJ917523 CAF917523 CKB917523 CTX917523 DDT917523 DNP917523 DXL917523 EHH917523 ERD917523 FAZ917523 FKV917523 FUR917523 GEN917523 GOJ917523 GYF917523 HIB917523 HRX917523 IBT917523 ILP917523 IVL917523 JFH917523 JPD917523 JYZ917523 KIV917523 KSR917523 LCN917523 LMJ917523 LWF917523 MGB917523 MPX917523 MZT917523 NJP917523 NTL917523 ODH917523 OND917523 OWZ917523 PGV917523 PQR917523 QAN917523 QKJ917523 QUF917523 REB917523 RNX917523 RXT917523 SHP917523 SRL917523 TBH917523 TLD917523 TUZ917523 UEV917523 UOR917523 UYN917523 VIJ917523 VSF917523 WCB917523 WLX917523 WVT917523 WVT983059 JH983059 TD983059 ACZ983059 AMV983059 AWR983059 BGN983059 BQJ983059 CAF983059 CKB983059 CTX983059 DDT983059 DNP983059 DXL983059 EHH983059 ERD983059 FAZ983059 FKV983059 FUR983059 GEN983059 GOJ983059 GYF983059 HIB983059 HRX983059 IBT983059 ILP983059 IVL983059 JFH983059 JPD983059 JYZ983059 KIV983059 KSR983059 LCN983059 LMJ983059 LWF983059 MGB983059 MPX983059 MZT983059 NJP983059 NTL983059 ODH983059 OND983059 OWZ983059 PGV983059 PQR983059 QAN983059 QKJ983059 QUF983059 REB983059 RNX983059 RXT983059 SHP983059 SRL983059 TBH983059 TLD983059 TUZ983059 UEV983059 UOR983059 UYN983059 VIJ983059 VSF983059 WCB983059 WLX983059 TB23 V65555"/>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56 JD65556 SZ65556 ACV65556 AMR65556 AWN65556 BGJ65556 BQF65556 CAB65556 CJX65556 CTT65556 DDP65556 DNL65556 DXH65556 EHD65556 EQZ65556 FAV65556 FKR65556 FUN65556 GEJ65556 GOF65556 GYB65556 HHX65556 HRT65556 IBP65556 ILL65556 IVH65556 JFD65556 JOZ65556 JYV65556 KIR65556 KSN65556 LCJ65556 LMF65556 LWB65556 MFX65556 MPT65556 MZP65556 NJL65556 NTH65556 ODD65556 OMZ65556 OWV65556 PGR65556 PQN65556 QAJ65556 QKF65556 QUB65556 RDX65556 RNT65556 RXP65556 SHL65556 SRH65556 TBD65556 TKZ65556 TUV65556 UER65556 UON65556 UYJ65556 VIF65556 VSB65556 WBX65556 WLT65556 WVP65556 R131092 JD131092 SZ131092 ACV131092 AMR131092 AWN131092 BGJ131092 BQF131092 CAB131092 CJX131092 CTT131092 DDP131092 DNL131092 DXH131092 EHD131092 EQZ131092 FAV131092 FKR131092 FUN131092 GEJ131092 GOF131092 GYB131092 HHX131092 HRT131092 IBP131092 ILL131092 IVH131092 JFD131092 JOZ131092 JYV131092 KIR131092 KSN131092 LCJ131092 LMF131092 LWB131092 MFX131092 MPT131092 MZP131092 NJL131092 NTH131092 ODD131092 OMZ131092 OWV131092 PGR131092 PQN131092 QAJ131092 QKF131092 QUB131092 RDX131092 RNT131092 RXP131092 SHL131092 SRH131092 TBD131092 TKZ131092 TUV131092 UER131092 UON131092 UYJ131092 VIF131092 VSB131092 WBX131092 WLT131092 WVP131092 R196628 JD196628 SZ196628 ACV196628 AMR196628 AWN196628 BGJ196628 BQF196628 CAB196628 CJX196628 CTT196628 DDP196628 DNL196628 DXH196628 EHD196628 EQZ196628 FAV196628 FKR196628 FUN196628 GEJ196628 GOF196628 GYB196628 HHX196628 HRT196628 IBP196628 ILL196628 IVH196628 JFD196628 JOZ196628 JYV196628 KIR196628 KSN196628 LCJ196628 LMF196628 LWB196628 MFX196628 MPT196628 MZP196628 NJL196628 NTH196628 ODD196628 OMZ196628 OWV196628 PGR196628 PQN196628 QAJ196628 QKF196628 QUB196628 RDX196628 RNT196628 RXP196628 SHL196628 SRH196628 TBD196628 TKZ196628 TUV196628 UER196628 UON196628 UYJ196628 VIF196628 VSB196628 WBX196628 WLT196628 WVP196628 R262164 JD262164 SZ262164 ACV262164 AMR262164 AWN262164 BGJ262164 BQF262164 CAB262164 CJX262164 CTT262164 DDP262164 DNL262164 DXH262164 EHD262164 EQZ262164 FAV262164 FKR262164 FUN262164 GEJ262164 GOF262164 GYB262164 HHX262164 HRT262164 IBP262164 ILL262164 IVH262164 JFD262164 JOZ262164 JYV262164 KIR262164 KSN262164 LCJ262164 LMF262164 LWB262164 MFX262164 MPT262164 MZP262164 NJL262164 NTH262164 ODD262164 OMZ262164 OWV262164 PGR262164 PQN262164 QAJ262164 QKF262164 QUB262164 RDX262164 RNT262164 RXP262164 SHL262164 SRH262164 TBD262164 TKZ262164 TUV262164 UER262164 UON262164 UYJ262164 VIF262164 VSB262164 WBX262164 WLT262164 WVP262164 R327700 JD327700 SZ327700 ACV327700 AMR327700 AWN327700 BGJ327700 BQF327700 CAB327700 CJX327700 CTT327700 DDP327700 DNL327700 DXH327700 EHD327700 EQZ327700 FAV327700 FKR327700 FUN327700 GEJ327700 GOF327700 GYB327700 HHX327700 HRT327700 IBP327700 ILL327700 IVH327700 JFD327700 JOZ327700 JYV327700 KIR327700 KSN327700 LCJ327700 LMF327700 LWB327700 MFX327700 MPT327700 MZP327700 NJL327700 NTH327700 ODD327700 OMZ327700 OWV327700 PGR327700 PQN327700 QAJ327700 QKF327700 QUB327700 RDX327700 RNT327700 RXP327700 SHL327700 SRH327700 TBD327700 TKZ327700 TUV327700 UER327700 UON327700 UYJ327700 VIF327700 VSB327700 WBX327700 WLT327700 WVP327700 R393236 JD393236 SZ393236 ACV393236 AMR393236 AWN393236 BGJ393236 BQF393236 CAB393236 CJX393236 CTT393236 DDP393236 DNL393236 DXH393236 EHD393236 EQZ393236 FAV393236 FKR393236 FUN393236 GEJ393236 GOF393236 GYB393236 HHX393236 HRT393236 IBP393236 ILL393236 IVH393236 JFD393236 JOZ393236 JYV393236 KIR393236 KSN393236 LCJ393236 LMF393236 LWB393236 MFX393236 MPT393236 MZP393236 NJL393236 NTH393236 ODD393236 OMZ393236 OWV393236 PGR393236 PQN393236 QAJ393236 QKF393236 QUB393236 RDX393236 RNT393236 RXP393236 SHL393236 SRH393236 TBD393236 TKZ393236 TUV393236 UER393236 UON393236 UYJ393236 VIF393236 VSB393236 WBX393236 WLT393236 WVP393236 R458772 JD458772 SZ458772 ACV458772 AMR458772 AWN458772 BGJ458772 BQF458772 CAB458772 CJX458772 CTT458772 DDP458772 DNL458772 DXH458772 EHD458772 EQZ458772 FAV458772 FKR458772 FUN458772 GEJ458772 GOF458772 GYB458772 HHX458772 HRT458772 IBP458772 ILL458772 IVH458772 JFD458772 JOZ458772 JYV458772 KIR458772 KSN458772 LCJ458772 LMF458772 LWB458772 MFX458772 MPT458772 MZP458772 NJL458772 NTH458772 ODD458772 OMZ458772 OWV458772 PGR458772 PQN458772 QAJ458772 QKF458772 QUB458772 RDX458772 RNT458772 RXP458772 SHL458772 SRH458772 TBD458772 TKZ458772 TUV458772 UER458772 UON458772 UYJ458772 VIF458772 VSB458772 WBX458772 WLT458772 WVP458772 R524308 JD524308 SZ524308 ACV524308 AMR524308 AWN524308 BGJ524308 BQF524308 CAB524308 CJX524308 CTT524308 DDP524308 DNL524308 DXH524308 EHD524308 EQZ524308 FAV524308 FKR524308 FUN524308 GEJ524308 GOF524308 GYB524308 HHX524308 HRT524308 IBP524308 ILL524308 IVH524308 JFD524308 JOZ524308 JYV524308 KIR524308 KSN524308 LCJ524308 LMF524308 LWB524308 MFX524308 MPT524308 MZP524308 NJL524308 NTH524308 ODD524308 OMZ524308 OWV524308 PGR524308 PQN524308 QAJ524308 QKF524308 QUB524308 RDX524308 RNT524308 RXP524308 SHL524308 SRH524308 TBD524308 TKZ524308 TUV524308 UER524308 UON524308 UYJ524308 VIF524308 VSB524308 WBX524308 WLT524308 WVP524308 R589844 JD589844 SZ589844 ACV589844 AMR589844 AWN589844 BGJ589844 BQF589844 CAB589844 CJX589844 CTT589844 DDP589844 DNL589844 DXH589844 EHD589844 EQZ589844 FAV589844 FKR589844 FUN589844 GEJ589844 GOF589844 GYB589844 HHX589844 HRT589844 IBP589844 ILL589844 IVH589844 JFD589844 JOZ589844 JYV589844 KIR589844 KSN589844 LCJ589844 LMF589844 LWB589844 MFX589844 MPT589844 MZP589844 NJL589844 NTH589844 ODD589844 OMZ589844 OWV589844 PGR589844 PQN589844 QAJ589844 QKF589844 QUB589844 RDX589844 RNT589844 RXP589844 SHL589844 SRH589844 TBD589844 TKZ589844 TUV589844 UER589844 UON589844 UYJ589844 VIF589844 VSB589844 WBX589844 WLT589844 WVP589844 R655380 JD655380 SZ655380 ACV655380 AMR655380 AWN655380 BGJ655380 BQF655380 CAB655380 CJX655380 CTT655380 DDP655380 DNL655380 DXH655380 EHD655380 EQZ655380 FAV655380 FKR655380 FUN655380 GEJ655380 GOF655380 GYB655380 HHX655380 HRT655380 IBP655380 ILL655380 IVH655380 JFD655380 JOZ655380 JYV655380 KIR655380 KSN655380 LCJ655380 LMF655380 LWB655380 MFX655380 MPT655380 MZP655380 NJL655380 NTH655380 ODD655380 OMZ655380 OWV655380 PGR655380 PQN655380 QAJ655380 QKF655380 QUB655380 RDX655380 RNT655380 RXP655380 SHL655380 SRH655380 TBD655380 TKZ655380 TUV655380 UER655380 UON655380 UYJ655380 VIF655380 VSB655380 WBX655380 WLT655380 WVP655380 R720916 JD720916 SZ720916 ACV720916 AMR720916 AWN720916 BGJ720916 BQF720916 CAB720916 CJX720916 CTT720916 DDP720916 DNL720916 DXH720916 EHD720916 EQZ720916 FAV720916 FKR720916 FUN720916 GEJ720916 GOF720916 GYB720916 HHX720916 HRT720916 IBP720916 ILL720916 IVH720916 JFD720916 JOZ720916 JYV720916 KIR720916 KSN720916 LCJ720916 LMF720916 LWB720916 MFX720916 MPT720916 MZP720916 NJL720916 NTH720916 ODD720916 OMZ720916 OWV720916 PGR720916 PQN720916 QAJ720916 QKF720916 QUB720916 RDX720916 RNT720916 RXP720916 SHL720916 SRH720916 TBD720916 TKZ720916 TUV720916 UER720916 UON720916 UYJ720916 VIF720916 VSB720916 WBX720916 WLT720916 WVP720916 R786452 JD786452 SZ786452 ACV786452 AMR786452 AWN786452 BGJ786452 BQF786452 CAB786452 CJX786452 CTT786452 DDP786452 DNL786452 DXH786452 EHD786452 EQZ786452 FAV786452 FKR786452 FUN786452 GEJ786452 GOF786452 GYB786452 HHX786452 HRT786452 IBP786452 ILL786452 IVH786452 JFD786452 JOZ786452 JYV786452 KIR786452 KSN786452 LCJ786452 LMF786452 LWB786452 MFX786452 MPT786452 MZP786452 NJL786452 NTH786452 ODD786452 OMZ786452 OWV786452 PGR786452 PQN786452 QAJ786452 QKF786452 QUB786452 RDX786452 RNT786452 RXP786452 SHL786452 SRH786452 TBD786452 TKZ786452 TUV786452 UER786452 UON786452 UYJ786452 VIF786452 VSB786452 WBX786452 WLT786452 WVP786452 R851988 JD851988 SZ851988 ACV851988 AMR851988 AWN851988 BGJ851988 BQF851988 CAB851988 CJX851988 CTT851988 DDP851988 DNL851988 DXH851988 EHD851988 EQZ851988 FAV851988 FKR851988 FUN851988 GEJ851988 GOF851988 GYB851988 HHX851988 HRT851988 IBP851988 ILL851988 IVH851988 JFD851988 JOZ851988 JYV851988 KIR851988 KSN851988 LCJ851988 LMF851988 LWB851988 MFX851988 MPT851988 MZP851988 NJL851988 NTH851988 ODD851988 OMZ851988 OWV851988 PGR851988 PQN851988 QAJ851988 QKF851988 QUB851988 RDX851988 RNT851988 RXP851988 SHL851988 SRH851988 TBD851988 TKZ851988 TUV851988 UER851988 UON851988 UYJ851988 VIF851988 VSB851988 WBX851988 WLT851988 WVP851988 R917524 JD917524 SZ917524 ACV917524 AMR917524 AWN917524 BGJ917524 BQF917524 CAB917524 CJX917524 CTT917524 DDP917524 DNL917524 DXH917524 EHD917524 EQZ917524 FAV917524 FKR917524 FUN917524 GEJ917524 GOF917524 GYB917524 HHX917524 HRT917524 IBP917524 ILL917524 IVH917524 JFD917524 JOZ917524 JYV917524 KIR917524 KSN917524 LCJ917524 LMF917524 LWB917524 MFX917524 MPT917524 MZP917524 NJL917524 NTH917524 ODD917524 OMZ917524 OWV917524 PGR917524 PQN917524 QAJ917524 QKF917524 QUB917524 RDX917524 RNT917524 RXP917524 SHL917524 SRH917524 TBD917524 TKZ917524 TUV917524 UER917524 UON917524 UYJ917524 VIF917524 VSB917524 WBX917524 WLT917524 WVP917524 R983060 JD983060 SZ983060 ACV983060 AMR983060 AWN983060 BGJ983060 BQF983060 CAB983060 CJX983060 CTT983060 DDP983060 DNL983060 DXH983060 EHD983060 EQZ983060 FAV983060 FKR983060 FUN983060 GEJ983060 GOF983060 GYB983060 HHX983060 HRT983060 IBP983060 ILL983060 IVH983060 JFD983060 JOZ983060 JYV983060 KIR983060 KSN983060 LCJ983060 LMF983060 LWB983060 MFX983060 MPT983060 MZP983060 NJL983060 NTH983060 ODD983060 OMZ983060 OWV983060 PGR983060 PQN983060 QAJ983060 QKF983060 QUB983060 RDX983060 RNT983060 RXP983060 SHL983060 SRH983060 TBD983060 TKZ983060 TUV983060 UER983060 UON983060 UYJ983060 VIF983060 VSB983060 WBX983060 WLT983060 WVP983060"/>
    <dataValidation type="textLength" operator="lessThanOrEqual" allowBlank="1" showInputMessage="1" showErrorMessage="1" errorTitle="Ошибка" error="Допускается ввод не более 900 символов!" sqref="ACS23 AMO23 AWK23 BGG23 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O23 O65555 JA65555 SW65555 ACS65555 AMO65555 AWK65555 BGG65555 BQC65555 BZY65555 CJU65555 CTQ65555 DDM65555 DNI65555 DXE65555 EHA65555 EQW65555 FAS65555 FKO65555 FUK65555 GEG65555 GOC65555 GXY65555 HHU65555 HRQ65555 IBM65555 ILI65555 IVE65555 JFA65555 JOW65555 JYS65555 KIO65555 KSK65555 LCG65555 LMC65555 LVY65555 MFU65555 MPQ65555 MZM65555 NJI65555 NTE65555 ODA65555 OMW65555 OWS65555 PGO65555 PQK65555 QAG65555 QKC65555 QTY65555 RDU65555 RNQ65555 RXM65555 SHI65555 SRE65555 TBA65555 TKW65555 TUS65555 UEO65555 UOK65555 UYG65555 VIC65555 VRY65555 WBU65555 WLQ65555 WVM65555 O131091 JA131091 SW131091 ACS131091 AMO131091 AWK131091 BGG131091 BQC131091 BZY131091 CJU131091 CTQ131091 DDM131091 DNI131091 DXE131091 EHA131091 EQW131091 FAS131091 FKO131091 FUK131091 GEG131091 GOC131091 GXY131091 HHU131091 HRQ131091 IBM131091 ILI131091 IVE131091 JFA131091 JOW131091 JYS131091 KIO131091 KSK131091 LCG131091 LMC131091 LVY131091 MFU131091 MPQ131091 MZM131091 NJI131091 NTE131091 ODA131091 OMW131091 OWS131091 PGO131091 PQK131091 QAG131091 QKC131091 QTY131091 RDU131091 RNQ131091 RXM131091 SHI131091 SRE131091 TBA131091 TKW131091 TUS131091 UEO131091 UOK131091 UYG131091 VIC131091 VRY131091 WBU131091 WLQ131091 WVM131091 O196627 JA196627 SW196627 ACS196627 AMO196627 AWK196627 BGG196627 BQC196627 BZY196627 CJU196627 CTQ196627 DDM196627 DNI196627 DXE196627 EHA196627 EQW196627 FAS196627 FKO196627 FUK196627 GEG196627 GOC196627 GXY196627 HHU196627 HRQ196627 IBM196627 ILI196627 IVE196627 JFA196627 JOW196627 JYS196627 KIO196627 KSK196627 LCG196627 LMC196627 LVY196627 MFU196627 MPQ196627 MZM196627 NJI196627 NTE196627 ODA196627 OMW196627 OWS196627 PGO196627 PQK196627 QAG196627 QKC196627 QTY196627 RDU196627 RNQ196627 RXM196627 SHI196627 SRE196627 TBA196627 TKW196627 TUS196627 UEO196627 UOK196627 UYG196627 VIC196627 VRY196627 WBU196627 WLQ196627 WVM196627 O262163 JA262163 SW262163 ACS262163 AMO262163 AWK262163 BGG262163 BQC262163 BZY262163 CJU262163 CTQ262163 DDM262163 DNI262163 DXE262163 EHA262163 EQW262163 FAS262163 FKO262163 FUK262163 GEG262163 GOC262163 GXY262163 HHU262163 HRQ262163 IBM262163 ILI262163 IVE262163 JFA262163 JOW262163 JYS262163 KIO262163 KSK262163 LCG262163 LMC262163 LVY262163 MFU262163 MPQ262163 MZM262163 NJI262163 NTE262163 ODA262163 OMW262163 OWS262163 PGO262163 PQK262163 QAG262163 QKC262163 QTY262163 RDU262163 RNQ262163 RXM262163 SHI262163 SRE262163 TBA262163 TKW262163 TUS262163 UEO262163 UOK262163 UYG262163 VIC262163 VRY262163 WBU262163 WLQ262163 WVM262163 O327699 JA327699 SW327699 ACS327699 AMO327699 AWK327699 BGG327699 BQC327699 BZY327699 CJU327699 CTQ327699 DDM327699 DNI327699 DXE327699 EHA327699 EQW327699 FAS327699 FKO327699 FUK327699 GEG327699 GOC327699 GXY327699 HHU327699 HRQ327699 IBM327699 ILI327699 IVE327699 JFA327699 JOW327699 JYS327699 KIO327699 KSK327699 LCG327699 LMC327699 LVY327699 MFU327699 MPQ327699 MZM327699 NJI327699 NTE327699 ODA327699 OMW327699 OWS327699 PGO327699 PQK327699 QAG327699 QKC327699 QTY327699 RDU327699 RNQ327699 RXM327699 SHI327699 SRE327699 TBA327699 TKW327699 TUS327699 UEO327699 UOK327699 UYG327699 VIC327699 VRY327699 WBU327699 WLQ327699 WVM327699 O393235 JA393235 SW393235 ACS393235 AMO393235 AWK393235 BGG393235 BQC393235 BZY393235 CJU393235 CTQ393235 DDM393235 DNI393235 DXE393235 EHA393235 EQW393235 FAS393235 FKO393235 FUK393235 GEG393235 GOC393235 GXY393235 HHU393235 HRQ393235 IBM393235 ILI393235 IVE393235 JFA393235 JOW393235 JYS393235 KIO393235 KSK393235 LCG393235 LMC393235 LVY393235 MFU393235 MPQ393235 MZM393235 NJI393235 NTE393235 ODA393235 OMW393235 OWS393235 PGO393235 PQK393235 QAG393235 QKC393235 QTY393235 RDU393235 RNQ393235 RXM393235 SHI393235 SRE393235 TBA393235 TKW393235 TUS393235 UEO393235 UOK393235 UYG393235 VIC393235 VRY393235 WBU393235 WLQ393235 WVM393235 O458771 JA458771 SW458771 ACS458771 AMO458771 AWK458771 BGG458771 BQC458771 BZY458771 CJU458771 CTQ458771 DDM458771 DNI458771 DXE458771 EHA458771 EQW458771 FAS458771 FKO458771 FUK458771 GEG458771 GOC458771 GXY458771 HHU458771 HRQ458771 IBM458771 ILI458771 IVE458771 JFA458771 JOW458771 JYS458771 KIO458771 KSK458771 LCG458771 LMC458771 LVY458771 MFU458771 MPQ458771 MZM458771 NJI458771 NTE458771 ODA458771 OMW458771 OWS458771 PGO458771 PQK458771 QAG458771 QKC458771 QTY458771 RDU458771 RNQ458771 RXM458771 SHI458771 SRE458771 TBA458771 TKW458771 TUS458771 UEO458771 UOK458771 UYG458771 VIC458771 VRY458771 WBU458771 WLQ458771 WVM458771 O524307 JA524307 SW524307 ACS524307 AMO524307 AWK524307 BGG524307 BQC524307 BZY524307 CJU524307 CTQ524307 DDM524307 DNI524307 DXE524307 EHA524307 EQW524307 FAS524307 FKO524307 FUK524307 GEG524307 GOC524307 GXY524307 HHU524307 HRQ524307 IBM524307 ILI524307 IVE524307 JFA524307 JOW524307 JYS524307 KIO524307 KSK524307 LCG524307 LMC524307 LVY524307 MFU524307 MPQ524307 MZM524307 NJI524307 NTE524307 ODA524307 OMW524307 OWS524307 PGO524307 PQK524307 QAG524307 QKC524307 QTY524307 RDU524307 RNQ524307 RXM524307 SHI524307 SRE524307 TBA524307 TKW524307 TUS524307 UEO524307 UOK524307 UYG524307 VIC524307 VRY524307 WBU524307 WLQ524307 WVM524307 O589843 JA589843 SW589843 ACS589843 AMO589843 AWK589843 BGG589843 BQC589843 BZY589843 CJU589843 CTQ589843 DDM589843 DNI589843 DXE589843 EHA589843 EQW589843 FAS589843 FKO589843 FUK589843 GEG589843 GOC589843 GXY589843 HHU589843 HRQ589843 IBM589843 ILI589843 IVE589843 JFA589843 JOW589843 JYS589843 KIO589843 KSK589843 LCG589843 LMC589843 LVY589843 MFU589843 MPQ589843 MZM589843 NJI589843 NTE589843 ODA589843 OMW589843 OWS589843 PGO589843 PQK589843 QAG589843 QKC589843 QTY589843 RDU589843 RNQ589843 RXM589843 SHI589843 SRE589843 TBA589843 TKW589843 TUS589843 UEO589843 UOK589843 UYG589843 VIC589843 VRY589843 WBU589843 WLQ589843 WVM589843 O655379 JA655379 SW655379 ACS655379 AMO655379 AWK655379 BGG655379 BQC655379 BZY655379 CJU655379 CTQ655379 DDM655379 DNI655379 DXE655379 EHA655379 EQW655379 FAS655379 FKO655379 FUK655379 GEG655379 GOC655379 GXY655379 HHU655379 HRQ655379 IBM655379 ILI655379 IVE655379 JFA655379 JOW655379 JYS655379 KIO655379 KSK655379 LCG655379 LMC655379 LVY655379 MFU655379 MPQ655379 MZM655379 NJI655379 NTE655379 ODA655379 OMW655379 OWS655379 PGO655379 PQK655379 QAG655379 QKC655379 QTY655379 RDU655379 RNQ655379 RXM655379 SHI655379 SRE655379 TBA655379 TKW655379 TUS655379 UEO655379 UOK655379 UYG655379 VIC655379 VRY655379 WBU655379 WLQ655379 WVM655379 O720915 JA720915 SW720915 ACS720915 AMO720915 AWK720915 BGG720915 BQC720915 BZY720915 CJU720915 CTQ720915 DDM720915 DNI720915 DXE720915 EHA720915 EQW720915 FAS720915 FKO720915 FUK720915 GEG720915 GOC720915 GXY720915 HHU720915 HRQ720915 IBM720915 ILI720915 IVE720915 JFA720915 JOW720915 JYS720915 KIO720915 KSK720915 LCG720915 LMC720915 LVY720915 MFU720915 MPQ720915 MZM720915 NJI720915 NTE720915 ODA720915 OMW720915 OWS720915 PGO720915 PQK720915 QAG720915 QKC720915 QTY720915 RDU720915 RNQ720915 RXM720915 SHI720915 SRE720915 TBA720915 TKW720915 TUS720915 UEO720915 UOK720915 UYG720915 VIC720915 VRY720915 WBU720915 WLQ720915 WVM720915 O786451 JA786451 SW786451 ACS786451 AMO786451 AWK786451 BGG786451 BQC786451 BZY786451 CJU786451 CTQ786451 DDM786451 DNI786451 DXE786451 EHA786451 EQW786451 FAS786451 FKO786451 FUK786451 GEG786451 GOC786451 GXY786451 HHU786451 HRQ786451 IBM786451 ILI786451 IVE786451 JFA786451 JOW786451 JYS786451 KIO786451 KSK786451 LCG786451 LMC786451 LVY786451 MFU786451 MPQ786451 MZM786451 NJI786451 NTE786451 ODA786451 OMW786451 OWS786451 PGO786451 PQK786451 QAG786451 QKC786451 QTY786451 RDU786451 RNQ786451 RXM786451 SHI786451 SRE786451 TBA786451 TKW786451 TUS786451 UEO786451 UOK786451 UYG786451 VIC786451 VRY786451 WBU786451 WLQ786451 WVM786451 O851987 JA851987 SW851987 ACS851987 AMO851987 AWK851987 BGG851987 BQC851987 BZY851987 CJU851987 CTQ851987 DDM851987 DNI851987 DXE851987 EHA851987 EQW851987 FAS851987 FKO851987 FUK851987 GEG851987 GOC851987 GXY851987 HHU851987 HRQ851987 IBM851987 ILI851987 IVE851987 JFA851987 JOW851987 JYS851987 KIO851987 KSK851987 LCG851987 LMC851987 LVY851987 MFU851987 MPQ851987 MZM851987 NJI851987 NTE851987 ODA851987 OMW851987 OWS851987 PGO851987 PQK851987 QAG851987 QKC851987 QTY851987 RDU851987 RNQ851987 RXM851987 SHI851987 SRE851987 TBA851987 TKW851987 TUS851987 UEO851987 UOK851987 UYG851987 VIC851987 VRY851987 WBU851987 WLQ851987 WVM851987 O917523 JA917523 SW917523 ACS917523 AMO917523 AWK917523 BGG917523 BQC917523 BZY917523 CJU917523 CTQ917523 DDM917523 DNI917523 DXE917523 EHA917523 EQW917523 FAS917523 FKO917523 FUK917523 GEG917523 GOC917523 GXY917523 HHU917523 HRQ917523 IBM917523 ILI917523 IVE917523 JFA917523 JOW917523 JYS917523 KIO917523 KSK917523 LCG917523 LMC917523 LVY917523 MFU917523 MPQ917523 MZM917523 NJI917523 NTE917523 ODA917523 OMW917523 OWS917523 PGO917523 PQK917523 QAG917523 QKC917523 QTY917523 RDU917523 RNQ917523 RXM917523 SHI917523 SRE917523 TBA917523 TKW917523 TUS917523 UEO917523 UOK917523 UYG917523 VIC917523 VRY917523 WBU917523 WLQ917523 WVM917523 O983059 JA983059 SW983059 ACS983059 AMO983059 AWK983059 BGG983059 BQC983059 BZY983059 CJU983059 CTQ983059 DDM983059 DNI983059 DXE983059 EHA983059 EQW983059 FAS983059 FKO983059 FUK983059 GEG983059 GOC983059 GXY983059 HHU983059 HRQ983059 IBM983059 ILI983059 IVE983059 JFA983059 JOW983059 JYS983059 KIO983059 KSK983059 LCG983059 LMC983059 LVY983059 MFU983059 MPQ983059 MZM983059 NJI983059 NTE983059 ODA983059 OMW983059 OWS983059 PGO983059 PQK983059 QAG983059 QKC983059 QTY983059 RDU983059 RNQ983059 RXM983059 SHI983059 SRE983059 TBA983059 TKW983059 TUS983059 UEO983059 UOK983059 UYG983059 VIC983059 VRY983059 WBU983059 WLQ983059 WVM983059 WVV983055:WVV983060 JA23 X65551:X65556 JJ65551:JJ65556 TF65551:TF65556 ADB65551:ADB65556 AMX65551:AMX65556 AWT65551:AWT65556 BGP65551:BGP65556 BQL65551:BQL65556 CAH65551:CAH65556 CKD65551:CKD65556 CTZ65551:CTZ65556 DDV65551:DDV65556 DNR65551:DNR65556 DXN65551:DXN65556 EHJ65551:EHJ65556 ERF65551:ERF65556 FBB65551:FBB65556 FKX65551:FKX65556 FUT65551:FUT65556 GEP65551:GEP65556 GOL65551:GOL65556 GYH65551:GYH65556 HID65551:HID65556 HRZ65551:HRZ65556 IBV65551:IBV65556 ILR65551:ILR65556 IVN65551:IVN65556 JFJ65551:JFJ65556 JPF65551:JPF65556 JZB65551:JZB65556 KIX65551:KIX65556 KST65551:KST65556 LCP65551:LCP65556 LML65551:LML65556 LWH65551:LWH65556 MGD65551:MGD65556 MPZ65551:MPZ65556 MZV65551:MZV65556 NJR65551:NJR65556 NTN65551:NTN65556 ODJ65551:ODJ65556 ONF65551:ONF65556 OXB65551:OXB65556 PGX65551:PGX65556 PQT65551:PQT65556 QAP65551:QAP65556 QKL65551:QKL65556 QUH65551:QUH65556 RED65551:RED65556 RNZ65551:RNZ65556 RXV65551:RXV65556 SHR65551:SHR65556 SRN65551:SRN65556 TBJ65551:TBJ65556 TLF65551:TLF65556 TVB65551:TVB65556 UEX65551:UEX65556 UOT65551:UOT65556 UYP65551:UYP65556 VIL65551:VIL65556 VSH65551:VSH65556 WCD65551:WCD65556 WLZ65551:WLZ65556 WVV65551:WVV65556 X131087:X131092 JJ131087:JJ131092 TF131087:TF131092 ADB131087:ADB131092 AMX131087:AMX131092 AWT131087:AWT131092 BGP131087:BGP131092 BQL131087:BQL131092 CAH131087:CAH131092 CKD131087:CKD131092 CTZ131087:CTZ131092 DDV131087:DDV131092 DNR131087:DNR131092 DXN131087:DXN131092 EHJ131087:EHJ131092 ERF131087:ERF131092 FBB131087:FBB131092 FKX131087:FKX131092 FUT131087:FUT131092 GEP131087:GEP131092 GOL131087:GOL131092 GYH131087:GYH131092 HID131087:HID131092 HRZ131087:HRZ131092 IBV131087:IBV131092 ILR131087:ILR131092 IVN131087:IVN131092 JFJ131087:JFJ131092 JPF131087:JPF131092 JZB131087:JZB131092 KIX131087:KIX131092 KST131087:KST131092 LCP131087:LCP131092 LML131087:LML131092 LWH131087:LWH131092 MGD131087:MGD131092 MPZ131087:MPZ131092 MZV131087:MZV131092 NJR131087:NJR131092 NTN131087:NTN131092 ODJ131087:ODJ131092 ONF131087:ONF131092 OXB131087:OXB131092 PGX131087:PGX131092 PQT131087:PQT131092 QAP131087:QAP131092 QKL131087:QKL131092 QUH131087:QUH131092 RED131087:RED131092 RNZ131087:RNZ131092 RXV131087:RXV131092 SHR131087:SHR131092 SRN131087:SRN131092 TBJ131087:TBJ131092 TLF131087:TLF131092 TVB131087:TVB131092 UEX131087:UEX131092 UOT131087:UOT131092 UYP131087:UYP131092 VIL131087:VIL131092 VSH131087:VSH131092 WCD131087:WCD131092 WLZ131087:WLZ131092 WVV131087:WVV131092 X196623:X196628 JJ196623:JJ196628 TF196623:TF196628 ADB196623:ADB196628 AMX196623:AMX196628 AWT196623:AWT196628 BGP196623:BGP196628 BQL196623:BQL196628 CAH196623:CAH196628 CKD196623:CKD196628 CTZ196623:CTZ196628 DDV196623:DDV196628 DNR196623:DNR196628 DXN196623:DXN196628 EHJ196623:EHJ196628 ERF196623:ERF196628 FBB196623:FBB196628 FKX196623:FKX196628 FUT196623:FUT196628 GEP196623:GEP196628 GOL196623:GOL196628 GYH196623:GYH196628 HID196623:HID196628 HRZ196623:HRZ196628 IBV196623:IBV196628 ILR196623:ILR196628 IVN196623:IVN196628 JFJ196623:JFJ196628 JPF196623:JPF196628 JZB196623:JZB196628 KIX196623:KIX196628 KST196623:KST196628 LCP196623:LCP196628 LML196623:LML196628 LWH196623:LWH196628 MGD196623:MGD196628 MPZ196623:MPZ196628 MZV196623:MZV196628 NJR196623:NJR196628 NTN196623:NTN196628 ODJ196623:ODJ196628 ONF196623:ONF196628 OXB196623:OXB196628 PGX196623:PGX196628 PQT196623:PQT196628 QAP196623:QAP196628 QKL196623:QKL196628 QUH196623:QUH196628 RED196623:RED196628 RNZ196623:RNZ196628 RXV196623:RXV196628 SHR196623:SHR196628 SRN196623:SRN196628 TBJ196623:TBJ196628 TLF196623:TLF196628 TVB196623:TVB196628 UEX196623:UEX196628 UOT196623:UOT196628 UYP196623:UYP196628 VIL196623:VIL196628 VSH196623:VSH196628 WCD196623:WCD196628 WLZ196623:WLZ196628 WVV196623:WVV196628 X262159:X262164 JJ262159:JJ262164 TF262159:TF262164 ADB262159:ADB262164 AMX262159:AMX262164 AWT262159:AWT262164 BGP262159:BGP262164 BQL262159:BQL262164 CAH262159:CAH262164 CKD262159:CKD262164 CTZ262159:CTZ262164 DDV262159:DDV262164 DNR262159:DNR262164 DXN262159:DXN262164 EHJ262159:EHJ262164 ERF262159:ERF262164 FBB262159:FBB262164 FKX262159:FKX262164 FUT262159:FUT262164 GEP262159:GEP262164 GOL262159:GOL262164 GYH262159:GYH262164 HID262159:HID262164 HRZ262159:HRZ262164 IBV262159:IBV262164 ILR262159:ILR262164 IVN262159:IVN262164 JFJ262159:JFJ262164 JPF262159:JPF262164 JZB262159:JZB262164 KIX262159:KIX262164 KST262159:KST262164 LCP262159:LCP262164 LML262159:LML262164 LWH262159:LWH262164 MGD262159:MGD262164 MPZ262159:MPZ262164 MZV262159:MZV262164 NJR262159:NJR262164 NTN262159:NTN262164 ODJ262159:ODJ262164 ONF262159:ONF262164 OXB262159:OXB262164 PGX262159:PGX262164 PQT262159:PQT262164 QAP262159:QAP262164 QKL262159:QKL262164 QUH262159:QUH262164 RED262159:RED262164 RNZ262159:RNZ262164 RXV262159:RXV262164 SHR262159:SHR262164 SRN262159:SRN262164 TBJ262159:TBJ262164 TLF262159:TLF262164 TVB262159:TVB262164 UEX262159:UEX262164 UOT262159:UOT262164 UYP262159:UYP262164 VIL262159:VIL262164 VSH262159:VSH262164 WCD262159:WCD262164 WLZ262159:WLZ262164 WVV262159:WVV262164 X327695:X327700 JJ327695:JJ327700 TF327695:TF327700 ADB327695:ADB327700 AMX327695:AMX327700 AWT327695:AWT327700 BGP327695:BGP327700 BQL327695:BQL327700 CAH327695:CAH327700 CKD327695:CKD327700 CTZ327695:CTZ327700 DDV327695:DDV327700 DNR327695:DNR327700 DXN327695:DXN327700 EHJ327695:EHJ327700 ERF327695:ERF327700 FBB327695:FBB327700 FKX327695:FKX327700 FUT327695:FUT327700 GEP327695:GEP327700 GOL327695:GOL327700 GYH327695:GYH327700 HID327695:HID327700 HRZ327695:HRZ327700 IBV327695:IBV327700 ILR327695:ILR327700 IVN327695:IVN327700 JFJ327695:JFJ327700 JPF327695:JPF327700 JZB327695:JZB327700 KIX327695:KIX327700 KST327695:KST327700 LCP327695:LCP327700 LML327695:LML327700 LWH327695:LWH327700 MGD327695:MGD327700 MPZ327695:MPZ327700 MZV327695:MZV327700 NJR327695:NJR327700 NTN327695:NTN327700 ODJ327695:ODJ327700 ONF327695:ONF327700 OXB327695:OXB327700 PGX327695:PGX327700 PQT327695:PQT327700 QAP327695:QAP327700 QKL327695:QKL327700 QUH327695:QUH327700 RED327695:RED327700 RNZ327695:RNZ327700 RXV327695:RXV327700 SHR327695:SHR327700 SRN327695:SRN327700 TBJ327695:TBJ327700 TLF327695:TLF327700 TVB327695:TVB327700 UEX327695:UEX327700 UOT327695:UOT327700 UYP327695:UYP327700 VIL327695:VIL327700 VSH327695:VSH327700 WCD327695:WCD327700 WLZ327695:WLZ327700 WVV327695:WVV327700 X393231:X393236 JJ393231:JJ393236 TF393231:TF393236 ADB393231:ADB393236 AMX393231:AMX393236 AWT393231:AWT393236 BGP393231:BGP393236 BQL393231:BQL393236 CAH393231:CAH393236 CKD393231:CKD393236 CTZ393231:CTZ393236 DDV393231:DDV393236 DNR393231:DNR393236 DXN393231:DXN393236 EHJ393231:EHJ393236 ERF393231:ERF393236 FBB393231:FBB393236 FKX393231:FKX393236 FUT393231:FUT393236 GEP393231:GEP393236 GOL393231:GOL393236 GYH393231:GYH393236 HID393231:HID393236 HRZ393231:HRZ393236 IBV393231:IBV393236 ILR393231:ILR393236 IVN393231:IVN393236 JFJ393231:JFJ393236 JPF393231:JPF393236 JZB393231:JZB393236 KIX393231:KIX393236 KST393231:KST393236 LCP393231:LCP393236 LML393231:LML393236 LWH393231:LWH393236 MGD393231:MGD393236 MPZ393231:MPZ393236 MZV393231:MZV393236 NJR393231:NJR393236 NTN393231:NTN393236 ODJ393231:ODJ393236 ONF393231:ONF393236 OXB393231:OXB393236 PGX393231:PGX393236 PQT393231:PQT393236 QAP393231:QAP393236 QKL393231:QKL393236 QUH393231:QUH393236 RED393231:RED393236 RNZ393231:RNZ393236 RXV393231:RXV393236 SHR393231:SHR393236 SRN393231:SRN393236 TBJ393231:TBJ393236 TLF393231:TLF393236 TVB393231:TVB393236 UEX393231:UEX393236 UOT393231:UOT393236 UYP393231:UYP393236 VIL393231:VIL393236 VSH393231:VSH393236 WCD393231:WCD393236 WLZ393231:WLZ393236 WVV393231:WVV393236 X458767:X458772 JJ458767:JJ458772 TF458767:TF458772 ADB458767:ADB458772 AMX458767:AMX458772 AWT458767:AWT458772 BGP458767:BGP458772 BQL458767:BQL458772 CAH458767:CAH458772 CKD458767:CKD458772 CTZ458767:CTZ458772 DDV458767:DDV458772 DNR458767:DNR458772 DXN458767:DXN458772 EHJ458767:EHJ458772 ERF458767:ERF458772 FBB458767:FBB458772 FKX458767:FKX458772 FUT458767:FUT458772 GEP458767:GEP458772 GOL458767:GOL458772 GYH458767:GYH458772 HID458767:HID458772 HRZ458767:HRZ458772 IBV458767:IBV458772 ILR458767:ILR458772 IVN458767:IVN458772 JFJ458767:JFJ458772 JPF458767:JPF458772 JZB458767:JZB458772 KIX458767:KIX458772 KST458767:KST458772 LCP458767:LCP458772 LML458767:LML458772 LWH458767:LWH458772 MGD458767:MGD458772 MPZ458767:MPZ458772 MZV458767:MZV458772 NJR458767:NJR458772 NTN458767:NTN458772 ODJ458767:ODJ458772 ONF458767:ONF458772 OXB458767:OXB458772 PGX458767:PGX458772 PQT458767:PQT458772 QAP458767:QAP458772 QKL458767:QKL458772 QUH458767:QUH458772 RED458767:RED458772 RNZ458767:RNZ458772 RXV458767:RXV458772 SHR458767:SHR458772 SRN458767:SRN458772 TBJ458767:TBJ458772 TLF458767:TLF458772 TVB458767:TVB458772 UEX458767:UEX458772 UOT458767:UOT458772 UYP458767:UYP458772 VIL458767:VIL458772 VSH458767:VSH458772 WCD458767:WCD458772 WLZ458767:WLZ458772 WVV458767:WVV458772 X524303:X524308 JJ524303:JJ524308 TF524303:TF524308 ADB524303:ADB524308 AMX524303:AMX524308 AWT524303:AWT524308 BGP524303:BGP524308 BQL524303:BQL524308 CAH524303:CAH524308 CKD524303:CKD524308 CTZ524303:CTZ524308 DDV524303:DDV524308 DNR524303:DNR524308 DXN524303:DXN524308 EHJ524303:EHJ524308 ERF524303:ERF524308 FBB524303:FBB524308 FKX524303:FKX524308 FUT524303:FUT524308 GEP524303:GEP524308 GOL524303:GOL524308 GYH524303:GYH524308 HID524303:HID524308 HRZ524303:HRZ524308 IBV524303:IBV524308 ILR524303:ILR524308 IVN524303:IVN524308 JFJ524303:JFJ524308 JPF524303:JPF524308 JZB524303:JZB524308 KIX524303:KIX524308 KST524303:KST524308 LCP524303:LCP524308 LML524303:LML524308 LWH524303:LWH524308 MGD524303:MGD524308 MPZ524303:MPZ524308 MZV524303:MZV524308 NJR524303:NJR524308 NTN524303:NTN524308 ODJ524303:ODJ524308 ONF524303:ONF524308 OXB524303:OXB524308 PGX524303:PGX524308 PQT524303:PQT524308 QAP524303:QAP524308 QKL524303:QKL524308 QUH524303:QUH524308 RED524303:RED524308 RNZ524303:RNZ524308 RXV524303:RXV524308 SHR524303:SHR524308 SRN524303:SRN524308 TBJ524303:TBJ524308 TLF524303:TLF524308 TVB524303:TVB524308 UEX524303:UEX524308 UOT524303:UOT524308 UYP524303:UYP524308 VIL524303:VIL524308 VSH524303:VSH524308 WCD524303:WCD524308 WLZ524303:WLZ524308 WVV524303:WVV524308 X589839:X589844 JJ589839:JJ589844 TF589839:TF589844 ADB589839:ADB589844 AMX589839:AMX589844 AWT589839:AWT589844 BGP589839:BGP589844 BQL589839:BQL589844 CAH589839:CAH589844 CKD589839:CKD589844 CTZ589839:CTZ589844 DDV589839:DDV589844 DNR589839:DNR589844 DXN589839:DXN589844 EHJ589839:EHJ589844 ERF589839:ERF589844 FBB589839:FBB589844 FKX589839:FKX589844 FUT589839:FUT589844 GEP589839:GEP589844 GOL589839:GOL589844 GYH589839:GYH589844 HID589839:HID589844 HRZ589839:HRZ589844 IBV589839:IBV589844 ILR589839:ILR589844 IVN589839:IVN589844 JFJ589839:JFJ589844 JPF589839:JPF589844 JZB589839:JZB589844 KIX589839:KIX589844 KST589839:KST589844 LCP589839:LCP589844 LML589839:LML589844 LWH589839:LWH589844 MGD589839:MGD589844 MPZ589839:MPZ589844 MZV589839:MZV589844 NJR589839:NJR589844 NTN589839:NTN589844 ODJ589839:ODJ589844 ONF589839:ONF589844 OXB589839:OXB589844 PGX589839:PGX589844 PQT589839:PQT589844 QAP589839:QAP589844 QKL589839:QKL589844 QUH589839:QUH589844 RED589839:RED589844 RNZ589839:RNZ589844 RXV589839:RXV589844 SHR589839:SHR589844 SRN589839:SRN589844 TBJ589839:TBJ589844 TLF589839:TLF589844 TVB589839:TVB589844 UEX589839:UEX589844 UOT589839:UOT589844 UYP589839:UYP589844 VIL589839:VIL589844 VSH589839:VSH589844 WCD589839:WCD589844 WLZ589839:WLZ589844 WVV589839:WVV589844 X655375:X655380 JJ655375:JJ655380 TF655375:TF655380 ADB655375:ADB655380 AMX655375:AMX655380 AWT655375:AWT655380 BGP655375:BGP655380 BQL655375:BQL655380 CAH655375:CAH655380 CKD655375:CKD655380 CTZ655375:CTZ655380 DDV655375:DDV655380 DNR655375:DNR655380 DXN655375:DXN655380 EHJ655375:EHJ655380 ERF655375:ERF655380 FBB655375:FBB655380 FKX655375:FKX655380 FUT655375:FUT655380 GEP655375:GEP655380 GOL655375:GOL655380 GYH655375:GYH655380 HID655375:HID655380 HRZ655375:HRZ655380 IBV655375:IBV655380 ILR655375:ILR655380 IVN655375:IVN655380 JFJ655375:JFJ655380 JPF655375:JPF655380 JZB655375:JZB655380 KIX655375:KIX655380 KST655375:KST655380 LCP655375:LCP655380 LML655375:LML655380 LWH655375:LWH655380 MGD655375:MGD655380 MPZ655375:MPZ655380 MZV655375:MZV655380 NJR655375:NJR655380 NTN655375:NTN655380 ODJ655375:ODJ655380 ONF655375:ONF655380 OXB655375:OXB655380 PGX655375:PGX655380 PQT655375:PQT655380 QAP655375:QAP655380 QKL655375:QKL655380 QUH655375:QUH655380 RED655375:RED655380 RNZ655375:RNZ655380 RXV655375:RXV655380 SHR655375:SHR655380 SRN655375:SRN655380 TBJ655375:TBJ655380 TLF655375:TLF655380 TVB655375:TVB655380 UEX655375:UEX655380 UOT655375:UOT655380 UYP655375:UYP655380 VIL655375:VIL655380 VSH655375:VSH655380 WCD655375:WCD655380 WLZ655375:WLZ655380 WVV655375:WVV655380 X720911:X720916 JJ720911:JJ720916 TF720911:TF720916 ADB720911:ADB720916 AMX720911:AMX720916 AWT720911:AWT720916 BGP720911:BGP720916 BQL720911:BQL720916 CAH720911:CAH720916 CKD720911:CKD720916 CTZ720911:CTZ720916 DDV720911:DDV720916 DNR720911:DNR720916 DXN720911:DXN720916 EHJ720911:EHJ720916 ERF720911:ERF720916 FBB720911:FBB720916 FKX720911:FKX720916 FUT720911:FUT720916 GEP720911:GEP720916 GOL720911:GOL720916 GYH720911:GYH720916 HID720911:HID720916 HRZ720911:HRZ720916 IBV720911:IBV720916 ILR720911:ILR720916 IVN720911:IVN720916 JFJ720911:JFJ720916 JPF720911:JPF720916 JZB720911:JZB720916 KIX720911:KIX720916 KST720911:KST720916 LCP720911:LCP720916 LML720911:LML720916 LWH720911:LWH720916 MGD720911:MGD720916 MPZ720911:MPZ720916 MZV720911:MZV720916 NJR720911:NJR720916 NTN720911:NTN720916 ODJ720911:ODJ720916 ONF720911:ONF720916 OXB720911:OXB720916 PGX720911:PGX720916 PQT720911:PQT720916 QAP720911:QAP720916 QKL720911:QKL720916 QUH720911:QUH720916 RED720911:RED720916 RNZ720911:RNZ720916 RXV720911:RXV720916 SHR720911:SHR720916 SRN720911:SRN720916 TBJ720911:TBJ720916 TLF720911:TLF720916 TVB720911:TVB720916 UEX720911:UEX720916 UOT720911:UOT720916 UYP720911:UYP720916 VIL720911:VIL720916 VSH720911:VSH720916 WCD720911:WCD720916 WLZ720911:WLZ720916 WVV720911:WVV720916 X786447:X786452 JJ786447:JJ786452 TF786447:TF786452 ADB786447:ADB786452 AMX786447:AMX786452 AWT786447:AWT786452 BGP786447:BGP786452 BQL786447:BQL786452 CAH786447:CAH786452 CKD786447:CKD786452 CTZ786447:CTZ786452 DDV786447:DDV786452 DNR786447:DNR786452 DXN786447:DXN786452 EHJ786447:EHJ786452 ERF786447:ERF786452 FBB786447:FBB786452 FKX786447:FKX786452 FUT786447:FUT786452 GEP786447:GEP786452 GOL786447:GOL786452 GYH786447:GYH786452 HID786447:HID786452 HRZ786447:HRZ786452 IBV786447:IBV786452 ILR786447:ILR786452 IVN786447:IVN786452 JFJ786447:JFJ786452 JPF786447:JPF786452 JZB786447:JZB786452 KIX786447:KIX786452 KST786447:KST786452 LCP786447:LCP786452 LML786447:LML786452 LWH786447:LWH786452 MGD786447:MGD786452 MPZ786447:MPZ786452 MZV786447:MZV786452 NJR786447:NJR786452 NTN786447:NTN786452 ODJ786447:ODJ786452 ONF786447:ONF786452 OXB786447:OXB786452 PGX786447:PGX786452 PQT786447:PQT786452 QAP786447:QAP786452 QKL786447:QKL786452 QUH786447:QUH786452 RED786447:RED786452 RNZ786447:RNZ786452 RXV786447:RXV786452 SHR786447:SHR786452 SRN786447:SRN786452 TBJ786447:TBJ786452 TLF786447:TLF786452 TVB786447:TVB786452 UEX786447:UEX786452 UOT786447:UOT786452 UYP786447:UYP786452 VIL786447:VIL786452 VSH786447:VSH786452 WCD786447:WCD786452 WLZ786447:WLZ786452 WVV786447:WVV786452 X851983:X851988 JJ851983:JJ851988 TF851983:TF851988 ADB851983:ADB851988 AMX851983:AMX851988 AWT851983:AWT851988 BGP851983:BGP851988 BQL851983:BQL851988 CAH851983:CAH851988 CKD851983:CKD851988 CTZ851983:CTZ851988 DDV851983:DDV851988 DNR851983:DNR851988 DXN851983:DXN851988 EHJ851983:EHJ851988 ERF851983:ERF851988 FBB851983:FBB851988 FKX851983:FKX851988 FUT851983:FUT851988 GEP851983:GEP851988 GOL851983:GOL851988 GYH851983:GYH851988 HID851983:HID851988 HRZ851983:HRZ851988 IBV851983:IBV851988 ILR851983:ILR851988 IVN851983:IVN851988 JFJ851983:JFJ851988 JPF851983:JPF851988 JZB851983:JZB851988 KIX851983:KIX851988 KST851983:KST851988 LCP851983:LCP851988 LML851983:LML851988 LWH851983:LWH851988 MGD851983:MGD851988 MPZ851983:MPZ851988 MZV851983:MZV851988 NJR851983:NJR851988 NTN851983:NTN851988 ODJ851983:ODJ851988 ONF851983:ONF851988 OXB851983:OXB851988 PGX851983:PGX851988 PQT851983:PQT851988 QAP851983:QAP851988 QKL851983:QKL851988 QUH851983:QUH851988 RED851983:RED851988 RNZ851983:RNZ851988 RXV851983:RXV851988 SHR851983:SHR851988 SRN851983:SRN851988 TBJ851983:TBJ851988 TLF851983:TLF851988 TVB851983:TVB851988 UEX851983:UEX851988 UOT851983:UOT851988 UYP851983:UYP851988 VIL851983:VIL851988 VSH851983:VSH851988 WCD851983:WCD851988 WLZ851983:WLZ851988 WVV851983:WVV851988 X917519:X917524 JJ917519:JJ917524 TF917519:TF917524 ADB917519:ADB917524 AMX917519:AMX917524 AWT917519:AWT917524 BGP917519:BGP917524 BQL917519:BQL917524 CAH917519:CAH917524 CKD917519:CKD917524 CTZ917519:CTZ917524 DDV917519:DDV917524 DNR917519:DNR917524 DXN917519:DXN917524 EHJ917519:EHJ917524 ERF917519:ERF917524 FBB917519:FBB917524 FKX917519:FKX917524 FUT917519:FUT917524 GEP917519:GEP917524 GOL917519:GOL917524 GYH917519:GYH917524 HID917519:HID917524 HRZ917519:HRZ917524 IBV917519:IBV917524 ILR917519:ILR917524 IVN917519:IVN917524 JFJ917519:JFJ917524 JPF917519:JPF917524 JZB917519:JZB917524 KIX917519:KIX917524 KST917519:KST917524 LCP917519:LCP917524 LML917519:LML917524 LWH917519:LWH917524 MGD917519:MGD917524 MPZ917519:MPZ917524 MZV917519:MZV917524 NJR917519:NJR917524 NTN917519:NTN917524 ODJ917519:ODJ917524 ONF917519:ONF917524 OXB917519:OXB917524 PGX917519:PGX917524 PQT917519:PQT917524 QAP917519:QAP917524 QKL917519:QKL917524 QUH917519:QUH917524 RED917519:RED917524 RNZ917519:RNZ917524 RXV917519:RXV917524 SHR917519:SHR917524 SRN917519:SRN917524 TBJ917519:TBJ917524 TLF917519:TLF917524 TVB917519:TVB917524 UEX917519:UEX917524 UOT917519:UOT917524 UYP917519:UYP917524 VIL917519:VIL917524 VSH917519:VSH917524 WCD917519:WCD917524 WLZ917519:WLZ917524 WVV917519:WVV917524 X983055:X983060 JJ983055:JJ983060 TF983055:TF983060 ADB983055:ADB983060 AMX983055:AMX983060 AWT983055:AWT983060 BGP983055:BGP983060 BQL983055:BQL983060 CAH983055:CAH983060 CKD983055:CKD983060 CTZ983055:CTZ983060 DDV983055:DDV983060 DNR983055:DNR983060 DXN983055:DXN983060 EHJ983055:EHJ983060 ERF983055:ERF983060 FBB983055:FBB983060 FKX983055:FKX983060 FUT983055:FUT983060 GEP983055:GEP983060 GOL983055:GOL983060 GYH983055:GYH983060 HID983055:HID983060 HRZ983055:HRZ983060 IBV983055:IBV983060 ILR983055:ILR983060 IVN983055:IVN983060 JFJ983055:JFJ983060 JPF983055:JPF983060 JZB983055:JZB983060 KIX983055:KIX983060 KST983055:KST983060 LCP983055:LCP983060 LML983055:LML983060 LWH983055:LWH983060 MGD983055:MGD983060 MPZ983055:MPZ983060 MZV983055:MZV983060 NJR983055:NJR983060 NTN983055:NTN983060 ODJ983055:ODJ983060 ONF983055:ONF983060 OXB983055:OXB983060 PGX983055:PGX983060 PQT983055:PQT983060 QAP983055:QAP983060 QKL983055:QKL983060 QUH983055:QUH983060 RED983055:RED983060 RNZ983055:RNZ983060 RXV983055:RXV983060 SHR983055:SHR983060 SRN983055:SRN983060 TBJ983055:TBJ983060 TLF983055:TLF983060 TVB983055:TVB983060 UEX983055:UEX983060 UOT983055:UOT983060 UYP983055:UYP983060 VIL983055:VIL983060 VSH983055:VSH983060 WCD983055:WCD983060 WLZ983055:WLZ983060 WVV24 JJ24 TF24 ADB24 AMX24 AWT24 BGP24 BQL24 CAH24 CKD24 CTZ24 DDV24 DNR24 DXN24 EHJ24 ERF24 FBB24 FKX24 FUT24 GEP24 GOL24 GYH24 HID24 HRZ24 IBV24 ILR24 IVN24 JFJ24 JPF24 JZB24 KIX24 KST24 LCP24 LML24 LWH24 MGD24 MPZ24 MZV24 NJR24 NTN24 ODJ24 ONF24 OXB24 PGX24 PQT24 QAP24 QKL24 QUH24 RED24 RNZ24 RXV24 SHR24 SRN24 TBJ24 TLF24 TVB24 UEX24 UOT24 UYP24 VIL24 VSH24 WCD24 WLZ24 WLZ19:WLZ23 WCD19:WCD23 VSH19:VSH23 VIL19:VIL23 UYP19:UYP23 UOT19:UOT23 UEX19:UEX23 TVB19:TVB23 TLF19:TLF23 TBJ19:TBJ23 SRN19:SRN23 SHR19:SHR23 RXV19:RXV23 RNZ19:RNZ23 RED19:RED23 QUH19:QUH23 QKL19:QKL23 QAP19:QAP23 PQT19:PQT23 PGX19:PGX23 OXB19:OXB23 ONF19:ONF23 ODJ19:ODJ23 NTN19:NTN23 NJR19:NJR23 MZV19:MZV23 MPZ19:MPZ23 MGD19:MGD23 LWH19:LWH23 LML19:LML23 LCP19:LCP23 KST19:KST23 KIX19:KIX23 JZB19:JZB23 JPF19:JPF23 JFJ19:JFJ23 IVN19:IVN23 ILR19:ILR23 IBV19:IBV23 HRZ19:HRZ23 HID19:HID23 GYH19:GYH23 GOL19:GOL23 GEP19:GEP23 FUT19:FUT23 FKX19:FKX23 FBB19:FBB23 ERF19:ERF23 EHJ19:EHJ23 DXN19:DXN23 DNR19:DNR23 DDV19:DDV23 CTZ19:CTZ23 CKD19:CKD23 CAH19:CAH23 BQL19:BQL23 BGP19:BGP23 AWT19:AWT23 AMX19:AMX23 ADB19:ADB23 TF19:TF23 JJ19:JJ23 WVV19:WVV23 SW23">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215" hidden="1" customWidth="1"/>
    <col min="2" max="4" width="3.7109375" style="202" hidden="1" customWidth="1"/>
    <col min="5" max="5" width="3.7109375" style="87" customWidth="1"/>
    <col min="6" max="6" width="9.7109375" style="36" customWidth="1"/>
    <col min="7" max="7" width="37.7109375" style="36" customWidth="1"/>
    <col min="8" max="8" width="66.85546875" style="36" customWidth="1"/>
    <col min="9" max="9" width="115.7109375" style="36" customWidth="1"/>
    <col min="10" max="11" width="10.5703125" style="202"/>
    <col min="12" max="12" width="11.140625" style="202" customWidth="1"/>
    <col min="13" max="20" width="10.5703125" style="202"/>
    <col min="21" max="16384" width="10.5703125" style="36"/>
  </cols>
  <sheetData>
    <row r="1" spans="1:20" ht="3" customHeight="1">
      <c r="A1" s="215" t="s">
        <v>210</v>
      </c>
    </row>
    <row r="2" spans="1:20" ht="22.5">
      <c r="F2" s="1194" t="s">
        <v>491</v>
      </c>
      <c r="G2" s="1195"/>
      <c r="H2" s="1196"/>
      <c r="I2" s="435"/>
    </row>
    <row r="3" spans="1:20" ht="3" customHeight="1"/>
    <row r="4" spans="1:20" s="190" customFormat="1" ht="11.25">
      <c r="A4" s="214"/>
      <c r="B4" s="214"/>
      <c r="C4" s="214"/>
      <c r="D4" s="214"/>
      <c r="F4" s="1155" t="s">
        <v>454</v>
      </c>
      <c r="G4" s="1155"/>
      <c r="H4" s="1155"/>
      <c r="I4" s="1197" t="s">
        <v>455</v>
      </c>
      <c r="J4" s="214"/>
      <c r="K4" s="214"/>
      <c r="L4" s="214"/>
      <c r="M4" s="214"/>
      <c r="N4" s="214"/>
      <c r="O4" s="214"/>
      <c r="P4" s="214"/>
      <c r="Q4" s="214"/>
      <c r="R4" s="214"/>
      <c r="S4" s="214"/>
      <c r="T4" s="214"/>
    </row>
    <row r="5" spans="1:20" s="190" customFormat="1" ht="11.25" customHeight="1">
      <c r="A5" s="214"/>
      <c r="B5" s="214"/>
      <c r="C5" s="214"/>
      <c r="D5" s="214"/>
      <c r="F5" s="318" t="s">
        <v>92</v>
      </c>
      <c r="G5" s="336" t="s">
        <v>457</v>
      </c>
      <c r="H5" s="317" t="s">
        <v>442</v>
      </c>
      <c r="I5" s="1197"/>
      <c r="J5" s="214"/>
      <c r="K5" s="214"/>
      <c r="L5" s="214"/>
      <c r="M5" s="214"/>
      <c r="N5" s="214"/>
      <c r="O5" s="214"/>
      <c r="P5" s="214"/>
      <c r="Q5" s="214"/>
      <c r="R5" s="214"/>
      <c r="S5" s="214"/>
      <c r="T5" s="214"/>
    </row>
    <row r="6" spans="1:20" s="190" customFormat="1" ht="12" customHeight="1">
      <c r="A6" s="214"/>
      <c r="B6" s="214"/>
      <c r="C6" s="214"/>
      <c r="D6" s="214"/>
      <c r="F6" s="319" t="s">
        <v>93</v>
      </c>
      <c r="G6" s="321">
        <v>2</v>
      </c>
      <c r="H6" s="322">
        <v>3</v>
      </c>
      <c r="I6" s="320">
        <v>4</v>
      </c>
      <c r="J6" s="214">
        <v>4</v>
      </c>
      <c r="K6" s="214"/>
      <c r="L6" s="214"/>
      <c r="M6" s="214"/>
      <c r="N6" s="214"/>
      <c r="O6" s="214"/>
      <c r="P6" s="214"/>
      <c r="Q6" s="214"/>
      <c r="R6" s="214"/>
      <c r="S6" s="214"/>
      <c r="T6" s="214"/>
    </row>
    <row r="7" spans="1:20" s="190" customFormat="1" ht="18.75">
      <c r="A7" s="214"/>
      <c r="B7" s="214"/>
      <c r="C7" s="214"/>
      <c r="D7" s="214"/>
      <c r="F7" s="334">
        <v>1</v>
      </c>
      <c r="G7" s="416" t="s">
        <v>492</v>
      </c>
      <c r="H7" s="316" t="str">
        <f>IF(dateCh="","",dateCh)</f>
        <v>05.06.2019</v>
      </c>
      <c r="I7" s="196" t="s">
        <v>493</v>
      </c>
      <c r="J7" s="333"/>
      <c r="K7" s="214"/>
      <c r="L7" s="214"/>
      <c r="M7" s="214"/>
      <c r="N7" s="214"/>
      <c r="O7" s="214"/>
      <c r="P7" s="214"/>
      <c r="Q7" s="214"/>
      <c r="R7" s="214"/>
      <c r="S7" s="214"/>
      <c r="T7" s="214"/>
    </row>
    <row r="8" spans="1:20" s="190" customFormat="1" ht="45">
      <c r="A8" s="1198">
        <v>1</v>
      </c>
      <c r="B8" s="214"/>
      <c r="C8" s="214"/>
      <c r="D8" s="214"/>
      <c r="F8" s="334" t="str">
        <f>"2." &amp;mergeValue(A8)</f>
        <v>2.1</v>
      </c>
      <c r="G8" s="416" t="s">
        <v>494</v>
      </c>
      <c r="H8" s="316" t="str">
        <f>IF('Перечень тарифов'!R21="","наименование отсутствует","" &amp; 'Перечень тарифов'!R21 &amp; "")</f>
        <v>наименование отсутствует</v>
      </c>
      <c r="I8" s="196" t="s">
        <v>590</v>
      </c>
      <c r="J8" s="333"/>
      <c r="K8" s="214"/>
      <c r="L8" s="214"/>
      <c r="M8" s="214"/>
      <c r="N8" s="214"/>
      <c r="O8" s="214"/>
      <c r="P8" s="214"/>
      <c r="Q8" s="214"/>
      <c r="R8" s="214"/>
      <c r="S8" s="214"/>
      <c r="T8" s="214"/>
    </row>
    <row r="9" spans="1:20" s="190" customFormat="1" ht="22.5">
      <c r="A9" s="1198"/>
      <c r="B9" s="214"/>
      <c r="C9" s="214"/>
      <c r="D9" s="214"/>
      <c r="F9" s="334" t="str">
        <f>"3." &amp;mergeValue(A9)</f>
        <v>3.1</v>
      </c>
      <c r="G9" s="416" t="s">
        <v>495</v>
      </c>
      <c r="H9" s="316" t="str">
        <f>IF('Перечень тарифов'!F21="","наименование отсутствует","" &amp; 'Перечень тарифов'!F21 &amp; "")</f>
        <v>Подключение (технологическое присоединение) к системе теплоснабжения</v>
      </c>
      <c r="I9" s="196" t="s">
        <v>588</v>
      </c>
      <c r="J9" s="333"/>
      <c r="K9" s="214"/>
      <c r="L9" s="214"/>
      <c r="M9" s="214"/>
      <c r="N9" s="214"/>
      <c r="O9" s="214"/>
      <c r="P9" s="214"/>
      <c r="Q9" s="214"/>
      <c r="R9" s="214"/>
      <c r="S9" s="214"/>
      <c r="T9" s="214"/>
    </row>
    <row r="10" spans="1:20" s="190" customFormat="1" ht="22.5">
      <c r="A10" s="1198"/>
      <c r="B10" s="214"/>
      <c r="C10" s="214"/>
      <c r="D10" s="214"/>
      <c r="F10" s="334" t="str">
        <f>"4."&amp;mergeValue(A10)</f>
        <v>4.1</v>
      </c>
      <c r="G10" s="416" t="s">
        <v>496</v>
      </c>
      <c r="H10" s="317" t="s">
        <v>458</v>
      </c>
      <c r="I10" s="196"/>
      <c r="J10" s="333"/>
      <c r="K10" s="214"/>
      <c r="L10" s="214"/>
      <c r="M10" s="214"/>
      <c r="N10" s="214"/>
      <c r="O10" s="214"/>
      <c r="P10" s="214"/>
      <c r="Q10" s="214"/>
      <c r="R10" s="214"/>
      <c r="S10" s="214"/>
      <c r="T10" s="214"/>
    </row>
    <row r="11" spans="1:20" s="190" customFormat="1" ht="18.75">
      <c r="A11" s="1198"/>
      <c r="B11" s="1198">
        <v>1</v>
      </c>
      <c r="C11" s="440"/>
      <c r="D11" s="440"/>
      <c r="F11" s="334" t="str">
        <f>"4."&amp;mergeValue(A11) &amp;"."&amp;mergeValue(B11)</f>
        <v>4.1.1</v>
      </c>
      <c r="G11" s="323" t="s">
        <v>592</v>
      </c>
      <c r="H11" s="316" t="str">
        <f>IF(region_name="","",region_name)</f>
        <v>Челябинская область</v>
      </c>
      <c r="I11" s="196" t="s">
        <v>499</v>
      </c>
      <c r="J11" s="333"/>
      <c r="K11" s="214"/>
      <c r="L11" s="214"/>
      <c r="M11" s="214"/>
      <c r="N11" s="214"/>
      <c r="O11" s="214"/>
      <c r="P11" s="214"/>
      <c r="Q11" s="214"/>
      <c r="R11" s="214"/>
      <c r="S11" s="214"/>
      <c r="T11" s="214"/>
    </row>
    <row r="12" spans="1:20" s="190" customFormat="1" ht="22.5">
      <c r="A12" s="1198"/>
      <c r="B12" s="1198"/>
      <c r="C12" s="1198">
        <v>1</v>
      </c>
      <c r="D12" s="440"/>
      <c r="F12" s="334" t="str">
        <f>"4."&amp;mergeValue(A12) &amp;"."&amp;mergeValue(B12)&amp;"."&amp;mergeValue(C12)</f>
        <v>4.1.1.1</v>
      </c>
      <c r="G12" s="340" t="s">
        <v>497</v>
      </c>
      <c r="H12" s="316" t="str">
        <f>IF(Территории!H13="","","" &amp; Территории!H13 &amp; "")</f>
        <v>Город Челябинск</v>
      </c>
      <c r="I12" s="196" t="s">
        <v>500</v>
      </c>
      <c r="J12" s="333"/>
      <c r="K12" s="214"/>
      <c r="L12" s="214"/>
      <c r="M12" s="214"/>
      <c r="N12" s="214"/>
      <c r="O12" s="214"/>
      <c r="P12" s="214"/>
      <c r="Q12" s="214"/>
      <c r="R12" s="214"/>
      <c r="S12" s="214"/>
      <c r="T12" s="214"/>
    </row>
    <row r="13" spans="1:20" s="190" customFormat="1" ht="56.25">
      <c r="A13" s="1198"/>
      <c r="B13" s="1198"/>
      <c r="C13" s="1198"/>
      <c r="D13" s="440">
        <v>1</v>
      </c>
      <c r="F13" s="334" t="str">
        <f>"4."&amp;mergeValue(A13) &amp;"."&amp;mergeValue(B13)&amp;"."&amp;mergeValue(C13)&amp;"."&amp;mergeValue(D13)</f>
        <v>4.1.1.1.1</v>
      </c>
      <c r="G13" s="419" t="s">
        <v>498</v>
      </c>
      <c r="H13" s="316" t="str">
        <f>IF(Территории!R14="","","" &amp; Территории!R14 &amp; "")</f>
        <v>Город Челябинск (75701000)</v>
      </c>
      <c r="I13" s="1103" t="s">
        <v>591</v>
      </c>
      <c r="J13" s="333"/>
      <c r="K13" s="214"/>
      <c r="L13" s="214"/>
      <c r="M13" s="214"/>
      <c r="N13" s="214"/>
      <c r="O13" s="214"/>
      <c r="P13" s="214"/>
      <c r="Q13" s="214"/>
      <c r="R13" s="214"/>
      <c r="S13" s="214"/>
      <c r="T13" s="214"/>
    </row>
    <row r="14" spans="1:20" s="325" customFormat="1" ht="3" customHeight="1">
      <c r="A14" s="326"/>
      <c r="B14" s="326"/>
      <c r="C14" s="326"/>
      <c r="D14" s="326"/>
      <c r="F14" s="324"/>
      <c r="G14" s="417"/>
      <c r="H14" s="418"/>
      <c r="I14" s="226"/>
      <c r="J14" s="326"/>
      <c r="K14" s="326"/>
      <c r="L14" s="326"/>
      <c r="M14" s="326"/>
      <c r="N14" s="326"/>
      <c r="O14" s="326"/>
      <c r="P14" s="326"/>
      <c r="Q14" s="326"/>
      <c r="R14" s="326"/>
      <c r="S14" s="326"/>
      <c r="T14" s="326"/>
    </row>
    <row r="15" spans="1:20" s="325" customFormat="1" ht="15" customHeight="1">
      <c r="A15" s="326"/>
      <c r="B15" s="326"/>
      <c r="C15" s="326"/>
      <c r="D15" s="326"/>
      <c r="F15" s="324"/>
      <c r="G15" s="1193" t="s">
        <v>593</v>
      </c>
      <c r="H15" s="1193"/>
      <c r="I15" s="226"/>
      <c r="J15" s="326"/>
      <c r="K15" s="326"/>
      <c r="L15" s="326"/>
      <c r="M15" s="326"/>
      <c r="N15" s="326"/>
      <c r="O15" s="326"/>
      <c r="P15" s="326"/>
      <c r="Q15" s="326"/>
      <c r="R15" s="326"/>
      <c r="S15" s="326"/>
      <c r="T15" s="326"/>
    </row>
  </sheetData>
  <sheetProtection algorithmName="SHA-512" hashValue="mucHMrimlkw/TsVindzE3IEfqgoC7wTO4HLEcKyxUToeGWdU6DHItkLMC9v9FT3wO3iTakAit7jaUfRiG4mRCQ==" saltValue="oVc0ZvKoxP3dO97oFub4S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1">
    <tabColor rgb="FFEAEBEE"/>
    <pageSetUpPr fitToPage="1"/>
  </sheetPr>
  <dimension ref="A1:P21"/>
  <sheetViews>
    <sheetView showGridLines="0" topLeftCell="C4" zoomScaleNormal="100" workbookViewId="0">
      <selection activeCell="F15" sqref="F15"/>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6" width="64.140625" style="36" customWidth="1"/>
    <col min="7" max="7" width="115.7109375" style="36" customWidth="1"/>
    <col min="8" max="8" width="10.5703125" style="36"/>
    <col min="9" max="10" width="10.5703125" style="212"/>
    <col min="11" max="16384" width="10.5703125" style="36"/>
  </cols>
  <sheetData>
    <row r="1" spans="1:16" hidden="1">
      <c r="M1" s="411"/>
      <c r="N1" s="411"/>
      <c r="P1" s="411"/>
    </row>
    <row r="2" spans="1:16" hidden="1"/>
    <row r="3" spans="1:16" hidden="1"/>
    <row r="4" spans="1:16" ht="3" customHeight="1">
      <c r="C4" s="86"/>
      <c r="D4" s="37"/>
      <c r="E4" s="37"/>
      <c r="F4" s="38"/>
      <c r="G4" s="38"/>
    </row>
    <row r="5" spans="1:16" ht="22.5">
      <c r="C5" s="86"/>
      <c r="D5" s="1214" t="s">
        <v>730</v>
      </c>
      <c r="E5" s="1214"/>
      <c r="F5" s="1214"/>
      <c r="G5" s="437"/>
    </row>
    <row r="6" spans="1:16" ht="3" customHeight="1">
      <c r="C6" s="86"/>
      <c r="D6" s="37"/>
      <c r="E6" s="84"/>
      <c r="F6" s="83"/>
      <c r="G6" s="286"/>
    </row>
    <row r="7" spans="1:16">
      <c r="C7" s="86"/>
      <c r="D7" s="1227" t="s">
        <v>454</v>
      </c>
      <c r="E7" s="1227"/>
      <c r="F7" s="1227"/>
      <c r="G7" s="1270" t="s">
        <v>455</v>
      </c>
    </row>
    <row r="8" spans="1:16">
      <c r="C8" s="86"/>
      <c r="D8" s="103" t="s">
        <v>92</v>
      </c>
      <c r="E8" s="113" t="s">
        <v>457</v>
      </c>
      <c r="F8" s="113" t="s">
        <v>456</v>
      </c>
      <c r="G8" s="1270"/>
    </row>
    <row r="9" spans="1:16" ht="12" customHeight="1">
      <c r="C9" s="86"/>
      <c r="D9" s="42" t="s">
        <v>93</v>
      </c>
      <c r="E9" s="42" t="s">
        <v>49</v>
      </c>
      <c r="F9" s="42" t="s">
        <v>50</v>
      </c>
      <c r="G9" s="42" t="s">
        <v>51</v>
      </c>
    </row>
    <row r="10" spans="1:16" ht="22.5">
      <c r="A10" s="285"/>
      <c r="C10" s="86"/>
      <c r="D10" s="187">
        <v>1</v>
      </c>
      <c r="E10" s="293" t="s">
        <v>692</v>
      </c>
      <c r="F10" s="294" t="s">
        <v>458</v>
      </c>
      <c r="G10" s="196"/>
    </row>
    <row r="11" spans="1:16">
      <c r="A11" s="285"/>
      <c r="C11" s="86"/>
      <c r="D11" s="187" t="s">
        <v>295</v>
      </c>
      <c r="E11" s="287" t="s">
        <v>693</v>
      </c>
      <c r="F11" s="294" t="s">
        <v>458</v>
      </c>
      <c r="G11" s="196"/>
    </row>
    <row r="12" spans="1:16" ht="20.100000000000001" customHeight="1">
      <c r="A12" s="285"/>
      <c r="C12" s="86"/>
      <c r="D12" s="187" t="s">
        <v>8</v>
      </c>
      <c r="E12" s="1120" t="s">
        <v>2824</v>
      </c>
      <c r="F12" s="1089" t="s">
        <v>2826</v>
      </c>
      <c r="G12" s="1217" t="s">
        <v>597</v>
      </c>
    </row>
    <row r="13" spans="1:16" ht="15" customHeight="1">
      <c r="A13" s="285"/>
      <c r="C13" s="86"/>
      <c r="D13" s="114"/>
      <c r="E13" s="300" t="s">
        <v>328</v>
      </c>
      <c r="F13" s="297"/>
      <c r="G13" s="1219"/>
    </row>
    <row r="14" spans="1:16">
      <c r="A14" s="285"/>
      <c r="C14" s="86"/>
      <c r="D14" s="187" t="s">
        <v>329</v>
      </c>
      <c r="E14" s="287" t="s">
        <v>694</v>
      </c>
      <c r="F14" s="294" t="s">
        <v>458</v>
      </c>
      <c r="G14" s="789"/>
    </row>
    <row r="15" spans="1:16" ht="42.95" customHeight="1">
      <c r="A15" s="285"/>
      <c r="C15" s="86"/>
      <c r="D15" s="187" t="s">
        <v>443</v>
      </c>
      <c r="E15" s="1120" t="s">
        <v>2825</v>
      </c>
      <c r="F15" s="1089" t="s">
        <v>2826</v>
      </c>
      <c r="G15" s="1217" t="s">
        <v>695</v>
      </c>
    </row>
    <row r="16" spans="1:16" s="799" customFormat="1" ht="15" customHeight="1">
      <c r="A16" s="803"/>
      <c r="B16" s="186"/>
      <c r="C16" s="686"/>
      <c r="D16" s="824"/>
      <c r="E16" s="827" t="s">
        <v>328</v>
      </c>
      <c r="F16" s="790"/>
      <c r="G16" s="1219"/>
      <c r="I16" s="829"/>
      <c r="J16" s="829"/>
    </row>
    <row r="17" spans="1:16" s="799" customFormat="1">
      <c r="A17" s="803"/>
      <c r="B17" s="186"/>
      <c r="C17" s="686"/>
      <c r="D17" s="187" t="s">
        <v>733</v>
      </c>
      <c r="E17" s="782" t="s">
        <v>735</v>
      </c>
      <c r="F17" s="294" t="s">
        <v>458</v>
      </c>
      <c r="G17" s="789"/>
      <c r="I17" s="829"/>
      <c r="J17" s="829"/>
    </row>
    <row r="18" spans="1:16" s="799" customFormat="1" ht="18.75" hidden="1">
      <c r="A18" s="803"/>
      <c r="B18" s="186"/>
      <c r="C18" s="686"/>
      <c r="D18" s="785" t="s">
        <v>734</v>
      </c>
      <c r="E18" s="784"/>
      <c r="F18" s="783"/>
      <c r="G18" s="798"/>
      <c r="H18" s="786"/>
      <c r="I18" s="829"/>
      <c r="J18" s="829"/>
    </row>
    <row r="19" spans="1:16" ht="15" customHeight="1">
      <c r="A19" s="285"/>
      <c r="C19" s="86"/>
      <c r="D19" s="114"/>
      <c r="E19" s="827" t="s">
        <v>328</v>
      </c>
      <c r="F19" s="790"/>
      <c r="G19" s="791"/>
    </row>
    <row r="20" spans="1:16" ht="3" customHeight="1"/>
    <row r="21" spans="1:16">
      <c r="D21" s="788" t="s">
        <v>731</v>
      </c>
      <c r="E21" s="787" t="s">
        <v>732</v>
      </c>
      <c r="F21" s="725"/>
      <c r="G21" s="725"/>
      <c r="H21" s="725"/>
      <c r="I21" s="725"/>
      <c r="J21" s="725"/>
      <c r="K21" s="725"/>
      <c r="L21" s="725"/>
      <c r="M21" s="725"/>
      <c r="N21" s="725"/>
      <c r="O21" s="725"/>
      <c r="P21" s="725"/>
    </row>
  </sheetData>
  <sheetProtection algorithmName="SHA-512" hashValue="hN79Omr82jFAmpfsNru6FXTcjYVB+YgcFS1VYZuq8XXvlA4TCuG0sVIdHHY3nWwhemkxNel8phEObQtzcEWAdA==" saltValue="0Glg7q5K9PmSy7Tgp4doAg==" spinCount="100000" sheet="1" objects="1" scenarios="1" formatColumns="0" formatRows="0"/>
  <dataConsolidate/>
  <mergeCells count="5">
    <mergeCell ref="G15:G16"/>
    <mergeCell ref="D7:F7"/>
    <mergeCell ref="G7:G8"/>
    <mergeCell ref="G12:G13"/>
    <mergeCell ref="D5:F5"/>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F12 F15:F16">
      <formula1>900</formula1>
    </dataValidation>
    <dataValidation type="textLength" operator="lessThanOrEqual" allowBlank="1" showInputMessage="1" showErrorMessage="1" errorTitle="Ошибка" error="Допускается ввод не более 900 символов!" sqref="G12 E15 E12 G18 G15">
      <formula1>900</formula1>
    </dataValidation>
  </dataValidations>
  <hyperlinks>
    <hyperlink ref="F12" location="'Форма 4.7'!$F$12" tooltip="Кликните по гиперссылке, чтобы перейти по ссылке на обосновывающие документы или отредактировать её" display="https://portal.eias.ru/Portal/DownloadPage.aspx?type=12&amp;guid=12fd3f35-b3ae-4d49-a420-8ecf28670277"/>
    <hyperlink ref="F15" location="'Форма 4.7'!$F$15" tooltip="Кликните по гиперссылке, чтобы перейти по ссылке на обосновывающие документы или отредактировать её" display="https://portal.eias.ru/Portal/DownloadPage.aspx?type=12&amp;guid=12fd3f35-b3ae-4d49-a420-8ecf28670277"/>
  </hyperlink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013" hidden="1" customWidth="1"/>
    <col min="2" max="4" width="3.7109375" style="1007" hidden="1" customWidth="1"/>
    <col min="5" max="5" width="3.7109375" style="809" customWidth="1"/>
    <col min="6" max="6" width="9.7109375" style="1060" customWidth="1"/>
    <col min="7" max="7" width="37.7109375" style="1060" customWidth="1"/>
    <col min="8" max="8" width="66.85546875" style="1060" customWidth="1"/>
    <col min="9" max="9" width="115.7109375" style="1060" customWidth="1"/>
    <col min="10" max="11" width="10.5703125" style="1007"/>
    <col min="12" max="12" width="11.140625" style="1007" customWidth="1"/>
    <col min="13" max="20" width="10.5703125" style="1007"/>
    <col min="21" max="16384" width="10.5703125" style="1060"/>
  </cols>
  <sheetData>
    <row r="1" spans="1:20" ht="3" customHeight="1">
      <c r="A1" s="1013" t="s">
        <v>210</v>
      </c>
    </row>
    <row r="2" spans="1:20" ht="22.5">
      <c r="F2" s="1194" t="s">
        <v>491</v>
      </c>
      <c r="G2" s="1195"/>
      <c r="H2" s="1196"/>
      <c r="I2" s="806"/>
    </row>
    <row r="3" spans="1:20" ht="3" customHeight="1"/>
    <row r="4" spans="1:20" s="1006" customFormat="1" ht="11.25">
      <c r="A4" s="1012"/>
      <c r="B4" s="1012"/>
      <c r="C4" s="1012"/>
      <c r="D4" s="1012"/>
      <c r="F4" s="1155" t="s">
        <v>454</v>
      </c>
      <c r="G4" s="1155"/>
      <c r="H4" s="1155"/>
      <c r="I4" s="1197" t="s">
        <v>455</v>
      </c>
      <c r="J4" s="1012"/>
      <c r="K4" s="1012"/>
      <c r="L4" s="1012"/>
      <c r="M4" s="1012"/>
      <c r="N4" s="1012"/>
      <c r="O4" s="1012"/>
      <c r="P4" s="1012"/>
      <c r="Q4" s="1012"/>
      <c r="R4" s="1012"/>
      <c r="S4" s="1012"/>
      <c r="T4" s="1012"/>
    </row>
    <row r="5" spans="1:20" s="1006" customFormat="1" ht="11.25" customHeight="1">
      <c r="A5" s="1012"/>
      <c r="B5" s="1012"/>
      <c r="C5" s="1012"/>
      <c r="D5" s="1012"/>
      <c r="F5" s="1101" t="s">
        <v>92</v>
      </c>
      <c r="G5" s="810" t="s">
        <v>457</v>
      </c>
      <c r="H5" s="1109" t="s">
        <v>442</v>
      </c>
      <c r="I5" s="1197"/>
      <c r="J5" s="1012"/>
      <c r="K5" s="1012"/>
      <c r="L5" s="1012"/>
      <c r="M5" s="1012"/>
      <c r="N5" s="1012"/>
      <c r="O5" s="1012"/>
      <c r="P5" s="1012"/>
      <c r="Q5" s="1012"/>
      <c r="R5" s="1012"/>
      <c r="S5" s="1012"/>
      <c r="T5" s="1012"/>
    </row>
    <row r="6" spans="1:20" s="1006" customFormat="1" ht="12" customHeight="1">
      <c r="A6" s="1012"/>
      <c r="B6" s="1012"/>
      <c r="C6" s="1012"/>
      <c r="D6" s="1012"/>
      <c r="F6" s="811" t="s">
        <v>93</v>
      </c>
      <c r="G6" s="812">
        <v>2</v>
      </c>
      <c r="H6" s="813">
        <v>3</v>
      </c>
      <c r="I6" s="608">
        <v>4</v>
      </c>
      <c r="J6" s="1012">
        <v>4</v>
      </c>
      <c r="K6" s="1012"/>
      <c r="L6" s="1012"/>
      <c r="M6" s="1012"/>
      <c r="N6" s="1012"/>
      <c r="O6" s="1012"/>
      <c r="P6" s="1012"/>
      <c r="Q6" s="1012"/>
      <c r="R6" s="1012"/>
      <c r="S6" s="1012"/>
      <c r="T6" s="1012"/>
    </row>
    <row r="7" spans="1:20" s="1006" customFormat="1" ht="18.75">
      <c r="A7" s="1012"/>
      <c r="B7" s="1012"/>
      <c r="C7" s="1012"/>
      <c r="D7" s="1012"/>
      <c r="F7" s="1028">
        <v>1</v>
      </c>
      <c r="G7" s="815" t="s">
        <v>492</v>
      </c>
      <c r="H7" s="1105" t="str">
        <f>IF(dateCh="","",dateCh)</f>
        <v>05.06.2019</v>
      </c>
      <c r="I7" s="816" t="s">
        <v>493</v>
      </c>
      <c r="J7" s="615"/>
      <c r="K7" s="1012"/>
      <c r="L7" s="1012"/>
      <c r="M7" s="1012"/>
      <c r="N7" s="1012"/>
      <c r="O7" s="1012"/>
      <c r="P7" s="1012"/>
      <c r="Q7" s="1012"/>
      <c r="R7" s="1012"/>
      <c r="S7" s="1012"/>
      <c r="T7" s="1012"/>
    </row>
    <row r="8" spans="1:20" s="1006" customFormat="1" ht="45">
      <c r="A8" s="1198">
        <v>1</v>
      </c>
      <c r="B8" s="1012"/>
      <c r="C8" s="1012"/>
      <c r="D8" s="1012"/>
      <c r="F8" s="1028" t="str">
        <f>"2." &amp;mergeValue(A8)</f>
        <v>2.1</v>
      </c>
      <c r="G8" s="815" t="s">
        <v>494</v>
      </c>
      <c r="H8" s="1105" t="str">
        <f>IF('Перечень тарифов'!R21="","наименование отсутствует","" &amp; 'Перечень тарифов'!R21 &amp; "")</f>
        <v>наименование отсутствует</v>
      </c>
      <c r="I8" s="816" t="s">
        <v>590</v>
      </c>
      <c r="J8" s="615"/>
      <c r="K8" s="1012"/>
      <c r="L8" s="1012"/>
      <c r="M8" s="1012"/>
      <c r="N8" s="1012"/>
      <c r="O8" s="1012"/>
      <c r="P8" s="1012"/>
      <c r="Q8" s="1012"/>
      <c r="R8" s="1012"/>
      <c r="S8" s="1012"/>
      <c r="T8" s="1012"/>
    </row>
    <row r="9" spans="1:20" s="1006" customFormat="1" ht="22.5">
      <c r="A9" s="1198"/>
      <c r="B9" s="1012"/>
      <c r="C9" s="1012"/>
      <c r="D9" s="1012"/>
      <c r="F9" s="1028" t="str">
        <f>"3." &amp;mergeValue(A9)</f>
        <v>3.1</v>
      </c>
      <c r="G9" s="815" t="s">
        <v>495</v>
      </c>
      <c r="H9" s="1105" t="str">
        <f>IF('Перечень тарифов'!F21="","наименование отсутствует","" &amp; 'Перечень тарифов'!F21 &amp; "")</f>
        <v>Подключение (технологическое присоединение) к системе теплоснабжения</v>
      </c>
      <c r="I9" s="816" t="s">
        <v>588</v>
      </c>
      <c r="J9" s="615"/>
      <c r="K9" s="1012"/>
      <c r="L9" s="1012"/>
      <c r="M9" s="1012"/>
      <c r="N9" s="1012"/>
      <c r="O9" s="1012"/>
      <c r="P9" s="1012"/>
      <c r="Q9" s="1012"/>
      <c r="R9" s="1012"/>
      <c r="S9" s="1012"/>
      <c r="T9" s="1012"/>
    </row>
    <row r="10" spans="1:20" s="1006" customFormat="1" ht="22.5">
      <c r="A10" s="1198"/>
      <c r="B10" s="1012"/>
      <c r="C10" s="1012"/>
      <c r="D10" s="1012"/>
      <c r="F10" s="1028" t="str">
        <f>"4."&amp;mergeValue(A10)</f>
        <v>4.1</v>
      </c>
      <c r="G10" s="815" t="s">
        <v>496</v>
      </c>
      <c r="H10" s="1109" t="s">
        <v>458</v>
      </c>
      <c r="I10" s="816"/>
      <c r="J10" s="615"/>
      <c r="K10" s="1012"/>
      <c r="L10" s="1012"/>
      <c r="M10" s="1012"/>
      <c r="N10" s="1012"/>
      <c r="O10" s="1012"/>
      <c r="P10" s="1012"/>
      <c r="Q10" s="1012"/>
      <c r="R10" s="1012"/>
      <c r="S10" s="1012"/>
      <c r="T10" s="1012"/>
    </row>
    <row r="11" spans="1:20" s="1006" customFormat="1" ht="18.75">
      <c r="A11" s="1198"/>
      <c r="B11" s="1198">
        <v>1</v>
      </c>
      <c r="C11" s="1102"/>
      <c r="D11" s="1102"/>
      <c r="F11" s="1028" t="str">
        <f>"4."&amp;mergeValue(A11) &amp;"."&amp;mergeValue(B11)</f>
        <v>4.1.1</v>
      </c>
      <c r="G11" s="830" t="s">
        <v>592</v>
      </c>
      <c r="H11" s="1105" t="str">
        <f>IF(region_name="","",region_name)</f>
        <v>Челябинская область</v>
      </c>
      <c r="I11" s="816" t="s">
        <v>499</v>
      </c>
      <c r="J11" s="615"/>
      <c r="K11" s="1012"/>
      <c r="L11" s="1012"/>
      <c r="M11" s="1012"/>
      <c r="N11" s="1012"/>
      <c r="O11" s="1012"/>
      <c r="P11" s="1012"/>
      <c r="Q11" s="1012"/>
      <c r="R11" s="1012"/>
      <c r="S11" s="1012"/>
      <c r="T11" s="1012"/>
    </row>
    <row r="12" spans="1:20" s="1006" customFormat="1" ht="22.5">
      <c r="A12" s="1198"/>
      <c r="B12" s="1198"/>
      <c r="C12" s="1198">
        <v>1</v>
      </c>
      <c r="D12" s="1102"/>
      <c r="F12" s="1028" t="str">
        <f>"4."&amp;mergeValue(A12) &amp;"."&amp;mergeValue(B12)&amp;"."&amp;mergeValue(C12)</f>
        <v>4.1.1.1</v>
      </c>
      <c r="G12" s="817" t="s">
        <v>497</v>
      </c>
      <c r="H12" s="1105" t="str">
        <f>IF(Территории!H13="","","" &amp; Территории!H13 &amp; "")</f>
        <v>Город Челябинск</v>
      </c>
      <c r="I12" s="816" t="s">
        <v>500</v>
      </c>
      <c r="J12" s="615"/>
      <c r="K12" s="1012"/>
      <c r="L12" s="1012"/>
      <c r="M12" s="1012"/>
      <c r="N12" s="1012"/>
      <c r="O12" s="1012"/>
      <c r="P12" s="1012"/>
      <c r="Q12" s="1012"/>
      <c r="R12" s="1012"/>
      <c r="S12" s="1012"/>
      <c r="T12" s="1012"/>
    </row>
    <row r="13" spans="1:20" s="1006" customFormat="1" ht="56.25">
      <c r="A13" s="1198"/>
      <c r="B13" s="1198"/>
      <c r="C13" s="1198"/>
      <c r="D13" s="1102">
        <v>1</v>
      </c>
      <c r="F13" s="1028" t="str">
        <f>"4."&amp;mergeValue(A13) &amp;"."&amp;mergeValue(B13)&amp;"."&amp;mergeValue(C13)&amp;"."&amp;mergeValue(D13)</f>
        <v>4.1.1.1.1</v>
      </c>
      <c r="G13" s="818" t="s">
        <v>498</v>
      </c>
      <c r="H13" s="1105" t="str">
        <f>IF(Территории!R14="","","" &amp; Территории!R14 &amp; "")</f>
        <v>Город Челябинск (75701000)</v>
      </c>
      <c r="I13" s="1103" t="s">
        <v>591</v>
      </c>
      <c r="J13" s="615"/>
      <c r="K13" s="1012"/>
      <c r="L13" s="1012"/>
      <c r="M13" s="1012"/>
      <c r="N13" s="1012"/>
      <c r="O13" s="1012"/>
      <c r="P13" s="1012"/>
      <c r="Q13" s="1012"/>
      <c r="R13" s="1012"/>
      <c r="S13" s="1012"/>
      <c r="T13" s="1012"/>
    </row>
    <row r="14" spans="1:20" s="772" customFormat="1" ht="3" customHeight="1">
      <c r="A14" s="773"/>
      <c r="B14" s="773"/>
      <c r="C14" s="773"/>
      <c r="D14" s="773"/>
      <c r="F14" s="822"/>
      <c r="G14" s="417"/>
      <c r="H14" s="418"/>
      <c r="I14" s="983"/>
      <c r="J14" s="773"/>
      <c r="K14" s="773"/>
      <c r="L14" s="773"/>
      <c r="M14" s="773"/>
      <c r="N14" s="773"/>
      <c r="O14" s="773"/>
      <c r="P14" s="773"/>
      <c r="Q14" s="773"/>
      <c r="R14" s="773"/>
      <c r="S14" s="773"/>
      <c r="T14" s="773"/>
    </row>
    <row r="15" spans="1:20" s="772" customFormat="1" ht="15" customHeight="1">
      <c r="A15" s="773"/>
      <c r="B15" s="773"/>
      <c r="C15" s="773"/>
      <c r="D15" s="773"/>
      <c r="F15" s="822"/>
      <c r="G15" s="1193" t="s">
        <v>593</v>
      </c>
      <c r="H15" s="1193"/>
      <c r="I15" s="983"/>
      <c r="J15" s="773"/>
      <c r="K15" s="773"/>
      <c r="L15" s="773"/>
      <c r="M15" s="773"/>
      <c r="N15" s="773"/>
      <c r="O15" s="773"/>
      <c r="P15" s="773"/>
      <c r="Q15" s="773"/>
      <c r="R15" s="773"/>
      <c r="S15" s="773"/>
      <c r="T15" s="773"/>
    </row>
  </sheetData>
  <sheetProtection algorithmName="SHA-512" hashValue="EUWpNE9hq9gWq/iIjJN2Pyd7282ICQwBxyZeU80tqXIQvlxZDEuzo8OdRXFzsT/iX3M0iZR8RLSilHnuvEObGw==" saltValue="mwHO+zoJGZqm0bMSIhFNV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formula1>900</formula1>
    </dataValidation>
  </dataValidations>
  <pageMargins left="0.7" right="0.7" top="0.75" bottom="0.75" header="0.3" footer="0.3"/>
  <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12">
    <tabColor rgb="FFEAEBEE"/>
  </sheetPr>
  <dimension ref="A1:L37"/>
  <sheetViews>
    <sheetView showGridLines="0" topLeftCell="C16" zoomScaleNormal="100" workbookViewId="0">
      <selection activeCell="H34" sqref="H34"/>
    </sheetView>
  </sheetViews>
  <sheetFormatPr defaultColWidth="10.5703125" defaultRowHeight="14.25"/>
  <cols>
    <col min="1" max="1" width="9.140625" style="96" hidden="1" customWidth="1"/>
    <col min="2" max="2" width="9.140625" style="186" hidden="1" customWidth="1"/>
    <col min="3" max="3" width="3.7109375" style="87" customWidth="1"/>
    <col min="4" max="4" width="6.28515625" style="36" bestFit="1" customWidth="1"/>
    <col min="5" max="5" width="63.42578125" style="36" customWidth="1"/>
    <col min="6" max="6" width="1.7109375" style="36" hidden="1" customWidth="1"/>
    <col min="7" max="8" width="35.7109375" style="36" customWidth="1"/>
    <col min="9" max="9" width="91.5703125" style="36" customWidth="1"/>
    <col min="10" max="10" width="10.5703125" style="36"/>
    <col min="11" max="12" width="10.5703125" style="212"/>
    <col min="13" max="16384" width="10.5703125" style="36"/>
  </cols>
  <sheetData>
    <row r="1" spans="1:9" hidden="1"/>
    <row r="2" spans="1:9" hidden="1"/>
    <row r="3" spans="1:9" hidden="1"/>
    <row r="4" spans="1:9" ht="3" customHeight="1">
      <c r="C4" s="86"/>
      <c r="D4" s="37"/>
      <c r="E4" s="37"/>
      <c r="F4" s="37"/>
      <c r="G4" s="37"/>
      <c r="H4" s="38"/>
      <c r="I4" s="38"/>
    </row>
    <row r="5" spans="1:9" ht="26.1" customHeight="1">
      <c r="C5" s="86"/>
      <c r="D5" s="1214" t="s">
        <v>696</v>
      </c>
      <c r="E5" s="1214"/>
      <c r="F5" s="1214"/>
      <c r="G5" s="1214"/>
      <c r="H5" s="1214"/>
      <c r="I5" s="335"/>
    </row>
    <row r="6" spans="1:9" ht="3" customHeight="1">
      <c r="C6" s="86"/>
      <c r="D6" s="37"/>
      <c r="E6" s="84"/>
      <c r="F6" s="84"/>
      <c r="G6" s="84"/>
      <c r="H6" s="83"/>
      <c r="I6" s="286"/>
    </row>
    <row r="7" spans="1:9" ht="21" customHeight="1">
      <c r="C7" s="86"/>
      <c r="D7" s="1227" t="s">
        <v>454</v>
      </c>
      <c r="E7" s="1227"/>
      <c r="F7" s="1227"/>
      <c r="G7" s="1227"/>
      <c r="H7" s="1227"/>
      <c r="I7" s="1270" t="s">
        <v>455</v>
      </c>
    </row>
    <row r="8" spans="1:9" ht="21" customHeight="1">
      <c r="C8" s="86"/>
      <c r="D8" s="103" t="s">
        <v>92</v>
      </c>
      <c r="E8" s="113" t="s">
        <v>457</v>
      </c>
      <c r="F8" s="113"/>
      <c r="G8" s="113" t="s">
        <v>442</v>
      </c>
      <c r="H8" s="113" t="s">
        <v>456</v>
      </c>
      <c r="I8" s="1270"/>
    </row>
    <row r="9" spans="1:9" ht="12" customHeight="1">
      <c r="C9" s="86"/>
      <c r="D9" s="42" t="s">
        <v>93</v>
      </c>
      <c r="E9" s="42" t="s">
        <v>49</v>
      </c>
      <c r="F9" s="42"/>
      <c r="G9" s="42" t="s">
        <v>50</v>
      </c>
      <c r="H9" s="42" t="s">
        <v>51</v>
      </c>
      <c r="I9" s="42" t="s">
        <v>68</v>
      </c>
    </row>
    <row r="10" spans="1:9">
      <c r="A10" s="285"/>
      <c r="C10" s="86"/>
      <c r="D10" s="187">
        <v>1</v>
      </c>
      <c r="E10" s="1273" t="s">
        <v>459</v>
      </c>
      <c r="F10" s="1273"/>
      <c r="G10" s="1273"/>
      <c r="H10" s="1273"/>
      <c r="I10" s="306"/>
    </row>
    <row r="11" spans="1:9" ht="20.100000000000001" customHeight="1">
      <c r="A11" s="285"/>
      <c r="C11" s="86"/>
      <c r="D11" s="187" t="s">
        <v>295</v>
      </c>
      <c r="E11" s="287" t="s">
        <v>460</v>
      </c>
      <c r="F11" s="294"/>
      <c r="G11" s="431" t="s">
        <v>776</v>
      </c>
      <c r="H11" s="294" t="s">
        <v>458</v>
      </c>
      <c r="I11" s="196" t="s">
        <v>461</v>
      </c>
    </row>
    <row r="12" spans="1:9" ht="45">
      <c r="A12" s="285"/>
      <c r="C12" s="86"/>
      <c r="D12" s="187" t="s">
        <v>329</v>
      </c>
      <c r="E12" s="287" t="s">
        <v>462</v>
      </c>
      <c r="F12" s="294"/>
      <c r="G12" s="413" t="s">
        <v>2827</v>
      </c>
      <c r="H12" s="1089" t="s">
        <v>2826</v>
      </c>
      <c r="I12" s="414" t="s">
        <v>697</v>
      </c>
    </row>
    <row r="13" spans="1:9" ht="33.75">
      <c r="A13" s="285"/>
      <c r="B13" s="186">
        <v>3</v>
      </c>
      <c r="C13" s="86"/>
      <c r="D13" s="187">
        <v>2</v>
      </c>
      <c r="E13" s="351" t="s">
        <v>698</v>
      </c>
      <c r="F13" s="294"/>
      <c r="G13" s="294" t="s">
        <v>458</v>
      </c>
      <c r="H13" s="1089" t="s">
        <v>2826</v>
      </c>
      <c r="I13" s="415" t="s">
        <v>463</v>
      </c>
    </row>
    <row r="14" spans="1:9" ht="39" customHeight="1">
      <c r="A14" s="285"/>
      <c r="C14" s="86"/>
      <c r="D14" s="187">
        <v>3</v>
      </c>
      <c r="E14" s="1271" t="s">
        <v>699</v>
      </c>
      <c r="F14" s="1271"/>
      <c r="G14" s="1271"/>
      <c r="H14" s="1271"/>
      <c r="I14" s="412"/>
    </row>
    <row r="15" spans="1:9" ht="32.1" customHeight="1">
      <c r="A15" s="285"/>
      <c r="C15" s="86"/>
      <c r="D15" s="187" t="s">
        <v>444</v>
      </c>
      <c r="E15" s="291" t="s">
        <v>2828</v>
      </c>
      <c r="F15" s="294"/>
      <c r="G15" s="294" t="s">
        <v>458</v>
      </c>
      <c r="H15" s="1089" t="s">
        <v>2826</v>
      </c>
      <c r="I15" s="1217" t="s">
        <v>700</v>
      </c>
    </row>
    <row r="16" spans="1:9" ht="15" customHeight="1">
      <c r="A16" s="285"/>
      <c r="C16" s="86"/>
      <c r="D16" s="114"/>
      <c r="E16" s="299" t="s">
        <v>328</v>
      </c>
      <c r="F16" s="300"/>
      <c r="G16" s="300"/>
      <c r="H16" s="297"/>
      <c r="I16" s="1219"/>
    </row>
    <row r="17" spans="1:12" ht="69" customHeight="1">
      <c r="A17" s="285"/>
      <c r="B17" s="186">
        <v>3</v>
      </c>
      <c r="C17" s="86"/>
      <c r="D17" s="187">
        <v>4</v>
      </c>
      <c r="E17" s="1271" t="s">
        <v>701</v>
      </c>
      <c r="F17" s="1271"/>
      <c r="G17" s="1271"/>
      <c r="H17" s="1271"/>
      <c r="I17" s="412"/>
    </row>
    <row r="18" spans="1:12" ht="20.100000000000001" customHeight="1">
      <c r="A18" s="285"/>
      <c r="C18" s="86"/>
      <c r="D18" s="187" t="s">
        <v>445</v>
      </c>
      <c r="E18" s="301" t="s">
        <v>464</v>
      </c>
      <c r="F18" s="294"/>
      <c r="G18" s="291" t="s">
        <v>2830</v>
      </c>
      <c r="H18" s="294" t="s">
        <v>458</v>
      </c>
      <c r="I18" s="1217" t="s">
        <v>481</v>
      </c>
    </row>
    <row r="19" spans="1:12" s="1060" customFormat="1" ht="20.100000000000001" customHeight="1">
      <c r="A19" s="803"/>
      <c r="B19" s="186"/>
      <c r="C19" s="1106" t="s">
        <v>2819</v>
      </c>
      <c r="D19" s="187" t="s">
        <v>2829</v>
      </c>
      <c r="E19" s="301" t="str">
        <f>E18</f>
        <v>наименование НПА</v>
      </c>
      <c r="F19" s="294" t="s">
        <v>458</v>
      </c>
      <c r="G19" s="291" t="s">
        <v>2831</v>
      </c>
      <c r="H19" s="294" t="s">
        <v>458</v>
      </c>
      <c r="I19" s="1218"/>
      <c r="K19" s="829"/>
      <c r="L19" s="829"/>
    </row>
    <row r="20" spans="1:12" ht="15" customHeight="1">
      <c r="A20" s="285"/>
      <c r="C20" s="86"/>
      <c r="D20" s="114"/>
      <c r="E20" s="299" t="s">
        <v>328</v>
      </c>
      <c r="F20" s="300"/>
      <c r="G20" s="300"/>
      <c r="H20" s="297"/>
      <c r="I20" s="1219"/>
    </row>
    <row r="21" spans="1:12" ht="30" customHeight="1">
      <c r="A21" s="285"/>
      <c r="B21" s="186">
        <v>3</v>
      </c>
      <c r="C21" s="86"/>
      <c r="D21" s="187">
        <v>5</v>
      </c>
      <c r="E21" s="1271" t="s">
        <v>702</v>
      </c>
      <c r="F21" s="1271"/>
      <c r="G21" s="1271"/>
      <c r="H21" s="1271"/>
      <c r="I21" s="412"/>
    </row>
    <row r="22" spans="1:12" ht="26.1" customHeight="1">
      <c r="A22" s="285"/>
      <c r="C22" s="86"/>
      <c r="D22" s="187" t="s">
        <v>446</v>
      </c>
      <c r="E22" s="1272" t="s">
        <v>703</v>
      </c>
      <c r="F22" s="1272"/>
      <c r="G22" s="1272"/>
      <c r="H22" s="1272"/>
      <c r="I22" s="412"/>
    </row>
    <row r="23" spans="1:12" ht="20.100000000000001" customHeight="1">
      <c r="A23" s="285"/>
      <c r="C23" s="86"/>
      <c r="D23" s="187" t="s">
        <v>447</v>
      </c>
      <c r="E23" s="302" t="s">
        <v>465</v>
      </c>
      <c r="F23" s="294"/>
      <c r="G23" s="413" t="s">
        <v>2834</v>
      </c>
      <c r="H23" s="294" t="s">
        <v>458</v>
      </c>
      <c r="I23" s="1217" t="s">
        <v>704</v>
      </c>
    </row>
    <row r="24" spans="1:12" s="1060" customFormat="1" ht="20.100000000000001" customHeight="1">
      <c r="A24" s="803"/>
      <c r="B24" s="186"/>
      <c r="C24" s="1106" t="s">
        <v>2819</v>
      </c>
      <c r="D24" s="187" t="s">
        <v>2832</v>
      </c>
      <c r="E24" s="302" t="str">
        <f>E23</f>
        <v>контактный телефон службы</v>
      </c>
      <c r="F24" s="294" t="s">
        <v>458</v>
      </c>
      <c r="G24" s="413" t="s">
        <v>2835</v>
      </c>
      <c r="H24" s="294" t="s">
        <v>458</v>
      </c>
      <c r="I24" s="1218"/>
      <c r="K24" s="829"/>
      <c r="L24" s="829"/>
    </row>
    <row r="25" spans="1:12" s="1060" customFormat="1" ht="20.100000000000001" customHeight="1">
      <c r="A25" s="803"/>
      <c r="B25" s="186"/>
      <c r="C25" s="1106" t="s">
        <v>2819</v>
      </c>
      <c r="D25" s="187" t="s">
        <v>2833</v>
      </c>
      <c r="E25" s="302" t="str">
        <f>E24</f>
        <v>контактный телефон службы</v>
      </c>
      <c r="F25" s="294" t="s">
        <v>458</v>
      </c>
      <c r="G25" s="413" t="s">
        <v>2836</v>
      </c>
      <c r="H25" s="294" t="s">
        <v>458</v>
      </c>
      <c r="I25" s="1218"/>
      <c r="K25" s="829"/>
      <c r="L25" s="829"/>
    </row>
    <row r="26" spans="1:12" ht="15" customHeight="1">
      <c r="A26" s="285"/>
      <c r="C26" s="86"/>
      <c r="D26" s="114"/>
      <c r="E26" s="300" t="s">
        <v>328</v>
      </c>
      <c r="F26" s="296"/>
      <c r="G26" s="296"/>
      <c r="H26" s="297"/>
      <c r="I26" s="1219"/>
    </row>
    <row r="27" spans="1:12" ht="14.25" customHeight="1">
      <c r="A27" s="285"/>
      <c r="C27" s="86"/>
      <c r="D27" s="187" t="s">
        <v>448</v>
      </c>
      <c r="E27" s="1272" t="s">
        <v>705</v>
      </c>
      <c r="F27" s="1272"/>
      <c r="G27" s="1272"/>
      <c r="H27" s="1272"/>
      <c r="I27" s="412"/>
    </row>
    <row r="28" spans="1:12" ht="42.95" customHeight="1">
      <c r="A28" s="285"/>
      <c r="C28" s="86"/>
      <c r="D28" s="187" t="s">
        <v>449</v>
      </c>
      <c r="E28" s="302" t="s">
        <v>467</v>
      </c>
      <c r="F28" s="294"/>
      <c r="G28" s="413" t="s">
        <v>2837</v>
      </c>
      <c r="H28" s="294" t="s">
        <v>458</v>
      </c>
      <c r="I28" s="1217" t="s">
        <v>598</v>
      </c>
    </row>
    <row r="29" spans="1:12" ht="15" customHeight="1">
      <c r="A29" s="285"/>
      <c r="C29" s="86"/>
      <c r="D29" s="114"/>
      <c r="E29" s="300" t="s">
        <v>328</v>
      </c>
      <c r="F29" s="296"/>
      <c r="G29" s="296"/>
      <c r="H29" s="297"/>
      <c r="I29" s="1219"/>
    </row>
    <row r="30" spans="1:12" ht="26.1" customHeight="1">
      <c r="A30" s="285"/>
      <c r="C30" s="86"/>
      <c r="D30" s="187" t="s">
        <v>450</v>
      </c>
      <c r="E30" s="1272" t="s">
        <v>706</v>
      </c>
      <c r="F30" s="1272"/>
      <c r="G30" s="1272"/>
      <c r="H30" s="1272"/>
      <c r="I30" s="412"/>
    </row>
    <row r="31" spans="1:12" ht="32.1" customHeight="1">
      <c r="A31" s="285"/>
      <c r="C31" s="86"/>
      <c r="D31" s="187" t="s">
        <v>451</v>
      </c>
      <c r="E31" s="302" t="s">
        <v>466</v>
      </c>
      <c r="F31" s="294"/>
      <c r="G31" s="305" t="s">
        <v>2840</v>
      </c>
      <c r="H31" s="294" t="s">
        <v>458</v>
      </c>
      <c r="I31" s="1217" t="s">
        <v>707</v>
      </c>
      <c r="K31" s="212" t="s">
        <v>2839</v>
      </c>
      <c r="L31" s="212" t="s">
        <v>2838</v>
      </c>
    </row>
    <row r="32" spans="1:12" ht="15" customHeight="1">
      <c r="A32" s="285"/>
      <c r="C32" s="86"/>
      <c r="D32" s="114"/>
      <c r="E32" s="300" t="s">
        <v>328</v>
      </c>
      <c r="F32" s="296"/>
      <c r="G32" s="296"/>
      <c r="H32" s="297"/>
      <c r="I32" s="1219"/>
    </row>
    <row r="33" spans="1:12" ht="49.5" customHeight="1">
      <c r="A33" s="285"/>
      <c r="B33" s="186">
        <v>3</v>
      </c>
      <c r="C33" s="86"/>
      <c r="D33" s="187" t="s">
        <v>69</v>
      </c>
      <c r="E33" s="1271" t="s">
        <v>709</v>
      </c>
      <c r="F33" s="1271"/>
      <c r="G33" s="1271"/>
      <c r="H33" s="1271"/>
      <c r="I33" s="412"/>
    </row>
    <row r="34" spans="1:12" ht="20.100000000000001" customHeight="1">
      <c r="A34" s="285"/>
      <c r="C34" s="86"/>
      <c r="D34" s="187" t="s">
        <v>452</v>
      </c>
      <c r="E34" s="1120" t="s">
        <v>2841</v>
      </c>
      <c r="F34" s="294"/>
      <c r="G34" s="294" t="s">
        <v>458</v>
      </c>
      <c r="H34" s="1089" t="s">
        <v>2826</v>
      </c>
      <c r="I34" s="1217" t="s">
        <v>480</v>
      </c>
    </row>
    <row r="35" spans="1:12" ht="15" customHeight="1">
      <c r="A35" s="285"/>
      <c r="C35" s="86"/>
      <c r="D35" s="114"/>
      <c r="E35" s="299" t="s">
        <v>328</v>
      </c>
      <c r="F35" s="296"/>
      <c r="G35" s="296"/>
      <c r="H35" s="297"/>
      <c r="I35" s="1219"/>
    </row>
    <row r="36" spans="1:12" s="174" customFormat="1" ht="3" customHeight="1">
      <c r="A36" s="285"/>
      <c r="K36" s="289"/>
      <c r="L36" s="289"/>
    </row>
    <row r="37" spans="1:12" ht="24.75" customHeight="1">
      <c r="D37" s="298">
        <v>1</v>
      </c>
      <c r="E37" s="1193" t="s">
        <v>708</v>
      </c>
      <c r="F37" s="1193"/>
      <c r="G37" s="1193"/>
      <c r="H37" s="1193"/>
      <c r="I37" s="1193"/>
    </row>
  </sheetData>
  <sheetProtection algorithmName="SHA-512" hashValue="bqMZkZ0f0u7Z2Nolic83xTNG8bT9Y2PKbFB7qfNJ7yIfH8sDKcaISkdxQYKn8+SsRyXxEpQQTB/0qmZmxZEeRg==" saltValue="/nPf3cwz5RdcnLCOOWs81w==" spinCount="100000" sheet="1" objects="1" scenarios="1" formatColumns="0" formatRows="0"/>
  <mergeCells count="18">
    <mergeCell ref="I18:I20"/>
    <mergeCell ref="E21:H21"/>
    <mergeCell ref="D5:H5"/>
    <mergeCell ref="D7:H7"/>
    <mergeCell ref="I7:I8"/>
    <mergeCell ref="E10:H10"/>
    <mergeCell ref="E14:H14"/>
    <mergeCell ref="I15:I16"/>
    <mergeCell ref="E17:H17"/>
    <mergeCell ref="E37:I37"/>
    <mergeCell ref="E33:H33"/>
    <mergeCell ref="E22:H22"/>
    <mergeCell ref="E27:H27"/>
    <mergeCell ref="E30:H30"/>
    <mergeCell ref="I23:I26"/>
    <mergeCell ref="I28:I29"/>
    <mergeCell ref="I31:I32"/>
    <mergeCell ref="I34:I35"/>
  </mergeCells>
  <dataValidations count="4">
    <dataValidation type="textLength" operator="lessThanOrEqual" allowBlank="1" showInputMessage="1" showErrorMessage="1" errorTitle="Ошибка" error="Допускается ввод не более 900 символов!" sqref="I12:I13 E23 I28 E31 E15 E18 I23 G28 G18:G19 I34 E28 E34 I31 G12 I18 I15 E12 G23:G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4 H12:H13 H15">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1">
      <formula1>"a"</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1"/>
  </dataValidations>
  <hyperlinks>
    <hyperlink ref="H12" location="'Форма 4.8'!$H$12" tooltip="Кликните по гиперссылке, чтобы перейти по гиперссылке или отредактировать её" display="https://portal.eias.ru/Portal/DownloadPage.aspx?type=12&amp;guid=12fd3f35-b3ae-4d49-a420-8ecf28670277"/>
    <hyperlink ref="H13" location="'Форма 4.8'!$H$13" tooltip="Кликните по гиперссылке, чтобы перейти по гиперссылке или отредактировать её" display="https://portal.eias.ru/Portal/DownloadPage.aspx?type=12&amp;guid=12fd3f35-b3ae-4d49-a420-8ecf28670277"/>
    <hyperlink ref="H15" location="'Форма 4.8'!$H$15" tooltip="Кликните по гиперссылке, чтобы перейти по гиперссылке или отредактировать её" display="https://portal.eias.ru/Portal/DownloadPage.aspx?type=12&amp;guid=12fd3f35-b3ae-4d49-a420-8ecf28670277"/>
    <hyperlink ref="H34" location="'Форма 4.8'!$H$34" tooltip="Кликните по гиперссылке, чтобы перейти по гиперссылке или отредактировать её" display="https://portal.eias.ru/Portal/DownloadPage.aspx?type=12&amp;guid=12fd3f35-b3ae-4d49-a420-8ecf28670277"/>
  </hyperlinks>
  <pageMargins left="0.7" right="0.7" top="0.75" bottom="0.75" header="0.3" footer="0.3"/>
  <pageSetup orientation="portrait"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3">
    <tabColor rgb="FFEAEBEE"/>
    <pageSetUpPr fitToPage="1"/>
  </sheetPr>
  <dimension ref="A1:N15"/>
  <sheetViews>
    <sheetView showGridLines="0" topLeftCell="C4" zoomScaleNormal="100" workbookViewId="0"/>
  </sheetViews>
  <sheetFormatPr defaultRowHeight="14.25"/>
  <cols>
    <col min="1" max="1" width="9.140625" style="128" hidden="1" customWidth="1"/>
    <col min="2" max="2" width="9.140625" style="129" hidden="1" customWidth="1"/>
    <col min="3" max="3" width="3.7109375" style="130" customWidth="1"/>
    <col min="4" max="4" width="7" style="131" bestFit="1" customWidth="1"/>
    <col min="5" max="5" width="11.28515625" style="131" customWidth="1"/>
    <col min="6" max="6" width="41" style="131" customWidth="1"/>
    <col min="7" max="7" width="18" style="131" customWidth="1"/>
    <col min="8" max="8" width="13.140625" style="131" customWidth="1"/>
    <col min="9" max="9" width="11.42578125" style="131" customWidth="1"/>
    <col min="10" max="10" width="42.140625" style="131" customWidth="1"/>
    <col min="11" max="11" width="115.7109375" style="131" customWidth="1"/>
    <col min="12" max="12" width="3.7109375" style="131" customWidth="1"/>
    <col min="13" max="16384" width="9.140625" style="131"/>
  </cols>
  <sheetData>
    <row r="1" spans="1:14" hidden="1"/>
    <row r="2" spans="1:14" hidden="1"/>
    <row r="3" spans="1:14" hidden="1"/>
    <row r="4" spans="1:14" ht="3" customHeight="1"/>
    <row r="5" spans="1:14" s="36" customFormat="1" ht="22.5">
      <c r="A5" s="125"/>
      <c r="C5" s="47"/>
      <c r="D5" s="1274" t="s">
        <v>478</v>
      </c>
      <c r="E5" s="1274"/>
      <c r="F5" s="1274"/>
      <c r="G5" s="1274"/>
      <c r="H5" s="1274"/>
      <c r="I5" s="1274"/>
      <c r="J5" s="1274"/>
      <c r="K5" s="436"/>
    </row>
    <row r="6" spans="1:14" ht="3" hidden="1" customHeight="1">
      <c r="D6" s="132"/>
      <c r="E6" s="132"/>
      <c r="G6" s="132"/>
      <c r="H6" s="132"/>
      <c r="I6" s="132"/>
      <c r="J6" s="132"/>
      <c r="K6" s="132"/>
    </row>
    <row r="7" spans="1:14" s="128" customFormat="1" ht="3" customHeight="1">
      <c r="B7" s="129"/>
      <c r="C7" s="130"/>
      <c r="D7" s="133"/>
      <c r="E7" s="133"/>
      <c r="G7" s="133"/>
      <c r="H7" s="133"/>
      <c r="I7" s="133"/>
      <c r="J7" s="133"/>
      <c r="K7" s="133"/>
      <c r="L7" s="134"/>
    </row>
    <row r="8" spans="1:14">
      <c r="D8" s="1276" t="s">
        <v>454</v>
      </c>
      <c r="E8" s="1276"/>
      <c r="F8" s="1276"/>
      <c r="G8" s="1276"/>
      <c r="H8" s="1276"/>
      <c r="I8" s="1276"/>
      <c r="J8" s="1276"/>
      <c r="K8" s="1276" t="s">
        <v>455</v>
      </c>
    </row>
    <row r="9" spans="1:14">
      <c r="D9" s="1276" t="s">
        <v>92</v>
      </c>
      <c r="E9" s="1276" t="s">
        <v>482</v>
      </c>
      <c r="F9" s="1276"/>
      <c r="G9" s="1276" t="s">
        <v>483</v>
      </c>
      <c r="H9" s="1276"/>
      <c r="I9" s="1276"/>
      <c r="J9" s="1276"/>
      <c r="K9" s="1276"/>
    </row>
    <row r="10" spans="1:14" ht="22.5">
      <c r="D10" s="1276"/>
      <c r="E10" s="137" t="s">
        <v>484</v>
      </c>
      <c r="F10" s="137" t="s">
        <v>400</v>
      </c>
      <c r="G10" s="137" t="s">
        <v>400</v>
      </c>
      <c r="H10" s="137" t="s">
        <v>484</v>
      </c>
      <c r="I10" s="137" t="s">
        <v>485</v>
      </c>
      <c r="J10" s="137" t="s">
        <v>456</v>
      </c>
      <c r="K10" s="1276"/>
    </row>
    <row r="11" spans="1:14" ht="12" customHeight="1">
      <c r="D11" s="42" t="s">
        <v>93</v>
      </c>
      <c r="E11" s="42" t="s">
        <v>49</v>
      </c>
      <c r="F11" s="42" t="s">
        <v>50</v>
      </c>
      <c r="G11" s="42" t="s">
        <v>51</v>
      </c>
      <c r="H11" s="42" t="s">
        <v>68</v>
      </c>
      <c r="I11" s="42" t="s">
        <v>69</v>
      </c>
      <c r="J11" s="42" t="s">
        <v>183</v>
      </c>
      <c r="K11" s="42" t="s">
        <v>184</v>
      </c>
    </row>
    <row r="12" spans="1:14" s="127" customFormat="1" ht="54.95" customHeight="1">
      <c r="A12" s="185" t="s">
        <v>50</v>
      </c>
      <c r="B12" s="135" t="s">
        <v>253</v>
      </c>
      <c r="C12" s="136"/>
      <c r="D12" s="138" t="s">
        <v>93</v>
      </c>
      <c r="E12" s="447"/>
      <c r="F12" s="1085"/>
      <c r="G12" s="1085"/>
      <c r="H12" s="1085"/>
      <c r="I12" s="1097"/>
      <c r="J12" s="1089"/>
      <c r="K12" s="1217" t="s">
        <v>486</v>
      </c>
      <c r="M12" s="452" t="str">
        <f>IF(ISERROR(INDEX(kind_of_nameforms,MATCH(E12,kind_of_forms,0),1)),"",INDEX(kind_of_nameforms,MATCH(E12,kind_of_forms,0),1))</f>
        <v/>
      </c>
      <c r="N12" s="453"/>
    </row>
    <row r="13" spans="1:14" ht="15" customHeight="1">
      <c r="A13" s="131"/>
      <c r="B13" s="131"/>
      <c r="C13" s="131"/>
      <c r="D13" s="114"/>
      <c r="E13" s="140" t="s">
        <v>5</v>
      </c>
      <c r="F13" s="139"/>
      <c r="G13" s="139"/>
      <c r="H13" s="139"/>
      <c r="I13" s="139"/>
      <c r="J13" s="315"/>
      <c r="K13" s="1219"/>
    </row>
    <row r="14" spans="1:14" ht="3" customHeight="1">
      <c r="A14" s="131"/>
      <c r="B14" s="131"/>
      <c r="C14" s="131"/>
    </row>
    <row r="15" spans="1:14" ht="27.75" customHeight="1">
      <c r="E15" s="1275" t="s">
        <v>594</v>
      </c>
      <c r="F15" s="1275"/>
      <c r="G15" s="1275"/>
      <c r="H15" s="1275"/>
      <c r="I15" s="1275"/>
      <c r="J15" s="1275"/>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13" type="noConversion"/>
  <dataValidations count="4">
    <dataValidation type="textLength" operator="lessThanOrEqual" allowBlank="1" showInputMessage="1" showErrorMessage="1" errorTitle="Ошибка" error="Допускается ввод не более 900 символов!" sqref="F12: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formula1>900</formula1>
    </dataValidation>
    <dataValidation type="list" allowBlank="1" showInputMessage="1" showErrorMessage="1" errorTitle="Ошибка" error="Выберите значение из списка" prompt="Выберите значение из списка" sqref="E12">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7">
    <tabColor rgb="FFCCCCFF"/>
    <pageSetUpPr fitToPage="1"/>
  </sheetPr>
  <dimension ref="A1:I15"/>
  <sheetViews>
    <sheetView showGridLines="0" topLeftCell="C6" zoomScaleNormal="100" workbookViewId="0"/>
  </sheetViews>
  <sheetFormatPr defaultRowHeight="14.25"/>
  <cols>
    <col min="1" max="2" width="9.140625" style="13" hidden="1" customWidth="1"/>
    <col min="3" max="3" width="3.7109375" style="49"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50"/>
      <c r="D6" s="14"/>
      <c r="E6" s="14"/>
    </row>
    <row r="7" spans="3:9" ht="22.5">
      <c r="C7" s="50"/>
      <c r="D7" s="1150" t="s">
        <v>314</v>
      </c>
      <c r="E7" s="1152"/>
      <c r="F7" s="438"/>
    </row>
    <row r="8" spans="3:9" ht="3" customHeight="1">
      <c r="C8" s="50"/>
      <c r="D8" s="14"/>
      <c r="E8" s="14"/>
    </row>
    <row r="9" spans="3:9" ht="15.95" customHeight="1">
      <c r="C9" s="50"/>
      <c r="D9" s="103" t="s">
        <v>92</v>
      </c>
      <c r="E9" s="426" t="s">
        <v>313</v>
      </c>
    </row>
    <row r="10" spans="3:9" ht="12" customHeight="1">
      <c r="C10" s="50"/>
      <c r="D10" s="42" t="s">
        <v>93</v>
      </c>
      <c r="E10" s="42" t="s">
        <v>49</v>
      </c>
    </row>
    <row r="11" spans="3:9" ht="11.25" hidden="1" customHeight="1">
      <c r="C11" s="50"/>
      <c r="D11" s="194">
        <v>0</v>
      </c>
      <c r="E11" s="427"/>
    </row>
    <row r="12" spans="3:9" ht="15" customHeight="1">
      <c r="C12" s="167"/>
      <c r="D12" s="123">
        <v>1</v>
      </c>
      <c r="E12" s="1072"/>
    </row>
    <row r="13" spans="3:9" ht="12" customHeight="1">
      <c r="C13" s="50"/>
      <c r="D13" s="428"/>
      <c r="E13" s="429" t="s">
        <v>177</v>
      </c>
    </row>
    <row r="14" spans="3:9" ht="3" customHeight="1"/>
    <row r="15" spans="3:9" ht="22.5" customHeight="1">
      <c r="C15" s="168"/>
      <c r="D15" s="1277" t="s">
        <v>315</v>
      </c>
      <c r="E15" s="1277"/>
      <c r="F15" s="169"/>
      <c r="G15" s="169"/>
      <c r="H15" s="169"/>
      <c r="I15" s="169"/>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9" customWidth="1"/>
    <col min="4" max="4" width="6.28515625" style="13" customWidth="1"/>
    <col min="5" max="5" width="94.85546875" style="13" customWidth="1"/>
    <col min="6" max="16384" width="9.140625" style="13"/>
  </cols>
  <sheetData>
    <row r="1" spans="3:12" hidden="1">
      <c r="L1" s="430"/>
    </row>
    <row r="2" spans="3:12" hidden="1"/>
    <row r="3" spans="3:12" hidden="1"/>
    <row r="4" spans="3:12" hidden="1"/>
    <row r="5" spans="3:12" hidden="1"/>
    <row r="6" spans="3:12" ht="3" customHeight="1">
      <c r="C6" s="50"/>
      <c r="D6" s="14"/>
      <c r="E6" s="14"/>
    </row>
    <row r="7" spans="3:12" ht="22.5">
      <c r="C7" s="50"/>
      <c r="D7" s="1274" t="s">
        <v>55</v>
      </c>
      <c r="E7" s="1274"/>
      <c r="F7" s="438"/>
    </row>
    <row r="8" spans="3:12" ht="3" customHeight="1">
      <c r="C8" s="50"/>
      <c r="D8" s="14"/>
      <c r="E8" s="14"/>
    </row>
    <row r="9" spans="3:12" ht="15.95" customHeight="1">
      <c r="C9" s="50"/>
      <c r="D9" s="103" t="s">
        <v>92</v>
      </c>
      <c r="E9" s="113" t="s">
        <v>176</v>
      </c>
    </row>
    <row r="10" spans="3:12" ht="12" customHeight="1">
      <c r="C10" s="50"/>
      <c r="D10" s="42" t="s">
        <v>93</v>
      </c>
      <c r="E10" s="42" t="s">
        <v>49</v>
      </c>
    </row>
    <row r="11" spans="3:12" ht="15" hidden="1" customHeight="1">
      <c r="C11" s="50"/>
      <c r="D11" s="123">
        <v>0</v>
      </c>
      <c r="E11" s="193"/>
    </row>
    <row r="12" spans="3:12">
      <c r="C12" s="50"/>
      <c r="D12" s="114"/>
      <c r="E12" s="112" t="s">
        <v>177</v>
      </c>
    </row>
  </sheetData>
  <sheetProtection password="FA9C" sheet="1" objects="1" scenarios="1" formatColumns="0" formatRows="0"/>
  <mergeCells count="1">
    <mergeCell ref="D7:E7"/>
  </mergeCells>
  <phoneticPr fontId="14" type="noConversion"/>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74" orientation="portrait"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Check">
    <tabColor indexed="31"/>
  </sheetPr>
  <dimension ref="B1:E5"/>
  <sheetViews>
    <sheetView showGridLines="0" zoomScaleNormal="100" workbookViewId="0"/>
  </sheetViews>
  <sheetFormatPr defaultRowHeight="11.25"/>
  <cols>
    <col min="1" max="1" width="1.7109375" style="46" customWidth="1"/>
    <col min="2" max="2" width="34.5703125" style="46" customWidth="1"/>
    <col min="3" max="3" width="85.5703125" style="46" customWidth="1"/>
    <col min="4" max="4" width="17.7109375" style="46" customWidth="1"/>
    <col min="5" max="16384" width="9.140625" style="46"/>
  </cols>
  <sheetData>
    <row r="1" spans="2:5" ht="3" customHeight="1"/>
    <row r="2" spans="2:5" ht="22.5">
      <c r="B2" s="1278" t="s">
        <v>56</v>
      </c>
      <c r="C2" s="1278"/>
      <c r="D2" s="1278"/>
      <c r="E2" s="439"/>
    </row>
    <row r="3" spans="2:5" ht="3" customHeight="1"/>
    <row r="4" spans="2:5" ht="21.75" customHeight="1" thickBot="1">
      <c r="B4" s="1121" t="s">
        <v>1</v>
      </c>
      <c r="C4" s="1121" t="s">
        <v>91</v>
      </c>
      <c r="D4" s="1121" t="s">
        <v>72</v>
      </c>
    </row>
    <row r="5" spans="2:5" ht="12" thickTop="1"/>
  </sheetData>
  <sheetProtection password="FA9C" sheet="1" objects="1" scenarios="1" formatColumns="0" formatRows="0" autoFilter="0"/>
  <autoFilter ref="B4:D4"/>
  <mergeCells count="1">
    <mergeCell ref="B2:D2"/>
  </mergeCells>
  <phoneticPr fontId="1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Logger">
    <tabColor indexed="24"/>
  </sheetPr>
  <dimension ref="A1:D9"/>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6" t="s">
        <v>70</v>
      </c>
      <c r="B1" s="116" t="s">
        <v>71</v>
      </c>
      <c r="C1" s="116" t="s">
        <v>72</v>
      </c>
      <c r="D1" s="10"/>
    </row>
    <row r="2" spans="1:4">
      <c r="A2" s="1112">
        <v>43621.725763888891</v>
      </c>
      <c r="B2" s="12" t="s">
        <v>774</v>
      </c>
      <c r="C2" s="12" t="s">
        <v>442</v>
      </c>
    </row>
    <row r="3" spans="1:4">
      <c r="A3" s="1112">
        <v>43621.725775462961</v>
      </c>
      <c r="B3" s="12" t="s">
        <v>775</v>
      </c>
      <c r="C3" s="12" t="s">
        <v>442</v>
      </c>
    </row>
    <row r="4" spans="1:4">
      <c r="A4" s="1112">
        <v>43621.725868055553</v>
      </c>
      <c r="B4" s="12" t="s">
        <v>774</v>
      </c>
      <c r="C4" s="12" t="s">
        <v>442</v>
      </c>
    </row>
    <row r="5" spans="1:4">
      <c r="A5" s="1112">
        <v>43621.725891203707</v>
      </c>
      <c r="B5" s="12" t="s">
        <v>775</v>
      </c>
      <c r="C5" s="12" t="s">
        <v>442</v>
      </c>
    </row>
    <row r="6" spans="1:4">
      <c r="A6" s="1112">
        <v>43621.726585648146</v>
      </c>
      <c r="B6" s="12" t="s">
        <v>774</v>
      </c>
      <c r="C6" s="12" t="s">
        <v>442</v>
      </c>
    </row>
    <row r="7" spans="1:4">
      <c r="A7" s="1112">
        <v>43621.7266087963</v>
      </c>
      <c r="B7" s="12" t="s">
        <v>775</v>
      </c>
      <c r="C7" s="12" t="s">
        <v>442</v>
      </c>
    </row>
    <row r="8" spans="1:4">
      <c r="A8" s="1112">
        <v>45358.631678240738</v>
      </c>
      <c r="B8" s="12" t="s">
        <v>774</v>
      </c>
      <c r="C8" s="12" t="s">
        <v>442</v>
      </c>
    </row>
    <row r="9" spans="1:4">
      <c r="A9" s="1112">
        <v>45358.631689814814</v>
      </c>
      <c r="B9" s="12" t="s">
        <v>775</v>
      </c>
      <c r="C9" s="12" t="s">
        <v>442</v>
      </c>
    </row>
  </sheetData>
  <sheetProtection password="FA9C" sheet="1" objects="1" scenarios="1" formatColumns="0" formatRows="0" autoFilter="0"/>
  <phoneticPr fontId="10" type="noConversion"/>
  <pageMargins left="0.75" right="0.75" top="1" bottom="1" header="0.5" footer="0.5"/>
  <pageSetup paperSize="9"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hor">
    <tabColor indexed="47"/>
  </sheetPr>
  <dimension ref="A2:CE346"/>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5" customFormat="1" ht="17.100000000000001" customHeight="1">
      <c r="A2" s="35" t="s">
        <v>175</v>
      </c>
    </row>
    <row r="4" spans="1:23" s="13" customFormat="1" ht="17.100000000000001" customHeight="1">
      <c r="C4" s="48"/>
      <c r="D4" s="123"/>
      <c r="E4" s="124"/>
    </row>
    <row r="7" spans="1:23" s="35" customFormat="1" ht="17.100000000000001" customHeight="1">
      <c r="A7" s="35" t="s">
        <v>0</v>
      </c>
    </row>
    <row r="8" spans="1:23" ht="17.100000000000001" customHeight="1">
      <c r="G8" s="95"/>
      <c r="H8" s="95"/>
      <c r="I8" s="95"/>
      <c r="M8" s="43"/>
    </row>
    <row r="9" spans="1:23" s="102" customFormat="1" ht="17.100000000000001" customHeight="1">
      <c r="A9" s="205"/>
      <c r="C9" s="159"/>
      <c r="D9" s="1176">
        <v>1</v>
      </c>
      <c r="E9" s="1311"/>
      <c r="F9" s="1313"/>
      <c r="G9" s="1301" t="s">
        <v>85</v>
      </c>
      <c r="H9" s="1176"/>
      <c r="I9" s="1176">
        <v>1</v>
      </c>
      <c r="J9" s="1307"/>
      <c r="K9" s="1207" t="s">
        <v>85</v>
      </c>
      <c r="L9" s="1189"/>
      <c r="M9" s="1189" t="s">
        <v>93</v>
      </c>
      <c r="N9" s="1310"/>
      <c r="O9" s="1207" t="s">
        <v>85</v>
      </c>
      <c r="P9" s="1189"/>
      <c r="Q9" s="1189" t="s">
        <v>93</v>
      </c>
      <c r="R9" s="1305"/>
      <c r="S9" s="1207" t="s">
        <v>85</v>
      </c>
      <c r="T9" s="1086"/>
      <c r="U9" s="1086" t="s">
        <v>93</v>
      </c>
      <c r="V9" s="1108"/>
      <c r="W9" s="307"/>
    </row>
    <row r="10" spans="1:23" s="739" customFormat="1" ht="17.100000000000001" customHeight="1">
      <c r="A10" s="205"/>
      <c r="C10" s="159"/>
      <c r="D10" s="1176"/>
      <c r="E10" s="1311"/>
      <c r="F10" s="1313"/>
      <c r="G10" s="1301"/>
      <c r="H10" s="1176"/>
      <c r="I10" s="1176"/>
      <c r="J10" s="1307"/>
      <c r="K10" s="1207"/>
      <c r="L10" s="1189"/>
      <c r="M10" s="1189"/>
      <c r="N10" s="1310"/>
      <c r="O10" s="1207"/>
      <c r="P10" s="1189"/>
      <c r="Q10" s="1189"/>
      <c r="R10" s="1305"/>
      <c r="S10" s="1207"/>
      <c r="T10" s="1088"/>
      <c r="U10" s="744"/>
      <c r="V10" s="745" t="s">
        <v>716</v>
      </c>
      <c r="W10" s="746"/>
    </row>
    <row r="11" spans="1:23" s="102" customFormat="1" ht="17.100000000000001" customHeight="1">
      <c r="A11" s="205"/>
      <c r="C11" s="159"/>
      <c r="D11" s="1177"/>
      <c r="E11" s="1312"/>
      <c r="F11" s="1314"/>
      <c r="G11" s="1177"/>
      <c r="H11" s="1177"/>
      <c r="I11" s="1177"/>
      <c r="J11" s="1308"/>
      <c r="K11" s="1177"/>
      <c r="L11" s="1177"/>
      <c r="M11" s="1177"/>
      <c r="N11" s="1305"/>
      <c r="O11" s="1177"/>
      <c r="P11" s="1087"/>
      <c r="Q11" s="744"/>
      <c r="R11" s="745" t="s">
        <v>715</v>
      </c>
      <c r="S11" s="741"/>
      <c r="T11" s="741"/>
      <c r="U11" s="741"/>
      <c r="V11" s="741"/>
      <c r="W11" s="746"/>
    </row>
    <row r="12" spans="1:23" s="102" customFormat="1" ht="17.100000000000001" customHeight="1">
      <c r="A12" s="205"/>
      <c r="C12" s="159"/>
      <c r="D12" s="1177"/>
      <c r="E12" s="1312"/>
      <c r="F12" s="1314"/>
      <c r="G12" s="1177"/>
      <c r="H12" s="1177"/>
      <c r="I12" s="1177"/>
      <c r="J12" s="1308"/>
      <c r="K12" s="1177"/>
      <c r="L12" s="744"/>
      <c r="M12" s="745"/>
      <c r="N12" s="745" t="s">
        <v>412</v>
      </c>
      <c r="O12" s="745"/>
      <c r="P12" s="745"/>
      <c r="Q12" s="745"/>
      <c r="R12" s="745"/>
      <c r="S12" s="741"/>
      <c r="T12" s="741"/>
      <c r="U12" s="741"/>
      <c r="V12" s="741"/>
      <c r="W12" s="746"/>
    </row>
    <row r="13" spans="1:23" s="102" customFormat="1" ht="17.25" customHeight="1">
      <c r="A13" s="205"/>
      <c r="C13" s="159"/>
      <c r="D13" s="1177"/>
      <c r="E13" s="1312"/>
      <c r="F13" s="1314"/>
      <c r="G13" s="1177"/>
      <c r="H13" s="744"/>
      <c r="I13" s="745"/>
      <c r="J13" s="745"/>
      <c r="K13" s="745"/>
      <c r="L13" s="745"/>
      <c r="M13" s="745"/>
      <c r="N13" s="745"/>
      <c r="O13" s="745"/>
      <c r="P13" s="745"/>
      <c r="Q13" s="745"/>
      <c r="R13" s="745"/>
      <c r="S13" s="741"/>
      <c r="T13" s="741"/>
      <c r="U13" s="741"/>
      <c r="V13" s="741"/>
      <c r="W13" s="746"/>
    </row>
    <row r="14" spans="1:23" ht="17.100000000000001" customHeight="1">
      <c r="A14" s="206"/>
    </row>
    <row r="15" spans="1:23" ht="16.5" customHeight="1">
      <c r="A15" s="205"/>
      <c r="B15" s="102"/>
      <c r="C15" s="159"/>
      <c r="D15" s="1306"/>
      <c r="E15" s="1315"/>
      <c r="F15" s="1300"/>
      <c r="G15" s="1302"/>
      <c r="H15" s="1176"/>
      <c r="I15" s="1176">
        <v>1</v>
      </c>
      <c r="J15" s="1307"/>
      <c r="K15" s="1207" t="s">
        <v>85</v>
      </c>
      <c r="L15" s="1189"/>
      <c r="M15" s="1189" t="s">
        <v>93</v>
      </c>
      <c r="N15" s="1310"/>
      <c r="O15" s="1207" t="s">
        <v>85</v>
      </c>
      <c r="P15" s="1189"/>
      <c r="Q15" s="1189" t="s">
        <v>93</v>
      </c>
      <c r="R15" s="1305"/>
      <c r="S15" s="1207" t="s">
        <v>85</v>
      </c>
      <c r="T15" s="1086"/>
      <c r="U15" s="1086" t="s">
        <v>93</v>
      </c>
      <c r="V15" s="1108"/>
      <c r="W15" s="307"/>
    </row>
    <row r="16" spans="1:23" s="742" customFormat="1" ht="16.5" customHeight="1">
      <c r="A16" s="748"/>
      <c r="B16" s="743"/>
      <c r="C16" s="747"/>
      <c r="D16" s="1306"/>
      <c r="E16" s="1315"/>
      <c r="F16" s="1300"/>
      <c r="G16" s="1302"/>
      <c r="H16" s="1176"/>
      <c r="I16" s="1176"/>
      <c r="J16" s="1307"/>
      <c r="K16" s="1207"/>
      <c r="L16" s="1189"/>
      <c r="M16" s="1189"/>
      <c r="N16" s="1310"/>
      <c r="O16" s="1207"/>
      <c r="P16" s="1189"/>
      <c r="Q16" s="1189"/>
      <c r="R16" s="1305"/>
      <c r="S16" s="1207"/>
      <c r="T16" s="1088"/>
      <c r="U16" s="744"/>
      <c r="V16" s="745" t="s">
        <v>716</v>
      </c>
      <c r="W16" s="746"/>
    </row>
    <row r="17" spans="1:36" ht="17.100000000000001" customHeight="1">
      <c r="A17" s="205"/>
      <c r="B17" s="102"/>
      <c r="C17" s="159"/>
      <c r="D17" s="1306"/>
      <c r="E17" s="1315"/>
      <c r="F17" s="1300"/>
      <c r="G17" s="1302"/>
      <c r="H17" s="1176"/>
      <c r="I17" s="1176"/>
      <c r="J17" s="1308"/>
      <c r="K17" s="1207"/>
      <c r="L17" s="1189"/>
      <c r="M17" s="1189"/>
      <c r="N17" s="1305"/>
      <c r="O17" s="1207"/>
      <c r="P17" s="1087"/>
      <c r="Q17" s="744"/>
      <c r="R17" s="745" t="s">
        <v>715</v>
      </c>
      <c r="S17" s="741"/>
      <c r="T17" s="741"/>
      <c r="U17" s="741"/>
      <c r="V17" s="741"/>
      <c r="W17" s="746"/>
    </row>
    <row r="18" spans="1:36" ht="17.100000000000001" customHeight="1">
      <c r="A18" s="205"/>
      <c r="B18" s="102"/>
      <c r="C18" s="159"/>
      <c r="D18" s="1306"/>
      <c r="E18" s="1315"/>
      <c r="F18" s="1300"/>
      <c r="G18" s="1302"/>
      <c r="H18" s="1176"/>
      <c r="I18" s="1176"/>
      <c r="J18" s="1308"/>
      <c r="K18" s="1207"/>
      <c r="L18" s="744"/>
      <c r="M18" s="745"/>
      <c r="N18" s="745" t="s">
        <v>412</v>
      </c>
      <c r="O18" s="745"/>
      <c r="P18" s="745"/>
      <c r="Q18" s="745"/>
      <c r="R18" s="745"/>
      <c r="S18" s="741"/>
      <c r="T18" s="741"/>
      <c r="U18" s="741"/>
      <c r="V18" s="741"/>
      <c r="W18" s="746"/>
    </row>
    <row r="19" spans="1:36" ht="17.100000000000001" customHeight="1">
      <c r="A19" s="205"/>
      <c r="B19" s="102"/>
      <c r="C19" s="159"/>
      <c r="D19" s="1306"/>
      <c r="E19" s="1315"/>
      <c r="F19" s="1300"/>
      <c r="G19" s="1302"/>
      <c r="H19" s="744"/>
      <c r="I19" s="745"/>
      <c r="J19" s="745"/>
      <c r="K19" s="745"/>
      <c r="L19" s="745"/>
      <c r="M19" s="745"/>
      <c r="N19" s="745"/>
      <c r="O19" s="745"/>
      <c r="P19" s="745"/>
      <c r="Q19" s="745"/>
      <c r="R19" s="745"/>
      <c r="S19" s="741"/>
      <c r="T19" s="741"/>
      <c r="U19" s="741"/>
      <c r="V19" s="741"/>
      <c r="W19" s="746"/>
    </row>
    <row r="20" spans="1:36" ht="17.100000000000001" customHeight="1">
      <c r="A20" s="206"/>
    </row>
    <row r="21" spans="1:36" s="35" customFormat="1" ht="17.100000000000001" customHeight="1">
      <c r="A21" s="35" t="s">
        <v>13</v>
      </c>
      <c r="C21" s="35" t="s">
        <v>93</v>
      </c>
    </row>
    <row r="27" spans="1:36" ht="17.100000000000001" customHeight="1">
      <c r="O27" s="1309" t="s">
        <v>298</v>
      </c>
      <c r="P27" s="1309"/>
      <c r="Q27" s="1309"/>
      <c r="R27" s="1254" t="s">
        <v>270</v>
      </c>
      <c r="S27" s="1254"/>
      <c r="T27" s="1254"/>
      <c r="U27" s="1227" t="s">
        <v>341</v>
      </c>
      <c r="W27" s="1303"/>
    </row>
    <row r="28" spans="1:36" ht="17.100000000000001" customHeight="1">
      <c r="O28" s="1255" t="s">
        <v>605</v>
      </c>
      <c r="P28" s="1255" t="s">
        <v>271</v>
      </c>
      <c r="Q28" s="1255"/>
      <c r="R28" s="1254"/>
      <c r="S28" s="1254"/>
      <c r="T28" s="1254"/>
      <c r="U28" s="1227"/>
      <c r="W28" s="1303"/>
    </row>
    <row r="29" spans="1:36" ht="37.5" customHeight="1">
      <c r="O29" s="1255"/>
      <c r="P29" s="104" t="s">
        <v>606</v>
      </c>
      <c r="Q29" s="104" t="s">
        <v>6</v>
      </c>
      <c r="R29" s="105" t="s">
        <v>274</v>
      </c>
      <c r="S29" s="1251" t="s">
        <v>273</v>
      </c>
      <c r="T29" s="1251"/>
      <c r="U29" s="1227"/>
      <c r="W29" s="1303"/>
    </row>
    <row r="30" spans="1:36" ht="17.100000000000001" customHeight="1">
      <c r="G30" s="157"/>
      <c r="H30" s="157"/>
      <c r="I30" s="157"/>
      <c r="J30" s="157"/>
      <c r="K30" s="157"/>
      <c r="L30" s="122"/>
      <c r="M30" s="432" t="s">
        <v>183</v>
      </c>
      <c r="N30" s="433"/>
      <c r="O30" s="1304"/>
      <c r="P30" s="1304"/>
      <c r="Q30" s="1304"/>
      <c r="R30" s="1304"/>
      <c r="S30" s="1304"/>
      <c r="T30" s="1304"/>
      <c r="U30" s="1304"/>
      <c r="V30" s="122"/>
      <c r="W30" s="122"/>
      <c r="X30" s="204"/>
      <c r="Y30" s="204"/>
      <c r="Z30" s="204"/>
      <c r="AA30" s="204"/>
      <c r="AB30" s="204"/>
      <c r="AC30" s="204"/>
      <c r="AD30" s="204"/>
      <c r="AE30" s="204"/>
      <c r="AF30" s="204"/>
      <c r="AG30" s="204"/>
      <c r="AH30" s="204"/>
      <c r="AI30" s="204"/>
      <c r="AJ30" s="204"/>
    </row>
    <row r="31" spans="1:36" s="523" customFormat="1" ht="22.5">
      <c r="A31" s="1200">
        <v>1</v>
      </c>
      <c r="B31" s="847"/>
      <c r="C31" s="847"/>
      <c r="D31" s="847"/>
      <c r="E31" s="848"/>
      <c r="F31" s="849"/>
      <c r="G31" s="849"/>
      <c r="H31" s="849"/>
      <c r="I31" s="850"/>
      <c r="J31" s="845"/>
      <c r="K31" s="852"/>
      <c r="L31" s="593">
        <f>mergeValue(A31)</f>
        <v>1</v>
      </c>
      <c r="M31" s="641" t="s">
        <v>20</v>
      </c>
      <c r="N31" s="646"/>
      <c r="O31" s="1279"/>
      <c r="P31" s="1280"/>
      <c r="Q31" s="1280"/>
      <c r="R31" s="1280"/>
      <c r="S31" s="1280"/>
      <c r="T31" s="1280"/>
      <c r="U31" s="1280"/>
      <c r="V31" s="1281"/>
      <c r="W31" s="630" t="s">
        <v>476</v>
      </c>
      <c r="X31" s="585"/>
      <c r="Y31" s="589"/>
      <c r="Z31" s="589" t="str">
        <f t="shared" ref="Z31:Z44" si="0">IF(M31="","",M31 )</f>
        <v>Наименование тарифа</v>
      </c>
      <c r="AA31" s="589"/>
      <c r="AB31" s="589"/>
      <c r="AC31" s="589"/>
      <c r="AD31" s="585"/>
      <c r="AE31" s="585"/>
      <c r="AF31" s="585"/>
      <c r="AG31" s="585"/>
      <c r="AH31" s="585"/>
      <c r="AI31" s="585"/>
      <c r="AJ31" s="585"/>
    </row>
    <row r="32" spans="1:36" s="523" customFormat="1" ht="22.5">
      <c r="A32" s="1200"/>
      <c r="B32" s="1200">
        <v>1</v>
      </c>
      <c r="C32" s="847"/>
      <c r="D32" s="847"/>
      <c r="E32" s="849"/>
      <c r="F32" s="849"/>
      <c r="G32" s="849"/>
      <c r="H32" s="849"/>
      <c r="I32" s="844"/>
      <c r="J32" s="843"/>
      <c r="K32" s="846"/>
      <c r="L32" s="593" t="str">
        <f>mergeValue(A32) &amp;"."&amp; mergeValue(B32)</f>
        <v>1.1</v>
      </c>
      <c r="M32" s="546" t="s">
        <v>16</v>
      </c>
      <c r="N32" s="646"/>
      <c r="O32" s="1279"/>
      <c r="P32" s="1280"/>
      <c r="Q32" s="1280"/>
      <c r="R32" s="1280"/>
      <c r="S32" s="1280"/>
      <c r="T32" s="1280"/>
      <c r="U32" s="1280"/>
      <c r="V32" s="1281"/>
      <c r="W32" s="630" t="s">
        <v>477</v>
      </c>
      <c r="X32" s="585"/>
      <c r="Y32" s="589"/>
      <c r="Z32" s="589" t="str">
        <f t="shared" si="0"/>
        <v>Территория действия тарифа</v>
      </c>
      <c r="AA32" s="589"/>
      <c r="AB32" s="589"/>
      <c r="AC32" s="589"/>
      <c r="AD32" s="585"/>
      <c r="AE32" s="585"/>
      <c r="AF32" s="585"/>
      <c r="AG32" s="585"/>
      <c r="AH32" s="585"/>
      <c r="AI32" s="585"/>
      <c r="AJ32" s="585"/>
    </row>
    <row r="33" spans="1:36" s="523" customFormat="1" ht="22.5">
      <c r="A33" s="1200"/>
      <c r="B33" s="1200"/>
      <c r="C33" s="1200">
        <v>1</v>
      </c>
      <c r="D33" s="847"/>
      <c r="E33" s="849"/>
      <c r="F33" s="849"/>
      <c r="G33" s="849"/>
      <c r="H33" s="849"/>
      <c r="I33" s="851"/>
      <c r="J33" s="843"/>
      <c r="K33" s="846"/>
      <c r="L33" s="593" t="str">
        <f>mergeValue(A33) &amp;"."&amp; mergeValue(B33)&amp;"."&amp; mergeValue(C33)</f>
        <v>1.1.1</v>
      </c>
      <c r="M33" s="547" t="s">
        <v>7</v>
      </c>
      <c r="N33" s="646"/>
      <c r="O33" s="1279"/>
      <c r="P33" s="1280"/>
      <c r="Q33" s="1280"/>
      <c r="R33" s="1280"/>
      <c r="S33" s="1280"/>
      <c r="T33" s="1280"/>
      <c r="U33" s="1280"/>
      <c r="V33" s="1281"/>
      <c r="W33" s="630" t="s">
        <v>633</v>
      </c>
      <c r="X33" s="585"/>
      <c r="Y33" s="589"/>
      <c r="Z33" s="589" t="str">
        <f t="shared" si="0"/>
        <v xml:space="preserve">Наименование системы теплоснабжения </v>
      </c>
      <c r="AA33" s="589"/>
      <c r="AB33" s="589"/>
      <c r="AC33" s="589"/>
      <c r="AD33" s="585"/>
      <c r="AE33" s="585"/>
      <c r="AF33" s="585"/>
      <c r="AG33" s="585"/>
      <c r="AH33" s="585"/>
      <c r="AI33" s="585"/>
      <c r="AJ33" s="585"/>
    </row>
    <row r="34" spans="1:36" s="523" customFormat="1" ht="22.5">
      <c r="A34" s="1200"/>
      <c r="B34" s="1200"/>
      <c r="C34" s="1200"/>
      <c r="D34" s="1200">
        <v>1</v>
      </c>
      <c r="E34" s="849"/>
      <c r="F34" s="849"/>
      <c r="G34" s="849"/>
      <c r="H34" s="849"/>
      <c r="I34" s="851"/>
      <c r="J34" s="843"/>
      <c r="K34" s="846"/>
      <c r="L34" s="593" t="str">
        <f>mergeValue(A34) &amp;"."&amp; mergeValue(B34)&amp;"."&amp; mergeValue(C34)&amp;"."&amp; mergeValue(D34)</f>
        <v>1.1.1.1</v>
      </c>
      <c r="M34" s="548" t="s">
        <v>22</v>
      </c>
      <c r="N34" s="646"/>
      <c r="O34" s="1279"/>
      <c r="P34" s="1280"/>
      <c r="Q34" s="1280"/>
      <c r="R34" s="1280"/>
      <c r="S34" s="1280"/>
      <c r="T34" s="1280"/>
      <c r="U34" s="1280"/>
      <c r="V34" s="1281"/>
      <c r="W34" s="630" t="s">
        <v>634</v>
      </c>
      <c r="X34" s="585"/>
      <c r="Y34" s="589"/>
      <c r="Z34" s="589" t="str">
        <f t="shared" si="0"/>
        <v xml:space="preserve">Источник тепловой энергии  </v>
      </c>
      <c r="AA34" s="589"/>
      <c r="AB34" s="589"/>
      <c r="AC34" s="589"/>
      <c r="AD34" s="585"/>
      <c r="AE34" s="585"/>
      <c r="AF34" s="585"/>
      <c r="AG34" s="585"/>
      <c r="AH34" s="585"/>
      <c r="AI34" s="585"/>
      <c r="AJ34" s="585"/>
    </row>
    <row r="35" spans="1:36" s="523" customFormat="1" ht="101.25">
      <c r="A35" s="1200"/>
      <c r="B35" s="1200"/>
      <c r="C35" s="1200"/>
      <c r="D35" s="1200"/>
      <c r="E35" s="1200">
        <v>1</v>
      </c>
      <c r="F35" s="849"/>
      <c r="G35" s="849"/>
      <c r="H35" s="847">
        <v>1</v>
      </c>
      <c r="I35" s="1200">
        <v>1</v>
      </c>
      <c r="J35" s="849"/>
      <c r="K35" s="854"/>
      <c r="L35" s="593" t="str">
        <f>mergeValue(A35) &amp;"."&amp; mergeValue(B35)&amp;"."&amp; mergeValue(C35)&amp;"."&amp; mergeValue(D35)&amp;"."&amp; mergeValue(E35)</f>
        <v>1.1.1.1.1</v>
      </c>
      <c r="M35" s="554" t="s">
        <v>9</v>
      </c>
      <c r="N35" s="646"/>
      <c r="O35" s="1203"/>
      <c r="P35" s="1204"/>
      <c r="Q35" s="1204"/>
      <c r="R35" s="1204"/>
      <c r="S35" s="1204"/>
      <c r="T35" s="1204"/>
      <c r="U35" s="1204"/>
      <c r="V35" s="1205"/>
      <c r="W35" s="630" t="s">
        <v>638</v>
      </c>
      <c r="X35" s="585"/>
      <c r="Y35" s="589"/>
      <c r="Z35" s="589" t="str">
        <f t="shared" si="0"/>
        <v>Схема подключения теплопотребляющей установки к коллектору источника тепловой энергии</v>
      </c>
      <c r="AA35" s="589"/>
      <c r="AB35" s="589"/>
      <c r="AC35" s="589"/>
      <c r="AD35" s="585"/>
      <c r="AE35" s="585"/>
      <c r="AF35" s="585"/>
      <c r="AG35" s="585"/>
      <c r="AH35" s="585"/>
      <c r="AI35" s="585"/>
      <c r="AJ35" s="585"/>
    </row>
    <row r="36" spans="1:36" s="523" customFormat="1" ht="90">
      <c r="A36" s="1200"/>
      <c r="B36" s="1200"/>
      <c r="C36" s="1200"/>
      <c r="D36" s="1200"/>
      <c r="E36" s="1200"/>
      <c r="F36" s="1200">
        <v>1</v>
      </c>
      <c r="G36" s="847"/>
      <c r="H36" s="847"/>
      <c r="I36" s="1200"/>
      <c r="J36" s="1200">
        <v>1</v>
      </c>
      <c r="K36" s="855"/>
      <c r="L36" s="593" t="str">
        <f>mergeValue(A36) &amp;"."&amp; mergeValue(B36)&amp;"."&amp; mergeValue(C36)&amp;"."&amp; mergeValue(D36)&amp;"."&amp; mergeValue(E36)&amp;"."&amp; mergeValue(F36)</f>
        <v>1.1.1.1.1.1</v>
      </c>
      <c r="M36" s="555" t="s">
        <v>10</v>
      </c>
      <c r="N36" s="646"/>
      <c r="O36" s="1203"/>
      <c r="P36" s="1204"/>
      <c r="Q36" s="1204"/>
      <c r="R36" s="1204"/>
      <c r="S36" s="1204"/>
      <c r="T36" s="1204"/>
      <c r="U36" s="1204"/>
      <c r="V36" s="1205"/>
      <c r="W36" s="630" t="s">
        <v>636</v>
      </c>
      <c r="X36" s="585"/>
      <c r="Y36" s="589"/>
      <c r="Z36" s="589" t="str">
        <f t="shared" si="0"/>
        <v>Группа потребителей</v>
      </c>
      <c r="AA36" s="589"/>
      <c r="AB36" s="589"/>
      <c r="AC36" s="589"/>
      <c r="AD36" s="585"/>
      <c r="AE36" s="585"/>
      <c r="AF36" s="585"/>
      <c r="AG36" s="585"/>
      <c r="AH36" s="585"/>
      <c r="AI36" s="585"/>
      <c r="AJ36" s="585"/>
    </row>
    <row r="37" spans="1:36" s="523" customFormat="1" ht="195.75" customHeight="1">
      <c r="A37" s="1200"/>
      <c r="B37" s="1200"/>
      <c r="C37" s="1200"/>
      <c r="D37" s="1200"/>
      <c r="E37" s="1200"/>
      <c r="F37" s="1200"/>
      <c r="G37" s="847">
        <v>1</v>
      </c>
      <c r="H37" s="847"/>
      <c r="I37" s="1200"/>
      <c r="J37" s="1200"/>
      <c r="K37" s="855">
        <v>1</v>
      </c>
      <c r="L37" s="593" t="str">
        <f>mergeValue(A37) &amp;"."&amp; mergeValue(B37)&amp;"."&amp; mergeValue(C37)&amp;"."&amp; mergeValue(D37)&amp;"."&amp; mergeValue(E37)&amp;"."&amp; mergeValue(F37)&amp;"."&amp; mergeValue(G37)</f>
        <v>1.1.1.1.1.1.1</v>
      </c>
      <c r="M37" s="1068"/>
      <c r="N37" s="646"/>
      <c r="O37" s="562"/>
      <c r="P37" s="562"/>
      <c r="Q37" s="1093"/>
      <c r="R37" s="1206"/>
      <c r="S37" s="1207" t="s">
        <v>84</v>
      </c>
      <c r="T37" s="1206"/>
      <c r="U37" s="1207" t="s">
        <v>84</v>
      </c>
      <c r="V37" s="562"/>
      <c r="W37" s="1199" t="s">
        <v>655</v>
      </c>
      <c r="X37" s="585" t="str">
        <f>strCheckDate(O38:V38)</f>
        <v/>
      </c>
      <c r="Y37" s="589"/>
      <c r="Z37" s="589" t="str">
        <f t="shared" si="0"/>
        <v/>
      </c>
      <c r="AA37" s="589"/>
      <c r="AB37" s="589"/>
      <c r="AC37" s="589"/>
      <c r="AD37" s="585"/>
      <c r="AE37" s="585"/>
      <c r="AF37" s="585"/>
      <c r="AG37" s="585"/>
      <c r="AH37" s="585"/>
      <c r="AI37" s="585"/>
      <c r="AJ37" s="585"/>
    </row>
    <row r="38" spans="1:36" s="523" customFormat="1" ht="14.25" hidden="1" customHeight="1">
      <c r="A38" s="1200"/>
      <c r="B38" s="1200"/>
      <c r="C38" s="1200"/>
      <c r="D38" s="1200"/>
      <c r="E38" s="1200"/>
      <c r="F38" s="1200"/>
      <c r="G38" s="847"/>
      <c r="H38" s="847"/>
      <c r="I38" s="1200"/>
      <c r="J38" s="1200"/>
      <c r="K38" s="855"/>
      <c r="L38" s="600"/>
      <c r="M38" s="646"/>
      <c r="N38" s="646"/>
      <c r="O38" s="562"/>
      <c r="P38" s="562"/>
      <c r="Q38" s="584" t="str">
        <f>R37 &amp; "-" &amp; T37</f>
        <v>-</v>
      </c>
      <c r="R38" s="1206"/>
      <c r="S38" s="1207"/>
      <c r="T38" s="1206"/>
      <c r="U38" s="1207"/>
      <c r="V38" s="562"/>
      <c r="W38" s="1199"/>
      <c r="X38" s="585"/>
      <c r="Y38" s="589"/>
      <c r="Z38" s="589" t="str">
        <f t="shared" si="0"/>
        <v/>
      </c>
      <c r="AA38" s="589"/>
      <c r="AB38" s="589"/>
      <c r="AC38" s="589"/>
      <c r="AD38" s="585"/>
      <c r="AE38" s="585"/>
      <c r="AF38" s="585"/>
      <c r="AG38" s="585"/>
      <c r="AH38" s="585"/>
      <c r="AI38" s="585"/>
      <c r="AJ38" s="585"/>
    </row>
    <row r="39" spans="1:36" s="523" customFormat="1" ht="15" customHeight="1">
      <c r="A39" s="1200"/>
      <c r="B39" s="1200"/>
      <c r="C39" s="1200"/>
      <c r="D39" s="1200"/>
      <c r="E39" s="1200"/>
      <c r="F39" s="1200"/>
      <c r="G39" s="849"/>
      <c r="H39" s="847"/>
      <c r="I39" s="1200"/>
      <c r="J39" s="1200"/>
      <c r="K39" s="854"/>
      <c r="L39" s="538"/>
      <c r="M39" s="557" t="s">
        <v>25</v>
      </c>
      <c r="N39" s="564"/>
      <c r="O39" s="564"/>
      <c r="P39" s="564"/>
      <c r="Q39" s="564"/>
      <c r="R39" s="564"/>
      <c r="S39" s="564"/>
      <c r="T39" s="564"/>
      <c r="U39" s="564"/>
      <c r="V39" s="560"/>
      <c r="W39" s="1199"/>
      <c r="X39" s="585"/>
      <c r="Y39" s="589"/>
      <c r="Z39" s="589" t="str">
        <f t="shared" si="0"/>
        <v>Добавить вид теплоносителя (параметры теплоносителя)</v>
      </c>
      <c r="AA39" s="589"/>
      <c r="AB39" s="589"/>
      <c r="AC39" s="589"/>
      <c r="AD39" s="585"/>
      <c r="AE39" s="585"/>
      <c r="AF39" s="585"/>
      <c r="AG39" s="585"/>
      <c r="AH39" s="585"/>
      <c r="AI39" s="585"/>
      <c r="AJ39" s="585"/>
    </row>
    <row r="40" spans="1:36" s="523" customFormat="1" ht="15" customHeight="1">
      <c r="A40" s="1200"/>
      <c r="B40" s="1200"/>
      <c r="C40" s="1200"/>
      <c r="D40" s="1200"/>
      <c r="E40" s="1200"/>
      <c r="F40" s="849"/>
      <c r="G40" s="849"/>
      <c r="H40" s="847"/>
      <c r="I40" s="1200"/>
      <c r="J40" s="849"/>
      <c r="K40" s="854"/>
      <c r="L40" s="538"/>
      <c r="M40" s="556" t="s">
        <v>11</v>
      </c>
      <c r="N40" s="564"/>
      <c r="O40" s="564"/>
      <c r="P40" s="564"/>
      <c r="Q40" s="564"/>
      <c r="R40" s="564"/>
      <c r="S40" s="564"/>
      <c r="T40" s="564"/>
      <c r="U40" s="563"/>
      <c r="V40" s="564"/>
      <c r="W40" s="665"/>
      <c r="X40" s="585"/>
      <c r="Y40" s="589"/>
      <c r="Z40" s="589" t="str">
        <f t="shared" si="0"/>
        <v>Добавить группу потребителей</v>
      </c>
      <c r="AA40" s="589"/>
      <c r="AB40" s="589"/>
      <c r="AC40" s="589"/>
      <c r="AD40" s="585"/>
      <c r="AE40" s="585"/>
      <c r="AF40" s="585"/>
      <c r="AG40" s="585"/>
      <c r="AH40" s="585"/>
      <c r="AI40" s="585"/>
      <c r="AJ40" s="585"/>
    </row>
    <row r="41" spans="1:36" s="523" customFormat="1" ht="15" customHeight="1">
      <c r="A41" s="1200"/>
      <c r="B41" s="1200"/>
      <c r="C41" s="1200"/>
      <c r="D41" s="1200"/>
      <c r="E41" s="853"/>
      <c r="F41" s="849"/>
      <c r="G41" s="849"/>
      <c r="H41" s="849"/>
      <c r="I41" s="845"/>
      <c r="J41" s="842"/>
      <c r="K41" s="852"/>
      <c r="L41" s="538"/>
      <c r="M41" s="551" t="s">
        <v>12</v>
      </c>
      <c r="N41" s="564"/>
      <c r="O41" s="564"/>
      <c r="P41" s="564"/>
      <c r="Q41" s="564"/>
      <c r="R41" s="564"/>
      <c r="S41" s="564"/>
      <c r="T41" s="564"/>
      <c r="U41" s="563"/>
      <c r="V41" s="564"/>
      <c r="W41" s="665"/>
      <c r="X41" s="585"/>
      <c r="Y41" s="589"/>
      <c r="Z41" s="589" t="str">
        <f t="shared" si="0"/>
        <v>Добавить схему подключения</v>
      </c>
      <c r="AA41" s="589"/>
      <c r="AB41" s="589"/>
      <c r="AC41" s="589"/>
      <c r="AD41" s="585"/>
      <c r="AE41" s="585"/>
      <c r="AF41" s="585"/>
      <c r="AG41" s="585"/>
      <c r="AH41" s="585"/>
      <c r="AI41" s="585"/>
      <c r="AJ41" s="585"/>
    </row>
    <row r="42" spans="1:36" s="523" customFormat="1" ht="15" customHeight="1">
      <c r="A42" s="1200"/>
      <c r="B42" s="1200"/>
      <c r="C42" s="1200"/>
      <c r="D42" s="853"/>
      <c r="E42" s="853"/>
      <c r="F42" s="849"/>
      <c r="G42" s="849"/>
      <c r="H42" s="849"/>
      <c r="I42" s="845"/>
      <c r="J42" s="842"/>
      <c r="K42" s="852"/>
      <c r="L42" s="538"/>
      <c r="M42" s="550" t="s">
        <v>17</v>
      </c>
      <c r="N42" s="564"/>
      <c r="O42" s="564"/>
      <c r="P42" s="564"/>
      <c r="Q42" s="564"/>
      <c r="R42" s="564"/>
      <c r="S42" s="564"/>
      <c r="T42" s="564"/>
      <c r="U42" s="563"/>
      <c r="V42" s="564"/>
      <c r="W42" s="665"/>
      <c r="X42" s="585"/>
      <c r="Y42" s="589"/>
      <c r="Z42" s="589" t="str">
        <f t="shared" si="0"/>
        <v>Добавить источник тепловой энергии</v>
      </c>
      <c r="AA42" s="589"/>
      <c r="AB42" s="589"/>
      <c r="AC42" s="589"/>
      <c r="AD42" s="585"/>
      <c r="AE42" s="585"/>
      <c r="AF42" s="585"/>
      <c r="AG42" s="585"/>
      <c r="AH42" s="585"/>
      <c r="AI42" s="585"/>
      <c r="AJ42" s="585"/>
    </row>
    <row r="43" spans="1:36" s="523" customFormat="1" ht="15" customHeight="1">
      <c r="A43" s="1200"/>
      <c r="B43" s="1200"/>
      <c r="C43" s="853"/>
      <c r="D43" s="853"/>
      <c r="E43" s="853"/>
      <c r="F43" s="853"/>
      <c r="G43" s="858"/>
      <c r="H43" s="845"/>
      <c r="I43" s="856"/>
      <c r="J43" s="842"/>
      <c r="K43" s="857"/>
      <c r="L43" s="538"/>
      <c r="M43" s="549" t="s">
        <v>18</v>
      </c>
      <c r="N43" s="564"/>
      <c r="O43" s="564"/>
      <c r="P43" s="564"/>
      <c r="Q43" s="564"/>
      <c r="R43" s="564"/>
      <c r="S43" s="564"/>
      <c r="T43" s="564"/>
      <c r="U43" s="563"/>
      <c r="V43" s="564"/>
      <c r="W43" s="665"/>
      <c r="X43" s="585"/>
      <c r="Y43" s="589"/>
      <c r="Z43" s="589" t="str">
        <f t="shared" si="0"/>
        <v>Добавить наименование системы теплоснабжения</v>
      </c>
      <c r="AA43" s="589"/>
      <c r="AB43" s="589"/>
      <c r="AC43" s="589"/>
      <c r="AD43" s="585"/>
      <c r="AE43" s="585"/>
      <c r="AF43" s="585"/>
      <c r="AG43" s="585"/>
      <c r="AH43" s="585"/>
      <c r="AI43" s="585"/>
      <c r="AJ43" s="585"/>
    </row>
    <row r="44" spans="1:36" s="523" customFormat="1" ht="15" customHeight="1">
      <c r="A44" s="1200"/>
      <c r="B44" s="853"/>
      <c r="C44" s="853"/>
      <c r="D44" s="853"/>
      <c r="E44" s="853"/>
      <c r="F44" s="853"/>
      <c r="G44" s="858"/>
      <c r="H44" s="845"/>
      <c r="I44" s="845"/>
      <c r="J44" s="842"/>
      <c r="K44" s="852"/>
      <c r="L44" s="538"/>
      <c r="M44" s="558" t="s">
        <v>19</v>
      </c>
      <c r="N44" s="564"/>
      <c r="O44" s="564"/>
      <c r="P44" s="564"/>
      <c r="Q44" s="564"/>
      <c r="R44" s="564"/>
      <c r="S44" s="564"/>
      <c r="T44" s="564"/>
      <c r="U44" s="563"/>
      <c r="V44" s="564"/>
      <c r="W44" s="665"/>
      <c r="X44" s="585"/>
      <c r="Y44" s="589"/>
      <c r="Z44" s="589" t="str">
        <f t="shared" si="0"/>
        <v>Добавить территорию действия тарифа</v>
      </c>
      <c r="AA44" s="589"/>
      <c r="AB44" s="589"/>
      <c r="AC44" s="589"/>
      <c r="AD44" s="585"/>
      <c r="AE44" s="585"/>
      <c r="AF44" s="585"/>
      <c r="AG44" s="585"/>
      <c r="AH44" s="585"/>
      <c r="AI44" s="585"/>
      <c r="AJ44" s="585"/>
    </row>
    <row r="45" spans="1:36" s="522" customFormat="1" ht="15" customHeight="1">
      <c r="A45" s="841"/>
      <c r="B45" s="841"/>
      <c r="C45" s="841"/>
      <c r="D45" s="841"/>
      <c r="E45" s="841"/>
      <c r="F45" s="841"/>
      <c r="G45" s="841"/>
      <c r="H45" s="841"/>
      <c r="I45" s="841"/>
      <c r="J45" s="841"/>
      <c r="K45" s="841"/>
      <c r="L45" s="492"/>
      <c r="M45" s="565" t="s">
        <v>309</v>
      </c>
      <c r="N45" s="564"/>
      <c r="O45" s="564"/>
      <c r="P45" s="564"/>
      <c r="Q45" s="564"/>
      <c r="R45" s="564"/>
      <c r="S45" s="564"/>
      <c r="T45" s="564"/>
      <c r="U45" s="563"/>
      <c r="V45" s="564"/>
      <c r="W45" s="665"/>
      <c r="X45" s="587"/>
      <c r="Y45" s="587"/>
      <c r="Z45" s="587"/>
      <c r="AA45" s="587"/>
      <c r="AB45" s="587"/>
      <c r="AC45" s="587"/>
      <c r="AD45" s="587"/>
      <c r="AE45" s="587"/>
      <c r="AF45" s="587"/>
      <c r="AG45" s="587"/>
      <c r="AH45" s="587"/>
    </row>
    <row r="46" spans="1:36" ht="18.75" customHeight="1">
      <c r="X46" s="204"/>
      <c r="Y46" s="204"/>
      <c r="Z46" s="204"/>
      <c r="AA46" s="204"/>
      <c r="AB46" s="204"/>
      <c r="AC46" s="204"/>
      <c r="AD46" s="204"/>
      <c r="AE46" s="204"/>
      <c r="AF46" s="204"/>
      <c r="AG46" s="204"/>
      <c r="AH46" s="204"/>
      <c r="AI46" s="204"/>
      <c r="AJ46" s="204"/>
    </row>
    <row r="47" spans="1:36" s="35" customFormat="1" ht="17.100000000000001" customHeight="1">
      <c r="A47" s="35" t="s">
        <v>13</v>
      </c>
      <c r="C47" s="35" t="s">
        <v>49</v>
      </c>
      <c r="U47" s="158"/>
      <c r="X47" s="217"/>
      <c r="Y47" s="217"/>
      <c r="Z47" s="217"/>
      <c r="AA47" s="217"/>
      <c r="AB47" s="217"/>
      <c r="AC47" s="217"/>
      <c r="AD47" s="217"/>
      <c r="AE47" s="217"/>
      <c r="AF47" s="217"/>
      <c r="AG47" s="217"/>
      <c r="AH47" s="217"/>
      <c r="AI47" s="217"/>
      <c r="AJ47" s="217"/>
    </row>
    <row r="48" spans="1:36" ht="17.100000000000001" customHeight="1">
      <c r="L48" s="469"/>
      <c r="M48" s="469"/>
      <c r="N48" s="469"/>
      <c r="O48" s="469"/>
      <c r="P48" s="469"/>
      <c r="Q48" s="469"/>
      <c r="R48" s="469"/>
      <c r="S48" s="469"/>
      <c r="T48" s="469"/>
      <c r="U48" s="469"/>
      <c r="V48" s="469"/>
      <c r="W48" s="469"/>
      <c r="X48" s="204"/>
      <c r="Y48" s="204"/>
      <c r="Z48" s="204"/>
      <c r="AA48" s="204"/>
      <c r="AB48" s="204"/>
      <c r="AC48" s="204"/>
      <c r="AD48" s="204"/>
      <c r="AE48" s="204"/>
      <c r="AF48" s="204"/>
      <c r="AG48" s="204"/>
      <c r="AH48" s="204"/>
      <c r="AI48" s="204"/>
      <c r="AJ48" s="204"/>
    </row>
    <row r="49" spans="1:36" s="523" customFormat="1" ht="22.5">
      <c r="A49" s="1200">
        <v>1</v>
      </c>
      <c r="B49" s="865"/>
      <c r="C49" s="865"/>
      <c r="D49" s="865"/>
      <c r="E49" s="866"/>
      <c r="F49" s="867"/>
      <c r="G49" s="867"/>
      <c r="H49" s="867"/>
      <c r="I49" s="868"/>
      <c r="J49" s="863"/>
      <c r="K49" s="870"/>
      <c r="L49" s="593">
        <f>mergeValue(A49)</f>
        <v>1</v>
      </c>
      <c r="M49" s="641" t="s">
        <v>20</v>
      </c>
      <c r="N49" s="646"/>
      <c r="O49" s="1279"/>
      <c r="P49" s="1280"/>
      <c r="Q49" s="1280"/>
      <c r="R49" s="1280"/>
      <c r="S49" s="1280"/>
      <c r="T49" s="1280"/>
      <c r="U49" s="1280"/>
      <c r="V49" s="1281"/>
      <c r="W49" s="630" t="s">
        <v>476</v>
      </c>
      <c r="X49" s="585"/>
      <c r="Y49" s="589"/>
      <c r="Z49" s="589" t="str">
        <f t="shared" ref="Z49:Z62" si="1">IF(M49="","",M49 )</f>
        <v>Наименование тарифа</v>
      </c>
      <c r="AA49" s="589"/>
      <c r="AB49" s="589"/>
      <c r="AC49" s="589"/>
      <c r="AD49" s="585"/>
      <c r="AE49" s="585"/>
      <c r="AF49" s="585"/>
      <c r="AG49" s="585"/>
      <c r="AH49" s="585"/>
      <c r="AI49" s="585"/>
      <c r="AJ49" s="585"/>
    </row>
    <row r="50" spans="1:36" s="523" customFormat="1" ht="22.5">
      <c r="A50" s="1200"/>
      <c r="B50" s="1200">
        <v>1</v>
      </c>
      <c r="C50" s="865"/>
      <c r="D50" s="865"/>
      <c r="E50" s="867"/>
      <c r="F50" s="867"/>
      <c r="G50" s="867"/>
      <c r="H50" s="867"/>
      <c r="I50" s="862"/>
      <c r="J50" s="861"/>
      <c r="K50" s="864"/>
      <c r="L50" s="593" t="str">
        <f>mergeValue(A50) &amp;"."&amp; mergeValue(B50)</f>
        <v>1.1</v>
      </c>
      <c r="M50" s="546" t="s">
        <v>16</v>
      </c>
      <c r="N50" s="646"/>
      <c r="O50" s="1279"/>
      <c r="P50" s="1280"/>
      <c r="Q50" s="1280"/>
      <c r="R50" s="1280"/>
      <c r="S50" s="1280"/>
      <c r="T50" s="1280"/>
      <c r="U50" s="1280"/>
      <c r="V50" s="1281"/>
      <c r="W50" s="630" t="s">
        <v>477</v>
      </c>
      <c r="X50" s="585"/>
      <c r="Y50" s="589"/>
      <c r="Z50" s="589" t="str">
        <f t="shared" si="1"/>
        <v>Территория действия тарифа</v>
      </c>
      <c r="AA50" s="589"/>
      <c r="AB50" s="589"/>
      <c r="AC50" s="589"/>
      <c r="AD50" s="585"/>
      <c r="AE50" s="585"/>
      <c r="AF50" s="585"/>
      <c r="AG50" s="585"/>
      <c r="AH50" s="585"/>
      <c r="AI50" s="585"/>
      <c r="AJ50" s="585"/>
    </row>
    <row r="51" spans="1:36" s="523" customFormat="1" ht="22.5">
      <c r="A51" s="1200"/>
      <c r="B51" s="1200"/>
      <c r="C51" s="1200">
        <v>1</v>
      </c>
      <c r="D51" s="865"/>
      <c r="E51" s="867"/>
      <c r="F51" s="867"/>
      <c r="G51" s="867"/>
      <c r="H51" s="867"/>
      <c r="I51" s="869"/>
      <c r="J51" s="861"/>
      <c r="K51" s="864"/>
      <c r="L51" s="593" t="str">
        <f>mergeValue(A51) &amp;"."&amp; mergeValue(B51)&amp;"."&amp; mergeValue(C51)</f>
        <v>1.1.1</v>
      </c>
      <c r="M51" s="547" t="s">
        <v>7</v>
      </c>
      <c r="N51" s="646"/>
      <c r="O51" s="1279"/>
      <c r="P51" s="1280"/>
      <c r="Q51" s="1280"/>
      <c r="R51" s="1280"/>
      <c r="S51" s="1280"/>
      <c r="T51" s="1280"/>
      <c r="U51" s="1280"/>
      <c r="V51" s="1281"/>
      <c r="W51" s="630" t="s">
        <v>633</v>
      </c>
      <c r="X51" s="585"/>
      <c r="Y51" s="589"/>
      <c r="Z51" s="589" t="str">
        <f t="shared" si="1"/>
        <v xml:space="preserve">Наименование системы теплоснабжения </v>
      </c>
      <c r="AA51" s="589"/>
      <c r="AB51" s="589"/>
      <c r="AC51" s="589"/>
      <c r="AD51" s="585"/>
      <c r="AE51" s="585"/>
      <c r="AF51" s="585"/>
      <c r="AG51" s="585"/>
      <c r="AH51" s="585"/>
      <c r="AI51" s="585"/>
      <c r="AJ51" s="585"/>
    </row>
    <row r="52" spans="1:36" s="523" customFormat="1" ht="22.5">
      <c r="A52" s="1200"/>
      <c r="B52" s="1200"/>
      <c r="C52" s="1200"/>
      <c r="D52" s="1200">
        <v>1</v>
      </c>
      <c r="E52" s="867"/>
      <c r="F52" s="867"/>
      <c r="G52" s="867"/>
      <c r="H52" s="867"/>
      <c r="I52" s="869"/>
      <c r="J52" s="861"/>
      <c r="K52" s="864"/>
      <c r="L52" s="593" t="str">
        <f>mergeValue(A52) &amp;"."&amp; mergeValue(B52)&amp;"."&amp; mergeValue(C52)&amp;"."&amp; mergeValue(D52)</f>
        <v>1.1.1.1</v>
      </c>
      <c r="M52" s="548" t="s">
        <v>22</v>
      </c>
      <c r="N52" s="646"/>
      <c r="O52" s="1279"/>
      <c r="P52" s="1280"/>
      <c r="Q52" s="1280"/>
      <c r="R52" s="1280"/>
      <c r="S52" s="1280"/>
      <c r="T52" s="1280"/>
      <c r="U52" s="1280"/>
      <c r="V52" s="1281"/>
      <c r="W52" s="630" t="s">
        <v>634</v>
      </c>
      <c r="X52" s="585"/>
      <c r="Y52" s="589"/>
      <c r="Z52" s="589" t="str">
        <f t="shared" si="1"/>
        <v xml:space="preserve">Источник тепловой энергии  </v>
      </c>
      <c r="AA52" s="589"/>
      <c r="AB52" s="589"/>
      <c r="AC52" s="589"/>
      <c r="AD52" s="585"/>
      <c r="AE52" s="585"/>
      <c r="AF52" s="585"/>
      <c r="AG52" s="585"/>
      <c r="AH52" s="585"/>
      <c r="AI52" s="585"/>
      <c r="AJ52" s="585"/>
    </row>
    <row r="53" spans="1:36" s="523" customFormat="1" ht="101.25">
      <c r="A53" s="1200"/>
      <c r="B53" s="1200"/>
      <c r="C53" s="1200"/>
      <c r="D53" s="1200"/>
      <c r="E53" s="1200">
        <v>1</v>
      </c>
      <c r="F53" s="867"/>
      <c r="G53" s="867"/>
      <c r="H53" s="865">
        <v>1</v>
      </c>
      <c r="I53" s="1200">
        <v>1</v>
      </c>
      <c r="J53" s="867"/>
      <c r="K53" s="872"/>
      <c r="L53" s="593" t="str">
        <f>mergeValue(A53) &amp;"."&amp; mergeValue(B53)&amp;"."&amp; mergeValue(C53)&amp;"."&amp; mergeValue(D53)&amp;"."&amp; mergeValue(E53)</f>
        <v>1.1.1.1.1</v>
      </c>
      <c r="M53" s="554" t="s">
        <v>9</v>
      </c>
      <c r="N53" s="646"/>
      <c r="O53" s="1203"/>
      <c r="P53" s="1204"/>
      <c r="Q53" s="1204"/>
      <c r="R53" s="1204"/>
      <c r="S53" s="1204"/>
      <c r="T53" s="1204"/>
      <c r="U53" s="1204"/>
      <c r="V53" s="1205"/>
      <c r="W53" s="630" t="s">
        <v>638</v>
      </c>
      <c r="X53" s="585"/>
      <c r="Y53" s="589"/>
      <c r="Z53" s="589" t="str">
        <f t="shared" si="1"/>
        <v>Схема подключения теплопотребляющей установки к коллектору источника тепловой энергии</v>
      </c>
      <c r="AA53" s="589"/>
      <c r="AB53" s="589"/>
      <c r="AC53" s="589"/>
      <c r="AD53" s="585"/>
      <c r="AE53" s="585"/>
      <c r="AF53" s="585"/>
      <c r="AG53" s="585"/>
      <c r="AH53" s="585"/>
      <c r="AI53" s="585"/>
      <c r="AJ53" s="585"/>
    </row>
    <row r="54" spans="1:36" s="523" customFormat="1" ht="90">
      <c r="A54" s="1200"/>
      <c r="B54" s="1200"/>
      <c r="C54" s="1200"/>
      <c r="D54" s="1200"/>
      <c r="E54" s="1200"/>
      <c r="F54" s="1200">
        <v>1</v>
      </c>
      <c r="G54" s="865"/>
      <c r="H54" s="865"/>
      <c r="I54" s="1200"/>
      <c r="J54" s="1200">
        <v>1</v>
      </c>
      <c r="K54" s="873"/>
      <c r="L54" s="593" t="str">
        <f>mergeValue(A54) &amp;"."&amp; mergeValue(B54)&amp;"."&amp; mergeValue(C54)&amp;"."&amp; mergeValue(D54)&amp;"."&amp; mergeValue(E54)&amp;"."&amp; mergeValue(F54)</f>
        <v>1.1.1.1.1.1</v>
      </c>
      <c r="M54" s="555" t="s">
        <v>10</v>
      </c>
      <c r="N54" s="646"/>
      <c r="O54" s="1203"/>
      <c r="P54" s="1204"/>
      <c r="Q54" s="1204"/>
      <c r="R54" s="1204"/>
      <c r="S54" s="1204"/>
      <c r="T54" s="1204"/>
      <c r="U54" s="1204"/>
      <c r="V54" s="1205"/>
      <c r="W54" s="630" t="s">
        <v>636</v>
      </c>
      <c r="X54" s="585"/>
      <c r="Y54" s="589"/>
      <c r="Z54" s="589" t="str">
        <f t="shared" si="1"/>
        <v>Группа потребителей</v>
      </c>
      <c r="AA54" s="589"/>
      <c r="AB54" s="589"/>
      <c r="AC54" s="589"/>
      <c r="AD54" s="585"/>
      <c r="AE54" s="585"/>
      <c r="AF54" s="585"/>
      <c r="AG54" s="585"/>
      <c r="AH54" s="585"/>
      <c r="AI54" s="585"/>
      <c r="AJ54" s="585"/>
    </row>
    <row r="55" spans="1:36" s="523" customFormat="1" ht="195.75" customHeight="1">
      <c r="A55" s="1200"/>
      <c r="B55" s="1200"/>
      <c r="C55" s="1200"/>
      <c r="D55" s="1200"/>
      <c r="E55" s="1200"/>
      <c r="F55" s="1200"/>
      <c r="G55" s="865">
        <v>1</v>
      </c>
      <c r="H55" s="865"/>
      <c r="I55" s="1200"/>
      <c r="J55" s="1200"/>
      <c r="K55" s="873">
        <v>1</v>
      </c>
      <c r="L55" s="593" t="str">
        <f>mergeValue(A55) &amp;"."&amp; mergeValue(B55)&amp;"."&amp; mergeValue(C55)&amp;"."&amp; mergeValue(D55)&amp;"."&amp; mergeValue(E55)&amp;"."&amp; mergeValue(F55)&amp;"."&amp; mergeValue(G55)</f>
        <v>1.1.1.1.1.1.1</v>
      </c>
      <c r="M55" s="1068"/>
      <c r="N55" s="646"/>
      <c r="O55" s="562"/>
      <c r="P55" s="562"/>
      <c r="Q55" s="1093"/>
      <c r="R55" s="1206"/>
      <c r="S55" s="1207" t="s">
        <v>84</v>
      </c>
      <c r="T55" s="1206"/>
      <c r="U55" s="1207" t="s">
        <v>84</v>
      </c>
      <c r="V55" s="562"/>
      <c r="W55" s="1199" t="s">
        <v>655</v>
      </c>
      <c r="X55" s="585" t="str">
        <f>strCheckDate(O56:V56)</f>
        <v/>
      </c>
      <c r="Y55" s="589"/>
      <c r="Z55" s="589" t="str">
        <f t="shared" si="1"/>
        <v/>
      </c>
      <c r="AA55" s="589"/>
      <c r="AB55" s="589"/>
      <c r="AC55" s="589"/>
      <c r="AD55" s="585"/>
      <c r="AE55" s="585"/>
      <c r="AF55" s="585"/>
      <c r="AG55" s="585"/>
      <c r="AH55" s="585"/>
      <c r="AI55" s="585"/>
      <c r="AJ55" s="585"/>
    </row>
    <row r="56" spans="1:36" s="523" customFormat="1" ht="14.25" hidden="1" customHeight="1">
      <c r="A56" s="1200"/>
      <c r="B56" s="1200"/>
      <c r="C56" s="1200"/>
      <c r="D56" s="1200"/>
      <c r="E56" s="1200"/>
      <c r="F56" s="1200"/>
      <c r="G56" s="865"/>
      <c r="H56" s="865"/>
      <c r="I56" s="1200"/>
      <c r="J56" s="1200"/>
      <c r="K56" s="873"/>
      <c r="L56" s="600"/>
      <c r="M56" s="646"/>
      <c r="N56" s="646"/>
      <c r="O56" s="562"/>
      <c r="P56" s="562"/>
      <c r="Q56" s="584" t="str">
        <f>R55 &amp; "-" &amp; T55</f>
        <v>-</v>
      </c>
      <c r="R56" s="1206"/>
      <c r="S56" s="1207"/>
      <c r="T56" s="1206"/>
      <c r="U56" s="1207"/>
      <c r="V56" s="562"/>
      <c r="W56" s="1199"/>
      <c r="X56" s="585"/>
      <c r="Y56" s="589"/>
      <c r="Z56" s="589" t="str">
        <f t="shared" si="1"/>
        <v/>
      </c>
      <c r="AA56" s="589"/>
      <c r="AB56" s="589"/>
      <c r="AC56" s="589"/>
      <c r="AD56" s="585"/>
      <c r="AE56" s="585"/>
      <c r="AF56" s="585"/>
      <c r="AG56" s="585"/>
      <c r="AH56" s="585"/>
      <c r="AI56" s="585"/>
      <c r="AJ56" s="585"/>
    </row>
    <row r="57" spans="1:36" s="523" customFormat="1" ht="15" customHeight="1">
      <c r="A57" s="1200"/>
      <c r="B57" s="1200"/>
      <c r="C57" s="1200"/>
      <c r="D57" s="1200"/>
      <c r="E57" s="1200"/>
      <c r="F57" s="1200"/>
      <c r="G57" s="867"/>
      <c r="H57" s="865"/>
      <c r="I57" s="1200"/>
      <c r="J57" s="1200"/>
      <c r="K57" s="872"/>
      <c r="L57" s="538"/>
      <c r="M57" s="557" t="s">
        <v>25</v>
      </c>
      <c r="N57" s="564"/>
      <c r="O57" s="564"/>
      <c r="P57" s="564"/>
      <c r="Q57" s="564"/>
      <c r="R57" s="564"/>
      <c r="S57" s="564"/>
      <c r="T57" s="564"/>
      <c r="U57" s="564"/>
      <c r="V57" s="560"/>
      <c r="W57" s="1199"/>
      <c r="X57" s="585"/>
      <c r="Y57" s="589"/>
      <c r="Z57" s="589" t="str">
        <f t="shared" si="1"/>
        <v>Добавить вид теплоносителя (параметры теплоносителя)</v>
      </c>
      <c r="AA57" s="589"/>
      <c r="AB57" s="589"/>
      <c r="AC57" s="589"/>
      <c r="AD57" s="585"/>
      <c r="AE57" s="585"/>
      <c r="AF57" s="585"/>
      <c r="AG57" s="585"/>
      <c r="AH57" s="585"/>
      <c r="AI57" s="585"/>
      <c r="AJ57" s="585"/>
    </row>
    <row r="58" spans="1:36" s="523" customFormat="1" ht="15" customHeight="1">
      <c r="A58" s="1200"/>
      <c r="B58" s="1200"/>
      <c r="C58" s="1200"/>
      <c r="D58" s="1200"/>
      <c r="E58" s="1200"/>
      <c r="F58" s="867"/>
      <c r="G58" s="867"/>
      <c r="H58" s="865"/>
      <c r="I58" s="1200"/>
      <c r="J58" s="867"/>
      <c r="K58" s="872"/>
      <c r="L58" s="538"/>
      <c r="M58" s="556" t="s">
        <v>11</v>
      </c>
      <c r="N58" s="564"/>
      <c r="O58" s="564"/>
      <c r="P58" s="564"/>
      <c r="Q58" s="564"/>
      <c r="R58" s="564"/>
      <c r="S58" s="564"/>
      <c r="T58" s="564"/>
      <c r="U58" s="563"/>
      <c r="V58" s="564"/>
      <c r="W58" s="665"/>
      <c r="X58" s="585"/>
      <c r="Y58" s="589"/>
      <c r="Z58" s="589" t="str">
        <f t="shared" si="1"/>
        <v>Добавить группу потребителей</v>
      </c>
      <c r="AA58" s="589"/>
      <c r="AB58" s="589"/>
      <c r="AC58" s="589"/>
      <c r="AD58" s="585"/>
      <c r="AE58" s="585"/>
      <c r="AF58" s="585"/>
      <c r="AG58" s="585"/>
      <c r="AH58" s="585"/>
      <c r="AI58" s="585"/>
      <c r="AJ58" s="585"/>
    </row>
    <row r="59" spans="1:36" s="523" customFormat="1" ht="15" customHeight="1">
      <c r="A59" s="1200"/>
      <c r="B59" s="1200"/>
      <c r="C59" s="1200"/>
      <c r="D59" s="1200"/>
      <c r="E59" s="871"/>
      <c r="F59" s="867"/>
      <c r="G59" s="867"/>
      <c r="H59" s="867"/>
      <c r="I59" s="863"/>
      <c r="J59" s="860"/>
      <c r="K59" s="870"/>
      <c r="L59" s="538"/>
      <c r="M59" s="551" t="s">
        <v>12</v>
      </c>
      <c r="N59" s="564"/>
      <c r="O59" s="564"/>
      <c r="P59" s="564"/>
      <c r="Q59" s="564"/>
      <c r="R59" s="564"/>
      <c r="S59" s="564"/>
      <c r="T59" s="564"/>
      <c r="U59" s="563"/>
      <c r="V59" s="564"/>
      <c r="W59" s="665"/>
      <c r="X59" s="585"/>
      <c r="Y59" s="589"/>
      <c r="Z59" s="589" t="str">
        <f t="shared" si="1"/>
        <v>Добавить схему подключения</v>
      </c>
      <c r="AA59" s="589"/>
      <c r="AB59" s="589"/>
      <c r="AC59" s="589"/>
      <c r="AD59" s="585"/>
      <c r="AE59" s="585"/>
      <c r="AF59" s="585"/>
      <c r="AG59" s="585"/>
      <c r="AH59" s="585"/>
      <c r="AI59" s="585"/>
      <c r="AJ59" s="585"/>
    </row>
    <row r="60" spans="1:36" s="523" customFormat="1" ht="15" customHeight="1">
      <c r="A60" s="1200"/>
      <c r="B60" s="1200"/>
      <c r="C60" s="1200"/>
      <c r="D60" s="871"/>
      <c r="E60" s="871"/>
      <c r="F60" s="867"/>
      <c r="G60" s="867"/>
      <c r="H60" s="867"/>
      <c r="I60" s="863"/>
      <c r="J60" s="860"/>
      <c r="K60" s="870"/>
      <c r="L60" s="538"/>
      <c r="M60" s="550" t="s">
        <v>17</v>
      </c>
      <c r="N60" s="564"/>
      <c r="O60" s="564"/>
      <c r="P60" s="564"/>
      <c r="Q60" s="564"/>
      <c r="R60" s="564"/>
      <c r="S60" s="564"/>
      <c r="T60" s="564"/>
      <c r="U60" s="563"/>
      <c r="V60" s="564"/>
      <c r="W60" s="665"/>
      <c r="X60" s="585"/>
      <c r="Y60" s="589"/>
      <c r="Z60" s="589" t="str">
        <f t="shared" si="1"/>
        <v>Добавить источник тепловой энергии</v>
      </c>
      <c r="AA60" s="589"/>
      <c r="AB60" s="589"/>
      <c r="AC60" s="589"/>
      <c r="AD60" s="585"/>
      <c r="AE60" s="585"/>
      <c r="AF60" s="585"/>
      <c r="AG60" s="585"/>
      <c r="AH60" s="585"/>
      <c r="AI60" s="585"/>
      <c r="AJ60" s="585"/>
    </row>
    <row r="61" spans="1:36" s="523" customFormat="1" ht="15" customHeight="1">
      <c r="A61" s="1200"/>
      <c r="B61" s="1200"/>
      <c r="C61" s="871"/>
      <c r="D61" s="871"/>
      <c r="E61" s="871"/>
      <c r="F61" s="871"/>
      <c r="G61" s="876"/>
      <c r="H61" s="863"/>
      <c r="I61" s="874"/>
      <c r="J61" s="860"/>
      <c r="K61" s="875"/>
      <c r="L61" s="538"/>
      <c r="M61" s="549" t="s">
        <v>18</v>
      </c>
      <c r="N61" s="564"/>
      <c r="O61" s="564"/>
      <c r="P61" s="564"/>
      <c r="Q61" s="564"/>
      <c r="R61" s="564"/>
      <c r="S61" s="564"/>
      <c r="T61" s="564"/>
      <c r="U61" s="563"/>
      <c r="V61" s="564"/>
      <c r="W61" s="665"/>
      <c r="X61" s="585"/>
      <c r="Y61" s="589"/>
      <c r="Z61" s="589" t="str">
        <f t="shared" si="1"/>
        <v>Добавить наименование системы теплоснабжения</v>
      </c>
      <c r="AA61" s="589"/>
      <c r="AB61" s="589"/>
      <c r="AC61" s="589"/>
      <c r="AD61" s="585"/>
      <c r="AE61" s="585"/>
      <c r="AF61" s="585"/>
      <c r="AG61" s="585"/>
      <c r="AH61" s="585"/>
      <c r="AI61" s="585"/>
      <c r="AJ61" s="585"/>
    </row>
    <row r="62" spans="1:36" s="523" customFormat="1" ht="15" customHeight="1">
      <c r="A62" s="1200"/>
      <c r="B62" s="871"/>
      <c r="C62" s="871"/>
      <c r="D62" s="871"/>
      <c r="E62" s="871"/>
      <c r="F62" s="871"/>
      <c r="G62" s="876"/>
      <c r="H62" s="863"/>
      <c r="I62" s="863"/>
      <c r="J62" s="860"/>
      <c r="K62" s="870"/>
      <c r="L62" s="538"/>
      <c r="M62" s="558" t="s">
        <v>19</v>
      </c>
      <c r="N62" s="564"/>
      <c r="O62" s="564"/>
      <c r="P62" s="564"/>
      <c r="Q62" s="564"/>
      <c r="R62" s="564"/>
      <c r="S62" s="564"/>
      <c r="T62" s="564"/>
      <c r="U62" s="563"/>
      <c r="V62" s="564"/>
      <c r="W62" s="665"/>
      <c r="X62" s="585"/>
      <c r="Y62" s="589"/>
      <c r="Z62" s="589" t="str">
        <f t="shared" si="1"/>
        <v>Добавить территорию действия тарифа</v>
      </c>
      <c r="AA62" s="589"/>
      <c r="AB62" s="589"/>
      <c r="AC62" s="589"/>
      <c r="AD62" s="585"/>
      <c r="AE62" s="585"/>
      <c r="AF62" s="585"/>
      <c r="AG62" s="585"/>
      <c r="AH62" s="585"/>
      <c r="AI62" s="585"/>
      <c r="AJ62" s="585"/>
    </row>
    <row r="63" spans="1:36" s="522" customFormat="1" ht="15" customHeight="1">
      <c r="A63" s="859"/>
      <c r="B63" s="859"/>
      <c r="C63" s="859"/>
      <c r="D63" s="859"/>
      <c r="E63" s="859"/>
      <c r="F63" s="859"/>
      <c r="G63" s="859"/>
      <c r="H63" s="859"/>
      <c r="I63" s="859"/>
      <c r="J63" s="859"/>
      <c r="K63" s="859"/>
      <c r="L63" s="492"/>
      <c r="M63" s="565" t="s">
        <v>309</v>
      </c>
      <c r="N63" s="564"/>
      <c r="O63" s="564"/>
      <c r="P63" s="564"/>
      <c r="Q63" s="564"/>
      <c r="R63" s="564"/>
      <c r="S63" s="564"/>
      <c r="T63" s="564"/>
      <c r="U63" s="563"/>
      <c r="V63" s="765"/>
      <c r="W63" s="765"/>
      <c r="X63" s="765"/>
      <c r="Y63" s="765"/>
      <c r="Z63" s="765"/>
      <c r="AA63" s="765"/>
      <c r="AB63" s="764"/>
      <c r="AC63" s="765"/>
      <c r="AD63" s="665"/>
      <c r="AE63" s="587"/>
      <c r="AF63" s="587"/>
      <c r="AG63" s="587"/>
      <c r="AH63" s="587"/>
    </row>
    <row r="64" spans="1:36" ht="18.75" customHeight="1">
      <c r="X64" s="204"/>
      <c r="Y64" s="204"/>
      <c r="Z64" s="204"/>
      <c r="AA64" s="204"/>
      <c r="AB64" s="204"/>
      <c r="AC64" s="204"/>
      <c r="AD64" s="204"/>
      <c r="AE64" s="204"/>
      <c r="AF64" s="204"/>
      <c r="AG64" s="204"/>
      <c r="AH64" s="204"/>
      <c r="AI64" s="204"/>
      <c r="AJ64" s="204"/>
    </row>
    <row r="65" spans="1:36" s="35" customFormat="1" ht="17.100000000000001" customHeight="1">
      <c r="A65" s="35" t="s">
        <v>13</v>
      </c>
      <c r="C65" s="35" t="s">
        <v>50</v>
      </c>
      <c r="V65" s="158"/>
      <c r="X65" s="217"/>
      <c r="Y65" s="217"/>
      <c r="Z65" s="217"/>
      <c r="AA65" s="217"/>
      <c r="AB65" s="217"/>
      <c r="AC65" s="217"/>
      <c r="AD65" s="217"/>
      <c r="AE65" s="217"/>
      <c r="AF65" s="217"/>
      <c r="AG65" s="217"/>
      <c r="AH65" s="217"/>
      <c r="AI65" s="217"/>
      <c r="AJ65" s="217"/>
    </row>
    <row r="66" spans="1:36" ht="17.100000000000001" customHeight="1">
      <c r="L66" s="122"/>
      <c r="M66" s="122"/>
      <c r="N66" s="122"/>
      <c r="O66" s="122"/>
      <c r="P66" s="122"/>
      <c r="Q66" s="122"/>
      <c r="R66" s="122"/>
      <c r="S66" s="122"/>
      <c r="T66" s="122"/>
      <c r="U66" s="122"/>
      <c r="V66" s="122"/>
      <c r="W66" s="122"/>
      <c r="X66" s="204"/>
      <c r="Y66" s="204"/>
      <c r="Z66" s="204"/>
      <c r="AA66" s="204"/>
      <c r="AB66" s="204"/>
      <c r="AC66" s="204"/>
      <c r="AD66" s="204"/>
      <c r="AE66" s="204"/>
      <c r="AF66" s="204"/>
      <c r="AG66" s="204"/>
      <c r="AH66" s="204"/>
      <c r="AI66" s="204"/>
      <c r="AJ66" s="204"/>
    </row>
    <row r="67" spans="1:36" s="523" customFormat="1" ht="22.5">
      <c r="A67" s="1200">
        <v>1</v>
      </c>
      <c r="B67" s="883"/>
      <c r="C67" s="883"/>
      <c r="D67" s="883"/>
      <c r="E67" s="884"/>
      <c r="F67" s="885"/>
      <c r="G67" s="885"/>
      <c r="H67" s="885"/>
      <c r="I67" s="886"/>
      <c r="J67" s="881"/>
      <c r="K67" s="888"/>
      <c r="L67" s="593">
        <f>mergeValue(A67)</f>
        <v>1</v>
      </c>
      <c r="M67" s="641" t="s">
        <v>20</v>
      </c>
      <c r="N67" s="646"/>
      <c r="O67" s="1279"/>
      <c r="P67" s="1280"/>
      <c r="Q67" s="1280"/>
      <c r="R67" s="1280"/>
      <c r="S67" s="1280"/>
      <c r="T67" s="1280"/>
      <c r="U67" s="1280"/>
      <c r="V67" s="1281"/>
      <c r="W67" s="630" t="s">
        <v>476</v>
      </c>
      <c r="X67" s="585"/>
      <c r="Y67" s="589"/>
      <c r="Z67" s="589" t="str">
        <f t="shared" ref="Z67:Z80" si="2">IF(M67="","",M67 )</f>
        <v>Наименование тарифа</v>
      </c>
      <c r="AA67" s="589"/>
      <c r="AB67" s="589"/>
      <c r="AC67" s="589"/>
      <c r="AD67" s="585"/>
      <c r="AE67" s="585"/>
      <c r="AF67" s="585"/>
      <c r="AG67" s="585"/>
      <c r="AH67" s="585"/>
      <c r="AI67" s="585"/>
      <c r="AJ67" s="585"/>
    </row>
    <row r="68" spans="1:36" s="523" customFormat="1" ht="22.5">
      <c r="A68" s="1200"/>
      <c r="B68" s="1200">
        <v>1</v>
      </c>
      <c r="C68" s="883"/>
      <c r="D68" s="883"/>
      <c r="E68" s="885"/>
      <c r="F68" s="885"/>
      <c r="G68" s="885"/>
      <c r="H68" s="885"/>
      <c r="I68" s="880"/>
      <c r="J68" s="879"/>
      <c r="K68" s="882"/>
      <c r="L68" s="593" t="str">
        <f>mergeValue(A68) &amp;"."&amp; mergeValue(B68)</f>
        <v>1.1</v>
      </c>
      <c r="M68" s="546" t="s">
        <v>16</v>
      </c>
      <c r="N68" s="646"/>
      <c r="O68" s="1279"/>
      <c r="P68" s="1280"/>
      <c r="Q68" s="1280"/>
      <c r="R68" s="1280"/>
      <c r="S68" s="1280"/>
      <c r="T68" s="1280"/>
      <c r="U68" s="1280"/>
      <c r="V68" s="1281"/>
      <c r="W68" s="630" t="s">
        <v>477</v>
      </c>
      <c r="X68" s="585"/>
      <c r="Y68" s="589"/>
      <c r="Z68" s="589" t="str">
        <f t="shared" si="2"/>
        <v>Территория действия тарифа</v>
      </c>
      <c r="AA68" s="589"/>
      <c r="AB68" s="589"/>
      <c r="AC68" s="589"/>
      <c r="AD68" s="585"/>
      <c r="AE68" s="585"/>
      <c r="AF68" s="585"/>
      <c r="AG68" s="585"/>
      <c r="AH68" s="585"/>
      <c r="AI68" s="585"/>
      <c r="AJ68" s="585"/>
    </row>
    <row r="69" spans="1:36" s="523" customFormat="1" ht="22.5">
      <c r="A69" s="1200"/>
      <c r="B69" s="1200"/>
      <c r="C69" s="1200">
        <v>1</v>
      </c>
      <c r="D69" s="883"/>
      <c r="E69" s="885"/>
      <c r="F69" s="885"/>
      <c r="G69" s="885"/>
      <c r="H69" s="885"/>
      <c r="I69" s="887"/>
      <c r="J69" s="879"/>
      <c r="K69" s="882"/>
      <c r="L69" s="593" t="str">
        <f>mergeValue(A69) &amp;"."&amp; mergeValue(B69)&amp;"."&amp; mergeValue(C69)</f>
        <v>1.1.1</v>
      </c>
      <c r="M69" s="547" t="s">
        <v>7</v>
      </c>
      <c r="N69" s="646"/>
      <c r="O69" s="1279"/>
      <c r="P69" s="1280"/>
      <c r="Q69" s="1280"/>
      <c r="R69" s="1280"/>
      <c r="S69" s="1280"/>
      <c r="T69" s="1280"/>
      <c r="U69" s="1280"/>
      <c r="V69" s="1281"/>
      <c r="W69" s="630" t="s">
        <v>633</v>
      </c>
      <c r="X69" s="585"/>
      <c r="Y69" s="589"/>
      <c r="Z69" s="589" t="str">
        <f t="shared" si="2"/>
        <v xml:space="preserve">Наименование системы теплоснабжения </v>
      </c>
      <c r="AA69" s="589"/>
      <c r="AB69" s="589"/>
      <c r="AC69" s="589"/>
      <c r="AD69" s="585"/>
      <c r="AE69" s="585"/>
      <c r="AF69" s="585"/>
      <c r="AG69" s="585"/>
      <c r="AH69" s="585"/>
      <c r="AI69" s="585"/>
      <c r="AJ69" s="585"/>
    </row>
    <row r="70" spans="1:36" s="523" customFormat="1" ht="22.5">
      <c r="A70" s="1200"/>
      <c r="B70" s="1200"/>
      <c r="C70" s="1200"/>
      <c r="D70" s="1200">
        <v>1</v>
      </c>
      <c r="E70" s="885"/>
      <c r="F70" s="885"/>
      <c r="G70" s="885"/>
      <c r="H70" s="885"/>
      <c r="I70" s="887"/>
      <c r="J70" s="879"/>
      <c r="K70" s="882"/>
      <c r="L70" s="593" t="str">
        <f>mergeValue(A70) &amp;"."&amp; mergeValue(B70)&amp;"."&amp; mergeValue(C70)&amp;"."&amp; mergeValue(D70)</f>
        <v>1.1.1.1</v>
      </c>
      <c r="M70" s="548" t="s">
        <v>22</v>
      </c>
      <c r="N70" s="646"/>
      <c r="O70" s="1279"/>
      <c r="P70" s="1280"/>
      <c r="Q70" s="1280"/>
      <c r="R70" s="1280"/>
      <c r="S70" s="1280"/>
      <c r="T70" s="1280"/>
      <c r="U70" s="1280"/>
      <c r="V70" s="1281"/>
      <c r="W70" s="630" t="s">
        <v>634</v>
      </c>
      <c r="X70" s="585"/>
      <c r="Y70" s="589"/>
      <c r="Z70" s="589" t="str">
        <f t="shared" si="2"/>
        <v xml:space="preserve">Источник тепловой энергии  </v>
      </c>
      <c r="AA70" s="589"/>
      <c r="AB70" s="589"/>
      <c r="AC70" s="589"/>
      <c r="AD70" s="585"/>
      <c r="AE70" s="585"/>
      <c r="AF70" s="585"/>
      <c r="AG70" s="585"/>
      <c r="AH70" s="585"/>
      <c r="AI70" s="585"/>
      <c r="AJ70" s="585"/>
    </row>
    <row r="71" spans="1:36" s="523" customFormat="1" ht="101.25">
      <c r="A71" s="1200"/>
      <c r="B71" s="1200"/>
      <c r="C71" s="1200"/>
      <c r="D71" s="1200"/>
      <c r="E71" s="1200">
        <v>1</v>
      </c>
      <c r="F71" s="885"/>
      <c r="G71" s="885"/>
      <c r="H71" s="883">
        <v>1</v>
      </c>
      <c r="I71" s="1200">
        <v>1</v>
      </c>
      <c r="J71" s="885"/>
      <c r="K71" s="890"/>
      <c r="L71" s="593" t="str">
        <f>mergeValue(A71) &amp;"."&amp; mergeValue(B71)&amp;"."&amp; mergeValue(C71)&amp;"."&amp; mergeValue(D71)&amp;"."&amp; mergeValue(E71)</f>
        <v>1.1.1.1.1</v>
      </c>
      <c r="M71" s="554" t="s">
        <v>9</v>
      </c>
      <c r="N71" s="646"/>
      <c r="O71" s="1203"/>
      <c r="P71" s="1204"/>
      <c r="Q71" s="1204"/>
      <c r="R71" s="1204"/>
      <c r="S71" s="1204"/>
      <c r="T71" s="1204"/>
      <c r="U71" s="1204"/>
      <c r="V71" s="1205"/>
      <c r="W71" s="630" t="s">
        <v>638</v>
      </c>
      <c r="X71" s="585"/>
      <c r="Y71" s="589"/>
      <c r="Z71" s="589" t="str">
        <f t="shared" si="2"/>
        <v>Схема подключения теплопотребляющей установки к коллектору источника тепловой энергии</v>
      </c>
      <c r="AA71" s="589"/>
      <c r="AB71" s="589"/>
      <c r="AC71" s="589"/>
      <c r="AD71" s="585"/>
      <c r="AE71" s="585"/>
      <c r="AF71" s="585"/>
      <c r="AG71" s="585"/>
      <c r="AH71" s="585"/>
      <c r="AI71" s="585"/>
      <c r="AJ71" s="585"/>
    </row>
    <row r="72" spans="1:36" s="523" customFormat="1" ht="90">
      <c r="A72" s="1200"/>
      <c r="B72" s="1200"/>
      <c r="C72" s="1200"/>
      <c r="D72" s="1200"/>
      <c r="E72" s="1200"/>
      <c r="F72" s="1200">
        <v>1</v>
      </c>
      <c r="G72" s="883"/>
      <c r="H72" s="883"/>
      <c r="I72" s="1200"/>
      <c r="J72" s="1200">
        <v>1</v>
      </c>
      <c r="K72" s="891"/>
      <c r="L72" s="593" t="str">
        <f>mergeValue(A72) &amp;"."&amp; mergeValue(B72)&amp;"."&amp; mergeValue(C72)&amp;"."&amp; mergeValue(D72)&amp;"."&amp; mergeValue(E72)&amp;"."&amp; mergeValue(F72)</f>
        <v>1.1.1.1.1.1</v>
      </c>
      <c r="M72" s="555" t="s">
        <v>10</v>
      </c>
      <c r="N72" s="646"/>
      <c r="O72" s="1203"/>
      <c r="P72" s="1204"/>
      <c r="Q72" s="1204"/>
      <c r="R72" s="1204"/>
      <c r="S72" s="1204"/>
      <c r="T72" s="1204"/>
      <c r="U72" s="1204"/>
      <c r="V72" s="1205"/>
      <c r="W72" s="630" t="s">
        <v>636</v>
      </c>
      <c r="X72" s="585"/>
      <c r="Y72" s="589"/>
      <c r="Z72" s="589" t="str">
        <f t="shared" si="2"/>
        <v>Группа потребителей</v>
      </c>
      <c r="AA72" s="589"/>
      <c r="AB72" s="589"/>
      <c r="AC72" s="589"/>
      <c r="AD72" s="585"/>
      <c r="AE72" s="585"/>
      <c r="AF72" s="585"/>
      <c r="AG72" s="585"/>
      <c r="AH72" s="585"/>
      <c r="AI72" s="585"/>
      <c r="AJ72" s="585"/>
    </row>
    <row r="73" spans="1:36" s="523" customFormat="1" ht="195.75" customHeight="1">
      <c r="A73" s="1200"/>
      <c r="B73" s="1200"/>
      <c r="C73" s="1200"/>
      <c r="D73" s="1200"/>
      <c r="E73" s="1200"/>
      <c r="F73" s="1200"/>
      <c r="G73" s="883">
        <v>1</v>
      </c>
      <c r="H73" s="883"/>
      <c r="I73" s="1200"/>
      <c r="J73" s="1200"/>
      <c r="K73" s="891">
        <v>1</v>
      </c>
      <c r="L73" s="593" t="str">
        <f>mergeValue(A73) &amp;"."&amp; mergeValue(B73)&amp;"."&amp; mergeValue(C73)&amp;"."&amp; mergeValue(D73)&amp;"."&amp; mergeValue(E73)&amp;"."&amp; mergeValue(F73)&amp;"."&amp; mergeValue(G73)</f>
        <v>1.1.1.1.1.1.1</v>
      </c>
      <c r="M73" s="1068"/>
      <c r="N73" s="646"/>
      <c r="O73" s="562"/>
      <c r="P73" s="562"/>
      <c r="Q73" s="1093"/>
      <c r="R73" s="1206"/>
      <c r="S73" s="1207" t="s">
        <v>84</v>
      </c>
      <c r="T73" s="1206"/>
      <c r="U73" s="1207" t="s">
        <v>84</v>
      </c>
      <c r="V73" s="562"/>
      <c r="W73" s="1199" t="s">
        <v>655</v>
      </c>
      <c r="X73" s="585" t="str">
        <f>strCheckDate(O74:V74)</f>
        <v/>
      </c>
      <c r="Y73" s="589"/>
      <c r="Z73" s="589" t="str">
        <f t="shared" si="2"/>
        <v/>
      </c>
      <c r="AA73" s="589"/>
      <c r="AB73" s="589"/>
      <c r="AC73" s="589"/>
      <c r="AD73" s="585"/>
      <c r="AE73" s="585"/>
      <c r="AF73" s="585"/>
      <c r="AG73" s="585"/>
      <c r="AH73" s="585"/>
      <c r="AI73" s="585"/>
      <c r="AJ73" s="585"/>
    </row>
    <row r="74" spans="1:36" s="523" customFormat="1" ht="14.25" hidden="1" customHeight="1">
      <c r="A74" s="1200"/>
      <c r="B74" s="1200"/>
      <c r="C74" s="1200"/>
      <c r="D74" s="1200"/>
      <c r="E74" s="1200"/>
      <c r="F74" s="1200"/>
      <c r="G74" s="883"/>
      <c r="H74" s="883"/>
      <c r="I74" s="1200"/>
      <c r="J74" s="1200"/>
      <c r="K74" s="891"/>
      <c r="L74" s="600"/>
      <c r="M74" s="646"/>
      <c r="N74" s="646"/>
      <c r="O74" s="562"/>
      <c r="P74" s="562"/>
      <c r="Q74" s="584" t="str">
        <f>R73 &amp; "-" &amp; T73</f>
        <v>-</v>
      </c>
      <c r="R74" s="1206"/>
      <c r="S74" s="1207"/>
      <c r="T74" s="1206"/>
      <c r="U74" s="1207"/>
      <c r="V74" s="562"/>
      <c r="W74" s="1199"/>
      <c r="X74" s="585"/>
      <c r="Y74" s="589"/>
      <c r="Z74" s="589" t="str">
        <f t="shared" si="2"/>
        <v/>
      </c>
      <c r="AA74" s="589"/>
      <c r="AB74" s="589"/>
      <c r="AC74" s="589"/>
      <c r="AD74" s="585"/>
      <c r="AE74" s="585"/>
      <c r="AF74" s="585"/>
      <c r="AG74" s="585"/>
      <c r="AH74" s="585"/>
      <c r="AI74" s="585"/>
      <c r="AJ74" s="585"/>
    </row>
    <row r="75" spans="1:36" s="523" customFormat="1" ht="15" customHeight="1">
      <c r="A75" s="1200"/>
      <c r="B75" s="1200"/>
      <c r="C75" s="1200"/>
      <c r="D75" s="1200"/>
      <c r="E75" s="1200"/>
      <c r="F75" s="1200"/>
      <c r="G75" s="885"/>
      <c r="H75" s="883"/>
      <c r="I75" s="1200"/>
      <c r="J75" s="1200"/>
      <c r="K75" s="890"/>
      <c r="L75" s="538"/>
      <c r="M75" s="557" t="s">
        <v>25</v>
      </c>
      <c r="N75" s="564"/>
      <c r="O75" s="564"/>
      <c r="P75" s="564"/>
      <c r="Q75" s="564"/>
      <c r="R75" s="564"/>
      <c r="S75" s="564"/>
      <c r="T75" s="564"/>
      <c r="U75" s="564"/>
      <c r="V75" s="560"/>
      <c r="W75" s="1199"/>
      <c r="X75" s="585"/>
      <c r="Y75" s="589"/>
      <c r="Z75" s="589" t="str">
        <f t="shared" si="2"/>
        <v>Добавить вид теплоносителя (параметры теплоносителя)</v>
      </c>
      <c r="AA75" s="589"/>
      <c r="AB75" s="589"/>
      <c r="AC75" s="589"/>
      <c r="AD75" s="585"/>
      <c r="AE75" s="585"/>
      <c r="AF75" s="585"/>
      <c r="AG75" s="585"/>
      <c r="AH75" s="585"/>
      <c r="AI75" s="585"/>
      <c r="AJ75" s="585"/>
    </row>
    <row r="76" spans="1:36" s="523" customFormat="1" ht="15" customHeight="1">
      <c r="A76" s="1200"/>
      <c r="B76" s="1200"/>
      <c r="C76" s="1200"/>
      <c r="D76" s="1200"/>
      <c r="E76" s="1200"/>
      <c r="F76" s="885"/>
      <c r="G76" s="885"/>
      <c r="H76" s="883"/>
      <c r="I76" s="1200"/>
      <c r="J76" s="885"/>
      <c r="K76" s="890"/>
      <c r="L76" s="538"/>
      <c r="M76" s="556" t="s">
        <v>11</v>
      </c>
      <c r="N76" s="564"/>
      <c r="O76" s="564"/>
      <c r="P76" s="564"/>
      <c r="Q76" s="564"/>
      <c r="R76" s="564"/>
      <c r="S76" s="564"/>
      <c r="T76" s="564"/>
      <c r="U76" s="563"/>
      <c r="V76" s="564"/>
      <c r="W76" s="665"/>
      <c r="X76" s="585"/>
      <c r="Y76" s="589"/>
      <c r="Z76" s="589" t="str">
        <f t="shared" si="2"/>
        <v>Добавить группу потребителей</v>
      </c>
      <c r="AA76" s="589"/>
      <c r="AB76" s="589"/>
      <c r="AC76" s="589"/>
      <c r="AD76" s="585"/>
      <c r="AE76" s="585"/>
      <c r="AF76" s="585"/>
      <c r="AG76" s="585"/>
      <c r="AH76" s="585"/>
      <c r="AI76" s="585"/>
      <c r="AJ76" s="585"/>
    </row>
    <row r="77" spans="1:36" s="523" customFormat="1" ht="15" customHeight="1">
      <c r="A77" s="1200"/>
      <c r="B77" s="1200"/>
      <c r="C77" s="1200"/>
      <c r="D77" s="1200"/>
      <c r="E77" s="889"/>
      <c r="F77" s="885"/>
      <c r="G77" s="885"/>
      <c r="H77" s="885"/>
      <c r="I77" s="881"/>
      <c r="J77" s="878"/>
      <c r="K77" s="888"/>
      <c r="L77" s="538"/>
      <c r="M77" s="551" t="s">
        <v>12</v>
      </c>
      <c r="N77" s="564"/>
      <c r="O77" s="564"/>
      <c r="P77" s="564"/>
      <c r="Q77" s="564"/>
      <c r="R77" s="564"/>
      <c r="S77" s="564"/>
      <c r="T77" s="564"/>
      <c r="U77" s="563"/>
      <c r="V77" s="564"/>
      <c r="W77" s="665"/>
      <c r="X77" s="585"/>
      <c r="Y77" s="589"/>
      <c r="Z77" s="589" t="str">
        <f t="shared" si="2"/>
        <v>Добавить схему подключения</v>
      </c>
      <c r="AA77" s="589"/>
      <c r="AB77" s="589"/>
      <c r="AC77" s="589"/>
      <c r="AD77" s="585"/>
      <c r="AE77" s="585"/>
      <c r="AF77" s="585"/>
      <c r="AG77" s="585"/>
      <c r="AH77" s="585"/>
      <c r="AI77" s="585"/>
      <c r="AJ77" s="585"/>
    </row>
    <row r="78" spans="1:36" s="523" customFormat="1" ht="15" customHeight="1">
      <c r="A78" s="1200"/>
      <c r="B78" s="1200"/>
      <c r="C78" s="1200"/>
      <c r="D78" s="889"/>
      <c r="E78" s="889"/>
      <c r="F78" s="885"/>
      <c r="G78" s="885"/>
      <c r="H78" s="885"/>
      <c r="I78" s="881"/>
      <c r="J78" s="878"/>
      <c r="K78" s="888"/>
      <c r="L78" s="538"/>
      <c r="M78" s="550" t="s">
        <v>17</v>
      </c>
      <c r="N78" s="564"/>
      <c r="O78" s="564"/>
      <c r="P78" s="564"/>
      <c r="Q78" s="564"/>
      <c r="R78" s="564"/>
      <c r="S78" s="564"/>
      <c r="T78" s="564"/>
      <c r="U78" s="563"/>
      <c r="V78" s="564"/>
      <c r="W78" s="665"/>
      <c r="X78" s="585"/>
      <c r="Y78" s="589"/>
      <c r="Z78" s="589" t="str">
        <f t="shared" si="2"/>
        <v>Добавить источник тепловой энергии</v>
      </c>
      <c r="AA78" s="589"/>
      <c r="AB78" s="589"/>
      <c r="AC78" s="589"/>
      <c r="AD78" s="585"/>
      <c r="AE78" s="585"/>
      <c r="AF78" s="585"/>
      <c r="AG78" s="585"/>
      <c r="AH78" s="585"/>
      <c r="AI78" s="585"/>
      <c r="AJ78" s="585"/>
    </row>
    <row r="79" spans="1:36" s="523" customFormat="1" ht="15" customHeight="1">
      <c r="A79" s="1200"/>
      <c r="B79" s="1200"/>
      <c r="C79" s="889"/>
      <c r="D79" s="889"/>
      <c r="E79" s="889"/>
      <c r="F79" s="889"/>
      <c r="G79" s="894"/>
      <c r="H79" s="881"/>
      <c r="I79" s="892"/>
      <c r="J79" s="878"/>
      <c r="K79" s="893"/>
      <c r="L79" s="538"/>
      <c r="M79" s="549" t="s">
        <v>18</v>
      </c>
      <c r="N79" s="564"/>
      <c r="O79" s="564"/>
      <c r="P79" s="564"/>
      <c r="Q79" s="564"/>
      <c r="R79" s="564"/>
      <c r="S79" s="564"/>
      <c r="T79" s="564"/>
      <c r="U79" s="563"/>
      <c r="V79" s="564"/>
      <c r="W79" s="665"/>
      <c r="X79" s="585"/>
      <c r="Y79" s="589"/>
      <c r="Z79" s="589" t="str">
        <f t="shared" si="2"/>
        <v>Добавить наименование системы теплоснабжения</v>
      </c>
      <c r="AA79" s="589"/>
      <c r="AB79" s="589"/>
      <c r="AC79" s="589"/>
      <c r="AD79" s="585"/>
      <c r="AE79" s="585"/>
      <c r="AF79" s="585"/>
      <c r="AG79" s="585"/>
      <c r="AH79" s="585"/>
      <c r="AI79" s="585"/>
      <c r="AJ79" s="585"/>
    </row>
    <row r="80" spans="1:36" s="523" customFormat="1" ht="15" customHeight="1">
      <c r="A80" s="1200"/>
      <c r="B80" s="889"/>
      <c r="C80" s="889"/>
      <c r="D80" s="889"/>
      <c r="E80" s="889"/>
      <c r="F80" s="889"/>
      <c r="G80" s="894"/>
      <c r="H80" s="881"/>
      <c r="I80" s="881"/>
      <c r="J80" s="878"/>
      <c r="K80" s="888"/>
      <c r="L80" s="538"/>
      <c r="M80" s="558" t="s">
        <v>19</v>
      </c>
      <c r="N80" s="564"/>
      <c r="O80" s="564"/>
      <c r="P80" s="564"/>
      <c r="Q80" s="564"/>
      <c r="R80" s="564"/>
      <c r="S80" s="564"/>
      <c r="T80" s="564"/>
      <c r="U80" s="563"/>
      <c r="V80" s="564"/>
      <c r="W80" s="665"/>
      <c r="X80" s="585"/>
      <c r="Y80" s="589"/>
      <c r="Z80" s="589" t="str">
        <f t="shared" si="2"/>
        <v>Добавить территорию действия тарифа</v>
      </c>
      <c r="AA80" s="589"/>
      <c r="AB80" s="589"/>
      <c r="AC80" s="589"/>
      <c r="AD80" s="585"/>
      <c r="AE80" s="585"/>
      <c r="AF80" s="585"/>
      <c r="AG80" s="585"/>
      <c r="AH80" s="585"/>
      <c r="AI80" s="585"/>
      <c r="AJ80" s="585"/>
    </row>
    <row r="81" spans="1:36" s="522" customFormat="1" ht="15" customHeight="1">
      <c r="A81" s="877"/>
      <c r="B81" s="877"/>
      <c r="C81" s="877"/>
      <c r="D81" s="877"/>
      <c r="E81" s="877"/>
      <c r="F81" s="877"/>
      <c r="G81" s="877"/>
      <c r="H81" s="877"/>
      <c r="I81" s="877"/>
      <c r="J81" s="877"/>
      <c r="K81" s="877"/>
      <c r="L81" s="492"/>
      <c r="M81" s="565" t="s">
        <v>309</v>
      </c>
      <c r="N81" s="564"/>
      <c r="O81" s="564"/>
      <c r="P81" s="564"/>
      <c r="Q81" s="564"/>
      <c r="R81" s="564"/>
      <c r="S81" s="564"/>
      <c r="T81" s="564"/>
      <c r="U81" s="563"/>
      <c r="V81" s="765"/>
      <c r="W81" s="765"/>
      <c r="X81" s="765"/>
      <c r="Y81" s="765"/>
      <c r="Z81" s="765"/>
      <c r="AA81" s="765"/>
      <c r="AB81" s="764"/>
      <c r="AC81" s="765"/>
      <c r="AD81" s="665"/>
      <c r="AE81" s="587"/>
      <c r="AF81" s="587"/>
      <c r="AG81" s="587"/>
      <c r="AH81" s="587"/>
    </row>
    <row r="82" spans="1:36" ht="18.75" customHeight="1">
      <c r="X82" s="204"/>
      <c r="Y82" s="204"/>
      <c r="Z82" s="204"/>
      <c r="AA82" s="204"/>
      <c r="AB82" s="204"/>
      <c r="AC82" s="204"/>
      <c r="AD82" s="204"/>
      <c r="AE82" s="204"/>
      <c r="AF82" s="204"/>
      <c r="AG82" s="204"/>
      <c r="AH82" s="204"/>
      <c r="AI82" s="204"/>
      <c r="AJ82" s="204"/>
    </row>
    <row r="83" spans="1:36" s="35" customFormat="1" ht="17.100000000000001" customHeight="1">
      <c r="A83" s="35" t="s">
        <v>13</v>
      </c>
      <c r="C83" s="35" t="s">
        <v>51</v>
      </c>
      <c r="V83" s="158"/>
      <c r="X83" s="217"/>
      <c r="Y83" s="217"/>
      <c r="Z83" s="217"/>
      <c r="AA83" s="217"/>
      <c r="AB83" s="217"/>
      <c r="AC83" s="217"/>
      <c r="AD83" s="217"/>
      <c r="AE83" s="217"/>
      <c r="AF83" s="217"/>
      <c r="AG83" s="217"/>
      <c r="AH83" s="217"/>
      <c r="AI83" s="217"/>
      <c r="AJ83" s="217"/>
    </row>
    <row r="84" spans="1:36" ht="17.100000000000001" customHeight="1">
      <c r="L84" s="122"/>
      <c r="M84" s="122"/>
      <c r="N84" s="122"/>
      <c r="O84" s="122"/>
      <c r="P84" s="122"/>
      <c r="Q84" s="122"/>
      <c r="R84" s="122"/>
      <c r="S84" s="122"/>
      <c r="T84" s="122"/>
      <c r="U84" s="122"/>
      <c r="V84" s="122"/>
      <c r="W84" s="122"/>
      <c r="X84" s="204"/>
      <c r="Y84" s="204"/>
      <c r="Z84" s="204"/>
      <c r="AA84" s="204"/>
      <c r="AB84" s="204"/>
      <c r="AC84" s="204"/>
      <c r="AD84" s="204"/>
      <c r="AE84" s="204"/>
      <c r="AF84" s="204"/>
      <c r="AG84" s="204"/>
      <c r="AH84" s="204"/>
      <c r="AI84" s="204"/>
      <c r="AJ84" s="204"/>
    </row>
    <row r="85" spans="1:36" s="523" customFormat="1" ht="22.5">
      <c r="A85" s="1200">
        <v>1</v>
      </c>
      <c r="B85" s="919"/>
      <c r="C85" s="919"/>
      <c r="D85" s="919"/>
      <c r="E85" s="920"/>
      <c r="F85" s="921"/>
      <c r="G85" s="919"/>
      <c r="H85" s="919"/>
      <c r="I85" s="922"/>
      <c r="J85" s="917"/>
      <c r="K85" s="926">
        <v>1</v>
      </c>
      <c r="L85" s="593">
        <f>mergeValue(A85)</f>
        <v>1</v>
      </c>
      <c r="M85" s="641" t="s">
        <v>20</v>
      </c>
      <c r="N85" s="580"/>
      <c r="O85" s="1293"/>
      <c r="P85" s="1294"/>
      <c r="Q85" s="1294"/>
      <c r="R85" s="1294"/>
      <c r="S85" s="1294"/>
      <c r="T85" s="1294"/>
      <c r="U85" s="1294"/>
      <c r="V85" s="1295"/>
      <c r="W85" s="630" t="s">
        <v>658</v>
      </c>
      <c r="X85" s="585"/>
      <c r="Y85" s="585"/>
      <c r="Z85" s="585"/>
      <c r="AA85" s="585"/>
      <c r="AB85" s="585"/>
      <c r="AC85" s="585"/>
      <c r="AD85" s="585"/>
      <c r="AE85" s="585"/>
      <c r="AF85" s="585"/>
      <c r="AG85" s="585"/>
      <c r="AH85" s="585"/>
      <c r="AI85" s="585"/>
    </row>
    <row r="86" spans="1:36" s="523" customFormat="1" ht="22.5">
      <c r="A86" s="1200"/>
      <c r="B86" s="1200">
        <v>1</v>
      </c>
      <c r="C86" s="919"/>
      <c r="D86" s="919"/>
      <c r="E86" s="921"/>
      <c r="F86" s="921"/>
      <c r="G86" s="919"/>
      <c r="H86" s="919"/>
      <c r="I86" s="916"/>
      <c r="J86" s="915"/>
      <c r="K86" s="926">
        <v>1</v>
      </c>
      <c r="L86" s="593" t="str">
        <f>mergeValue(A86) &amp;"."&amp; mergeValue(B86)</f>
        <v>1.1</v>
      </c>
      <c r="M86" s="546" t="s">
        <v>16</v>
      </c>
      <c r="N86" s="580"/>
      <c r="O86" s="1293"/>
      <c r="P86" s="1294"/>
      <c r="Q86" s="1294"/>
      <c r="R86" s="1294"/>
      <c r="S86" s="1294"/>
      <c r="T86" s="1294"/>
      <c r="U86" s="1294"/>
      <c r="V86" s="1295"/>
      <c r="W86" s="630" t="s">
        <v>477</v>
      </c>
      <c r="X86" s="585"/>
      <c r="Y86" s="585"/>
      <c r="Z86" s="585"/>
      <c r="AA86" s="585"/>
      <c r="AB86" s="585"/>
      <c r="AC86" s="585"/>
      <c r="AD86" s="585"/>
      <c r="AE86" s="585"/>
      <c r="AF86" s="585"/>
      <c r="AG86" s="585"/>
      <c r="AH86" s="585"/>
      <c r="AI86" s="585"/>
    </row>
    <row r="87" spans="1:36" s="523" customFormat="1" ht="22.5">
      <c r="A87" s="1200"/>
      <c r="B87" s="1200"/>
      <c r="C87" s="1200">
        <v>1</v>
      </c>
      <c r="D87" s="919"/>
      <c r="E87" s="921"/>
      <c r="F87" s="921"/>
      <c r="G87" s="919"/>
      <c r="H87" s="919"/>
      <c r="I87" s="923"/>
      <c r="J87" s="915"/>
      <c r="K87" s="926">
        <v>1</v>
      </c>
      <c r="L87" s="593" t="str">
        <f>mergeValue(A87) &amp;"."&amp; mergeValue(B87)&amp;"."&amp; mergeValue(C87)</f>
        <v>1.1.1</v>
      </c>
      <c r="M87" s="547" t="s">
        <v>7</v>
      </c>
      <c r="N87" s="580"/>
      <c r="O87" s="1293"/>
      <c r="P87" s="1294"/>
      <c r="Q87" s="1294"/>
      <c r="R87" s="1294"/>
      <c r="S87" s="1294"/>
      <c r="T87" s="1294"/>
      <c r="U87" s="1294"/>
      <c r="V87" s="1295"/>
      <c r="W87" s="630" t="s">
        <v>633</v>
      </c>
      <c r="X87" s="585"/>
      <c r="Y87" s="585"/>
      <c r="Z87" s="585"/>
      <c r="AA87" s="585"/>
      <c r="AB87" s="585"/>
      <c r="AC87" s="585"/>
      <c r="AD87" s="585"/>
      <c r="AE87" s="585"/>
      <c r="AF87" s="585"/>
      <c r="AG87" s="585"/>
      <c r="AH87" s="585"/>
      <c r="AI87" s="585"/>
    </row>
    <row r="88" spans="1:36" s="523" customFormat="1" ht="22.5">
      <c r="A88" s="1200"/>
      <c r="B88" s="1200"/>
      <c r="C88" s="1200"/>
      <c r="D88" s="1200">
        <v>1</v>
      </c>
      <c r="E88" s="921"/>
      <c r="F88" s="921"/>
      <c r="G88" s="919"/>
      <c r="H88" s="919"/>
      <c r="I88" s="1200">
        <v>1</v>
      </c>
      <c r="J88" s="915"/>
      <c r="K88" s="926">
        <v>1</v>
      </c>
      <c r="L88" s="593" t="str">
        <f>mergeValue(A88) &amp;"."&amp; mergeValue(B88)&amp;"."&amp; mergeValue(C88)&amp;"."&amp; mergeValue(D88)</f>
        <v>1.1.1.1</v>
      </c>
      <c r="M88" s="548" t="s">
        <v>22</v>
      </c>
      <c r="N88" s="580"/>
      <c r="O88" s="1293"/>
      <c r="P88" s="1294"/>
      <c r="Q88" s="1294"/>
      <c r="R88" s="1294"/>
      <c r="S88" s="1294"/>
      <c r="T88" s="1294"/>
      <c r="U88" s="1294"/>
      <c r="V88" s="1295"/>
      <c r="W88" s="630" t="s">
        <v>634</v>
      </c>
      <c r="X88" s="585"/>
      <c r="Y88" s="585"/>
      <c r="Z88" s="585"/>
      <c r="AA88" s="585"/>
      <c r="AB88" s="585"/>
      <c r="AC88" s="585"/>
      <c r="AD88" s="585"/>
      <c r="AE88" s="585"/>
      <c r="AF88" s="585"/>
      <c r="AG88" s="585"/>
      <c r="AH88" s="585"/>
      <c r="AI88" s="585"/>
    </row>
    <row r="89" spans="1:36" s="523" customFormat="1" ht="11.25" hidden="1" customHeight="1">
      <c r="A89" s="1200"/>
      <c r="B89" s="1200"/>
      <c r="C89" s="1200"/>
      <c r="D89" s="1200"/>
      <c r="E89" s="1200">
        <v>1</v>
      </c>
      <c r="F89" s="921"/>
      <c r="G89" s="919"/>
      <c r="H89" s="919"/>
      <c r="I89" s="1200"/>
      <c r="J89" s="921"/>
      <c r="K89" s="926">
        <v>1</v>
      </c>
      <c r="L89" s="593"/>
      <c r="M89" s="554"/>
      <c r="N89" s="581"/>
      <c r="O89" s="1297"/>
      <c r="P89" s="1316"/>
      <c r="Q89" s="1316"/>
      <c r="R89" s="1316"/>
      <c r="S89" s="1316"/>
      <c r="T89" s="1316"/>
      <c r="U89" s="1316"/>
      <c r="V89" s="1317"/>
      <c r="W89" s="559"/>
      <c r="X89" s="585"/>
      <c r="Y89" s="585"/>
      <c r="Z89" s="585"/>
      <c r="AA89" s="585"/>
      <c r="AB89" s="585"/>
      <c r="AC89" s="585"/>
      <c r="AD89" s="585"/>
      <c r="AE89" s="585"/>
      <c r="AF89" s="585"/>
      <c r="AG89" s="585"/>
      <c r="AH89" s="585"/>
      <c r="AI89" s="585"/>
    </row>
    <row r="90" spans="1:36" s="523" customFormat="1" ht="90">
      <c r="A90" s="1200"/>
      <c r="B90" s="1200"/>
      <c r="C90" s="1200"/>
      <c r="D90" s="1200"/>
      <c r="E90" s="1200"/>
      <c r="F90" s="1200">
        <v>1</v>
      </c>
      <c r="G90" s="919"/>
      <c r="H90" s="919"/>
      <c r="I90" s="1200"/>
      <c r="J90" s="1244"/>
      <c r="K90" s="926">
        <v>1</v>
      </c>
      <c r="L90" s="593" t="str">
        <f>mergeValue(A90) &amp;"."&amp; mergeValue(B90)&amp;"."&amp; mergeValue(C90)&amp;"."&amp; mergeValue(D90)&amp;"."&amp;  mergeValue(F90)</f>
        <v>1.1.1.1.1</v>
      </c>
      <c r="M90" s="554" t="s">
        <v>10</v>
      </c>
      <c r="N90" s="581"/>
      <c r="O90" s="1203"/>
      <c r="P90" s="1204"/>
      <c r="Q90" s="1204"/>
      <c r="R90" s="1204"/>
      <c r="S90" s="1204"/>
      <c r="T90" s="1204"/>
      <c r="U90" s="1204"/>
      <c r="V90" s="1205"/>
      <c r="W90" s="630" t="s">
        <v>635</v>
      </c>
      <c r="X90" s="585"/>
      <c r="Y90" s="589" t="str">
        <f>strCheckUnique(Z90:Z93)</f>
        <v/>
      </c>
      <c r="Z90" s="585"/>
      <c r="AA90" s="589"/>
      <c r="AB90" s="585"/>
      <c r="AC90" s="585"/>
      <c r="AD90" s="585"/>
      <c r="AE90" s="585"/>
      <c r="AF90" s="585"/>
      <c r="AG90" s="585"/>
      <c r="AH90" s="585"/>
      <c r="AI90" s="585"/>
    </row>
    <row r="91" spans="1:36" s="523" customFormat="1" ht="192" customHeight="1">
      <c r="A91" s="1200"/>
      <c r="B91" s="1200"/>
      <c r="C91" s="1200"/>
      <c r="D91" s="1200"/>
      <c r="E91" s="1200"/>
      <c r="F91" s="1200"/>
      <c r="G91" s="919">
        <v>1</v>
      </c>
      <c r="H91" s="919"/>
      <c r="I91" s="1200"/>
      <c r="J91" s="1244"/>
      <c r="K91" s="918"/>
      <c r="L91" s="593" t="str">
        <f>mergeValue(A91) &amp;"."&amp; mergeValue(B91)&amp;"."&amp; mergeValue(C91)&amp;"."&amp; mergeValue(D91)&amp;"."&amp;  mergeValue(F91)&amp;"."&amp;  mergeValue(G91)</f>
        <v>1.1.1.1.1.1</v>
      </c>
      <c r="M91" s="1068"/>
      <c r="N91" s="586"/>
      <c r="O91" s="562"/>
      <c r="P91" s="562"/>
      <c r="Q91" s="562"/>
      <c r="R91" s="1242"/>
      <c r="S91" s="1207" t="s">
        <v>84</v>
      </c>
      <c r="T91" s="1242"/>
      <c r="U91" s="1207" t="s">
        <v>84</v>
      </c>
      <c r="V91" s="537"/>
      <c r="W91" s="1199" t="s">
        <v>659</v>
      </c>
      <c r="X91" s="585" t="str">
        <f>strCheckDate(O92:V92)</f>
        <v/>
      </c>
      <c r="Y91" s="589"/>
      <c r="Z91" s="589" t="str">
        <f>IF(M91="","",M91 )</f>
        <v/>
      </c>
      <c r="AA91" s="589"/>
      <c r="AB91" s="589"/>
      <c r="AC91" s="589"/>
      <c r="AD91" s="585"/>
      <c r="AE91" s="585"/>
      <c r="AF91" s="585"/>
      <c r="AG91" s="585"/>
      <c r="AH91" s="585"/>
      <c r="AI91" s="585"/>
    </row>
    <row r="92" spans="1:36" s="523" customFormat="1" ht="11.25" hidden="1" customHeight="1">
      <c r="A92" s="1200"/>
      <c r="B92" s="1200"/>
      <c r="C92" s="1200"/>
      <c r="D92" s="1200"/>
      <c r="E92" s="1200"/>
      <c r="F92" s="1200"/>
      <c r="G92" s="919"/>
      <c r="H92" s="919"/>
      <c r="I92" s="1200"/>
      <c r="J92" s="1244"/>
      <c r="K92" s="926">
        <v>1</v>
      </c>
      <c r="L92" s="600"/>
      <c r="M92" s="646"/>
      <c r="N92" s="586"/>
      <c r="O92" s="562"/>
      <c r="P92" s="562"/>
      <c r="Q92" s="584" t="str">
        <f>R91 &amp; "-" &amp; T91</f>
        <v>-</v>
      </c>
      <c r="R92" s="1242"/>
      <c r="S92" s="1207"/>
      <c r="T92" s="1242"/>
      <c r="U92" s="1207"/>
      <c r="V92" s="537"/>
      <c r="W92" s="1199"/>
      <c r="X92" s="585"/>
      <c r="Y92" s="589"/>
      <c r="Z92" s="589"/>
      <c r="AA92" s="589"/>
      <c r="AB92" s="589"/>
      <c r="AC92" s="589"/>
      <c r="AD92" s="585"/>
      <c r="AE92" s="585"/>
      <c r="AF92" s="585"/>
      <c r="AG92" s="585"/>
      <c r="AH92" s="585"/>
      <c r="AI92" s="585"/>
    </row>
    <row r="93" spans="1:36" s="522" customFormat="1" ht="15" customHeight="1">
      <c r="A93" s="1200"/>
      <c r="B93" s="1200"/>
      <c r="C93" s="1200"/>
      <c r="D93" s="1200"/>
      <c r="E93" s="1200"/>
      <c r="F93" s="1200"/>
      <c r="G93" s="919"/>
      <c r="H93" s="919"/>
      <c r="I93" s="1200"/>
      <c r="J93" s="1244"/>
      <c r="K93" s="926">
        <v>1</v>
      </c>
      <c r="L93" s="538"/>
      <c r="M93" s="556" t="s">
        <v>25</v>
      </c>
      <c r="N93" s="551"/>
      <c r="O93" s="545"/>
      <c r="P93" s="545"/>
      <c r="Q93" s="545"/>
      <c r="R93" s="573"/>
      <c r="S93" s="564"/>
      <c r="T93" s="563"/>
      <c r="U93" s="551"/>
      <c r="V93" s="560"/>
      <c r="W93" s="1199"/>
      <c r="X93" s="587"/>
      <c r="Y93" s="587"/>
      <c r="Z93" s="587"/>
      <c r="AA93" s="587"/>
      <c r="AB93" s="587"/>
      <c r="AC93" s="587"/>
      <c r="AD93" s="587"/>
      <c r="AE93" s="587"/>
      <c r="AF93" s="587"/>
      <c r="AG93" s="587"/>
      <c r="AH93" s="587"/>
      <c r="AI93" s="587"/>
    </row>
    <row r="94" spans="1:36" s="522" customFormat="1" ht="15" customHeight="1">
      <c r="A94" s="1200"/>
      <c r="B94" s="1200"/>
      <c r="C94" s="1200"/>
      <c r="D94" s="1200"/>
      <c r="E94" s="1200"/>
      <c r="F94" s="921"/>
      <c r="G94" s="921"/>
      <c r="H94" s="919"/>
      <c r="I94" s="1200"/>
      <c r="J94" s="921"/>
      <c r="K94" s="925"/>
      <c r="L94" s="538"/>
      <c r="M94" s="551" t="s">
        <v>11</v>
      </c>
      <c r="N94" s="556"/>
      <c r="O94" s="556"/>
      <c r="P94" s="556"/>
      <c r="Q94" s="556"/>
      <c r="R94" s="556"/>
      <c r="S94" s="556"/>
      <c r="T94" s="556"/>
      <c r="U94" s="556"/>
      <c r="V94" s="556"/>
      <c r="W94" s="560"/>
      <c r="X94" s="587"/>
      <c r="Y94" s="587"/>
      <c r="Z94" s="587"/>
      <c r="AA94" s="587"/>
      <c r="AB94" s="587"/>
      <c r="AC94" s="587"/>
      <c r="AD94" s="587"/>
      <c r="AE94" s="587"/>
      <c r="AF94" s="587"/>
      <c r="AG94" s="587"/>
      <c r="AH94" s="587"/>
      <c r="AI94" s="587"/>
      <c r="AJ94" s="587"/>
    </row>
    <row r="95" spans="1:36" s="522" customFormat="1" ht="15" hidden="1" customHeight="1">
      <c r="A95" s="1200"/>
      <c r="B95" s="1200"/>
      <c r="C95" s="1200"/>
      <c r="D95" s="1200"/>
      <c r="E95" s="921"/>
      <c r="F95" s="921"/>
      <c r="G95" s="921"/>
      <c r="H95" s="919"/>
      <c r="I95" s="1200"/>
      <c r="J95" s="921"/>
      <c r="K95" s="925"/>
      <c r="L95" s="538"/>
      <c r="M95" s="551"/>
      <c r="N95" s="556"/>
      <c r="O95" s="556"/>
      <c r="P95" s="556"/>
      <c r="Q95" s="556"/>
      <c r="R95" s="556"/>
      <c r="S95" s="556"/>
      <c r="T95" s="556"/>
      <c r="U95" s="556"/>
      <c r="V95" s="556"/>
      <c r="W95" s="560"/>
      <c r="X95" s="587"/>
      <c r="Y95" s="587"/>
      <c r="Z95" s="587"/>
      <c r="AA95" s="587"/>
      <c r="AB95" s="587"/>
      <c r="AC95" s="587"/>
      <c r="AD95" s="587"/>
      <c r="AE95" s="587"/>
      <c r="AF95" s="587"/>
      <c r="AG95" s="587"/>
      <c r="AH95" s="587"/>
      <c r="AI95" s="587"/>
      <c r="AJ95" s="587"/>
    </row>
    <row r="96" spans="1:36" s="522" customFormat="1" ht="15" customHeight="1">
      <c r="A96" s="1200"/>
      <c r="B96" s="1200"/>
      <c r="C96" s="1200"/>
      <c r="D96" s="924"/>
      <c r="E96" s="924"/>
      <c r="F96" s="921"/>
      <c r="G96" s="919"/>
      <c r="H96" s="919"/>
      <c r="I96" s="917"/>
      <c r="J96" s="914"/>
      <c r="K96" s="926">
        <v>1</v>
      </c>
      <c r="L96" s="538"/>
      <c r="M96" s="550" t="s">
        <v>17</v>
      </c>
      <c r="N96" s="549"/>
      <c r="O96" s="545"/>
      <c r="P96" s="545"/>
      <c r="Q96" s="545"/>
      <c r="R96" s="573"/>
      <c r="S96" s="564"/>
      <c r="T96" s="563"/>
      <c r="U96" s="549"/>
      <c r="V96" s="564"/>
      <c r="W96" s="560"/>
      <c r="X96" s="587"/>
      <c r="Y96" s="587"/>
      <c r="Z96" s="587"/>
      <c r="AA96" s="587"/>
      <c r="AB96" s="587"/>
      <c r="AC96" s="587"/>
      <c r="AD96" s="587"/>
      <c r="AE96" s="587"/>
      <c r="AF96" s="587"/>
      <c r="AG96" s="587"/>
      <c r="AH96" s="587"/>
      <c r="AI96" s="587"/>
    </row>
    <row r="97" spans="1:40" s="522" customFormat="1" ht="15" customHeight="1">
      <c r="A97" s="1200"/>
      <c r="B97" s="1200"/>
      <c r="C97" s="924"/>
      <c r="D97" s="924"/>
      <c r="E97" s="924"/>
      <c r="F97" s="924"/>
      <c r="G97" s="919"/>
      <c r="H97" s="919"/>
      <c r="I97" s="927"/>
      <c r="J97" s="914"/>
      <c r="K97" s="926">
        <v>1</v>
      </c>
      <c r="L97" s="538"/>
      <c r="M97" s="549" t="s">
        <v>18</v>
      </c>
      <c r="N97" s="549"/>
      <c r="O97" s="545"/>
      <c r="P97" s="545"/>
      <c r="Q97" s="545"/>
      <c r="R97" s="573"/>
      <c r="S97" s="564"/>
      <c r="T97" s="563"/>
      <c r="U97" s="549"/>
      <c r="V97" s="564"/>
      <c r="W97" s="560"/>
      <c r="X97" s="587"/>
      <c r="Y97" s="587"/>
      <c r="Z97" s="587"/>
      <c r="AA97" s="587"/>
      <c r="AB97" s="587"/>
      <c r="AC97" s="587"/>
      <c r="AD97" s="587"/>
      <c r="AE97" s="587"/>
      <c r="AF97" s="587"/>
      <c r="AG97" s="587"/>
      <c r="AH97" s="587"/>
      <c r="AI97" s="587"/>
    </row>
    <row r="98" spans="1:40" s="522" customFormat="1" ht="15" customHeight="1">
      <c r="A98" s="1200"/>
      <c r="B98" s="924"/>
      <c r="C98" s="924"/>
      <c r="D98" s="924"/>
      <c r="E98" s="924"/>
      <c r="F98" s="924"/>
      <c r="G98" s="919"/>
      <c r="H98" s="919"/>
      <c r="I98" s="917"/>
      <c r="J98" s="914"/>
      <c r="K98" s="926">
        <v>1</v>
      </c>
      <c r="L98" s="538"/>
      <c r="M98" s="558" t="s">
        <v>19</v>
      </c>
      <c r="N98" s="549"/>
      <c r="O98" s="545"/>
      <c r="P98" s="545"/>
      <c r="Q98" s="545"/>
      <c r="R98" s="573"/>
      <c r="S98" s="564"/>
      <c r="T98" s="563"/>
      <c r="U98" s="549"/>
      <c r="V98" s="564"/>
      <c r="W98" s="560"/>
      <c r="X98" s="587"/>
      <c r="Y98" s="587"/>
      <c r="Z98" s="587"/>
      <c r="AA98" s="587"/>
      <c r="AB98" s="587"/>
      <c r="AC98" s="587"/>
      <c r="AD98" s="587"/>
      <c r="AE98" s="587"/>
      <c r="AF98" s="587"/>
      <c r="AG98" s="587"/>
      <c r="AH98" s="587"/>
      <c r="AI98" s="587"/>
    </row>
    <row r="99" spans="1:40" s="522" customFormat="1" ht="15" customHeight="1">
      <c r="A99" s="913"/>
      <c r="B99" s="913"/>
      <c r="C99" s="913"/>
      <c r="D99" s="913"/>
      <c r="E99" s="913"/>
      <c r="F99" s="913"/>
      <c r="G99" s="913"/>
      <c r="H99" s="913"/>
      <c r="I99" s="913"/>
      <c r="J99" s="913"/>
      <c r="K99" s="913"/>
      <c r="L99" s="492"/>
      <c r="M99" s="565" t="s">
        <v>309</v>
      </c>
      <c r="N99" s="549"/>
      <c r="O99" s="545"/>
      <c r="P99" s="545"/>
      <c r="Q99" s="545"/>
      <c r="R99" s="573"/>
      <c r="S99" s="564"/>
      <c r="T99" s="563"/>
      <c r="U99" s="549"/>
      <c r="V99" s="564"/>
      <c r="W99" s="560"/>
      <c r="X99" s="587"/>
      <c r="Y99" s="587"/>
      <c r="Z99" s="587"/>
      <c r="AA99" s="587"/>
      <c r="AB99" s="587"/>
      <c r="AC99" s="587"/>
      <c r="AD99" s="587"/>
      <c r="AE99" s="587"/>
      <c r="AF99" s="587"/>
      <c r="AG99" s="587"/>
      <c r="AH99" s="587"/>
      <c r="AI99" s="587"/>
    </row>
    <row r="100" spans="1:40" s="597" customFormat="1" ht="15" customHeight="1">
      <c r="A100" s="596"/>
      <c r="B100" s="596"/>
      <c r="C100" s="596"/>
      <c r="D100" s="596"/>
      <c r="E100" s="596"/>
      <c r="F100" s="596"/>
      <c r="G100" s="595"/>
      <c r="H100" s="596"/>
      <c r="I100" s="681"/>
      <c r="J100" s="682"/>
      <c r="L100" s="598"/>
      <c r="M100" s="676"/>
      <c r="N100" s="677"/>
      <c r="O100" s="678"/>
      <c r="P100" s="678"/>
      <c r="Q100" s="678"/>
      <c r="R100" s="679"/>
      <c r="S100" s="553"/>
      <c r="T100" s="680"/>
      <c r="U100" s="677"/>
      <c r="V100" s="553"/>
      <c r="W100" s="553"/>
      <c r="X100" s="596"/>
      <c r="Y100" s="596"/>
      <c r="Z100" s="596"/>
      <c r="AA100" s="596"/>
      <c r="AB100" s="596"/>
      <c r="AC100" s="596"/>
      <c r="AD100" s="596"/>
      <c r="AE100" s="596"/>
      <c r="AF100" s="596"/>
      <c r="AG100" s="596"/>
      <c r="AH100" s="596"/>
      <c r="AI100" s="596"/>
    </row>
    <row r="101" spans="1:40" s="35" customFormat="1" ht="17.100000000000001" customHeight="1">
      <c r="G101" s="35" t="s">
        <v>13</v>
      </c>
      <c r="I101" s="35" t="s">
        <v>68</v>
      </c>
      <c r="V101" s="158"/>
    </row>
    <row r="102" spans="1:40" ht="17.100000000000001" customHeight="1">
      <c r="X102" s="469"/>
      <c r="Y102" s="43"/>
      <c r="Z102" s="43"/>
    </row>
    <row r="103" spans="1:40" s="523" customFormat="1" ht="22.5">
      <c r="A103" s="1200">
        <v>1</v>
      </c>
      <c r="B103" s="1078"/>
      <c r="C103" s="1078"/>
      <c r="D103" s="1078"/>
      <c r="E103" s="1079"/>
      <c r="F103" s="1080"/>
      <c r="G103" s="1078"/>
      <c r="H103" s="1078"/>
      <c r="I103" s="1059"/>
      <c r="J103" s="1064"/>
      <c r="K103" s="1064"/>
      <c r="L103" s="593">
        <f>mergeValue(A103)</f>
        <v>1</v>
      </c>
      <c r="M103" s="641" t="s">
        <v>20</v>
      </c>
      <c r="N103" s="580"/>
      <c r="O103" s="1293"/>
      <c r="P103" s="1294"/>
      <c r="Q103" s="1294"/>
      <c r="R103" s="1294"/>
      <c r="S103" s="1294"/>
      <c r="T103" s="1294"/>
      <c r="U103" s="1294"/>
      <c r="V103" s="1294"/>
      <c r="W103" s="1294"/>
      <c r="X103" s="1294"/>
      <c r="Y103" s="1294"/>
      <c r="Z103" s="1294"/>
      <c r="AA103" s="1295"/>
      <c r="AB103" s="630" t="s">
        <v>476</v>
      </c>
      <c r="AC103" s="585"/>
      <c r="AD103" s="585"/>
      <c r="AE103" s="585"/>
      <c r="AF103" s="585"/>
      <c r="AG103" s="585"/>
      <c r="AH103" s="585"/>
      <c r="AI103" s="585"/>
      <c r="AJ103" s="585"/>
      <c r="AK103" s="585"/>
      <c r="AL103" s="585"/>
      <c r="AM103" s="585"/>
      <c r="AN103" s="585"/>
    </row>
    <row r="104" spans="1:40" s="523" customFormat="1" ht="22.5">
      <c r="A104" s="1200"/>
      <c r="B104" s="1200">
        <v>1</v>
      </c>
      <c r="C104" s="1078"/>
      <c r="D104" s="1078"/>
      <c r="E104" s="1080"/>
      <c r="F104" s="1080"/>
      <c r="G104" s="1078"/>
      <c r="H104" s="1078"/>
      <c r="I104" s="1066"/>
      <c r="J104" s="1061"/>
      <c r="K104" s="1060"/>
      <c r="L104" s="593" t="str">
        <f>mergeValue(A104) &amp;"."&amp; mergeValue(B104)</f>
        <v>1.1</v>
      </c>
      <c r="M104" s="546" t="s">
        <v>16</v>
      </c>
      <c r="N104" s="580"/>
      <c r="O104" s="1293"/>
      <c r="P104" s="1294"/>
      <c r="Q104" s="1294"/>
      <c r="R104" s="1294"/>
      <c r="S104" s="1294"/>
      <c r="T104" s="1294"/>
      <c r="U104" s="1294"/>
      <c r="V104" s="1294"/>
      <c r="W104" s="1294"/>
      <c r="X104" s="1294"/>
      <c r="Y104" s="1294"/>
      <c r="Z104" s="1294"/>
      <c r="AA104" s="1295"/>
      <c r="AB104" s="630" t="s">
        <v>477</v>
      </c>
      <c r="AC104" s="585"/>
      <c r="AD104" s="585"/>
      <c r="AE104" s="585"/>
      <c r="AF104" s="585"/>
      <c r="AG104" s="585"/>
      <c r="AH104" s="585"/>
      <c r="AI104" s="585"/>
      <c r="AJ104" s="585"/>
      <c r="AK104" s="585"/>
      <c r="AL104" s="585"/>
      <c r="AM104" s="585"/>
      <c r="AN104" s="585"/>
    </row>
    <row r="105" spans="1:40" s="523" customFormat="1" ht="22.5">
      <c r="A105" s="1200"/>
      <c r="B105" s="1200"/>
      <c r="C105" s="1200">
        <v>1</v>
      </c>
      <c r="D105" s="1078"/>
      <c r="E105" s="1080"/>
      <c r="F105" s="1080"/>
      <c r="G105" s="1078"/>
      <c r="H105" s="1078"/>
      <c r="I105" s="1066"/>
      <c r="J105" s="1061"/>
      <c r="K105" s="1060"/>
      <c r="L105" s="593" t="str">
        <f>mergeValue(A105) &amp;"."&amp; mergeValue(B105)&amp;"."&amp; mergeValue(C105)</f>
        <v>1.1.1</v>
      </c>
      <c r="M105" s="547" t="s">
        <v>7</v>
      </c>
      <c r="N105" s="580"/>
      <c r="O105" s="1293"/>
      <c r="P105" s="1294"/>
      <c r="Q105" s="1294"/>
      <c r="R105" s="1294"/>
      <c r="S105" s="1294"/>
      <c r="T105" s="1294"/>
      <c r="U105" s="1294"/>
      <c r="V105" s="1294"/>
      <c r="W105" s="1294"/>
      <c r="X105" s="1294"/>
      <c r="Y105" s="1294"/>
      <c r="Z105" s="1294"/>
      <c r="AA105" s="1295"/>
      <c r="AB105" s="630" t="s">
        <v>633</v>
      </c>
      <c r="AC105" s="585"/>
      <c r="AD105" s="585"/>
      <c r="AE105" s="585"/>
      <c r="AF105" s="585"/>
      <c r="AG105" s="585"/>
      <c r="AH105" s="585"/>
      <c r="AI105" s="585"/>
      <c r="AJ105" s="585"/>
      <c r="AK105" s="585"/>
      <c r="AL105" s="585"/>
      <c r="AM105" s="585"/>
      <c r="AN105" s="585"/>
    </row>
    <row r="106" spans="1:40" s="523" customFormat="1" ht="22.5">
      <c r="A106" s="1200"/>
      <c r="B106" s="1200"/>
      <c r="C106" s="1200"/>
      <c r="D106" s="1200">
        <v>1</v>
      </c>
      <c r="E106" s="1080"/>
      <c r="F106" s="1080"/>
      <c r="G106" s="1078"/>
      <c r="H106" s="1078"/>
      <c r="I106" s="1066"/>
      <c r="J106" s="1061"/>
      <c r="K106" s="1060"/>
      <c r="L106" s="593" t="str">
        <f>mergeValue(A106) &amp;"."&amp; mergeValue(B106)&amp;"."&amp; mergeValue(C106)&amp;"."&amp; mergeValue(D106)</f>
        <v>1.1.1.1</v>
      </c>
      <c r="M106" s="548" t="s">
        <v>22</v>
      </c>
      <c r="N106" s="580"/>
      <c r="O106" s="1293"/>
      <c r="P106" s="1294"/>
      <c r="Q106" s="1294"/>
      <c r="R106" s="1294"/>
      <c r="S106" s="1294"/>
      <c r="T106" s="1294"/>
      <c r="U106" s="1294"/>
      <c r="V106" s="1294"/>
      <c r="W106" s="1294"/>
      <c r="X106" s="1294"/>
      <c r="Y106" s="1294"/>
      <c r="Z106" s="1294"/>
      <c r="AA106" s="1295"/>
      <c r="AB106" s="630" t="s">
        <v>634</v>
      </c>
      <c r="AC106" s="585"/>
      <c r="AD106" s="585"/>
      <c r="AE106" s="585"/>
      <c r="AF106" s="585"/>
      <c r="AG106" s="585"/>
      <c r="AH106" s="585"/>
      <c r="AI106" s="585"/>
      <c r="AJ106" s="585"/>
      <c r="AK106" s="585"/>
      <c r="AL106" s="585"/>
      <c r="AM106" s="585"/>
      <c r="AN106" s="585"/>
    </row>
    <row r="107" spans="1:40" s="523" customFormat="1" ht="0.2" customHeight="1">
      <c r="A107" s="1200"/>
      <c r="B107" s="1200"/>
      <c r="C107" s="1200"/>
      <c r="D107" s="1200"/>
      <c r="E107" s="1200">
        <v>1</v>
      </c>
      <c r="F107" s="1080"/>
      <c r="G107" s="1078"/>
      <c r="H107" s="1078"/>
      <c r="I107" s="1065"/>
      <c r="J107" s="1061"/>
      <c r="K107" s="1060"/>
      <c r="L107" s="593"/>
      <c r="M107" s="554"/>
      <c r="N107" s="581"/>
      <c r="O107" s="1297"/>
      <c r="P107" s="1316"/>
      <c r="Q107" s="1316"/>
      <c r="R107" s="1316"/>
      <c r="S107" s="1316"/>
      <c r="T107" s="1316"/>
      <c r="U107" s="1316"/>
      <c r="V107" s="1316"/>
      <c r="W107" s="1316"/>
      <c r="X107" s="1316"/>
      <c r="Y107" s="1316"/>
      <c r="Z107" s="1316"/>
      <c r="AA107" s="1317"/>
      <c r="AB107" s="630"/>
      <c r="AC107" s="585"/>
      <c r="AD107" s="585"/>
      <c r="AE107" s="585"/>
      <c r="AF107" s="585"/>
      <c r="AG107" s="585"/>
      <c r="AH107" s="585"/>
      <c r="AI107" s="585"/>
      <c r="AJ107" s="585"/>
      <c r="AK107" s="585"/>
      <c r="AL107" s="585"/>
      <c r="AM107" s="585"/>
      <c r="AN107" s="585"/>
    </row>
    <row r="108" spans="1:40" s="523" customFormat="1" ht="90">
      <c r="A108" s="1200"/>
      <c r="B108" s="1200"/>
      <c r="C108" s="1200"/>
      <c r="D108" s="1200"/>
      <c r="E108" s="1200"/>
      <c r="F108" s="1200">
        <v>1</v>
      </c>
      <c r="G108" s="1078"/>
      <c r="H108" s="1078"/>
      <c r="I108" s="1252"/>
      <c r="J108" s="1061"/>
      <c r="K108" s="1060"/>
      <c r="L108" s="593" t="str">
        <f>mergeValue(A108) &amp;"."&amp; mergeValue(B108)&amp;"."&amp; mergeValue(C108)&amp;"."&amp; mergeValue(D108)&amp;"."&amp; mergeValue(F108)</f>
        <v>1.1.1.1.1</v>
      </c>
      <c r="M108" s="555" t="s">
        <v>10</v>
      </c>
      <c r="N108" s="581"/>
      <c r="O108" s="1203"/>
      <c r="P108" s="1204"/>
      <c r="Q108" s="1204"/>
      <c r="R108" s="1204"/>
      <c r="S108" s="1204"/>
      <c r="T108" s="1204"/>
      <c r="U108" s="1204"/>
      <c r="V108" s="1204"/>
      <c r="W108" s="1204"/>
      <c r="X108" s="1204"/>
      <c r="Y108" s="1204"/>
      <c r="Z108" s="1204"/>
      <c r="AA108" s="1205"/>
      <c r="AB108" s="630" t="s">
        <v>635</v>
      </c>
      <c r="AC108" s="585"/>
      <c r="AD108" s="589" t="str">
        <f>strCheckUnique(AE108:AE113)</f>
        <v/>
      </c>
      <c r="AE108" s="585"/>
      <c r="AF108" s="589"/>
      <c r="AG108" s="585"/>
      <c r="AH108" s="585"/>
      <c r="AI108" s="585"/>
      <c r="AJ108" s="585"/>
      <c r="AK108" s="585"/>
      <c r="AL108" s="585"/>
      <c r="AM108" s="585"/>
      <c r="AN108" s="585"/>
    </row>
    <row r="109" spans="1:40" s="523" customFormat="1" ht="135">
      <c r="A109" s="1200"/>
      <c r="B109" s="1200"/>
      <c r="C109" s="1200"/>
      <c r="D109" s="1200"/>
      <c r="E109" s="1200"/>
      <c r="F109" s="1200"/>
      <c r="G109" s="1200">
        <v>1</v>
      </c>
      <c r="H109" s="1078"/>
      <c r="I109" s="1252"/>
      <c r="J109" s="1253"/>
      <c r="K109" s="1067"/>
      <c r="L109" s="593" t="str">
        <f>mergeValue(A109) &amp;"."&amp; mergeValue(B109)&amp;"."&amp; mergeValue(C109)&amp;"."&amp; mergeValue(D109)&amp;"."&amp; mergeValue(F109)&amp;"."&amp; mergeValue(G109)</f>
        <v>1.1.1.1.1.1</v>
      </c>
      <c r="M109" s="1068" t="s">
        <v>650</v>
      </c>
      <c r="N109" s="646"/>
      <c r="O109" s="562"/>
      <c r="P109" s="562"/>
      <c r="Q109" s="562"/>
      <c r="R109" s="493"/>
      <c r="S109" s="1094"/>
      <c r="T109" s="493"/>
      <c r="U109" s="1094"/>
      <c r="V109" s="584" t="str">
        <f>W109 &amp; "-" &amp; Y109</f>
        <v>-</v>
      </c>
      <c r="W109" s="1242"/>
      <c r="X109" s="1207" t="s">
        <v>84</v>
      </c>
      <c r="Y109" s="1242"/>
      <c r="Z109" s="1207" t="s">
        <v>84</v>
      </c>
      <c r="AA109" s="537"/>
      <c r="AB109" s="630" t="s">
        <v>668</v>
      </c>
      <c r="AC109" s="585" t="str">
        <f>strCheckDate(O109:AA109)</f>
        <v/>
      </c>
      <c r="AD109" s="589"/>
      <c r="AE109" s="589" t="str">
        <f>IF(M109="","",M109 )</f>
        <v>горячая вода в системе централизованного теплоснабжения на горячее водоснабжение</v>
      </c>
      <c r="AF109" s="589"/>
      <c r="AG109" s="589"/>
      <c r="AH109" s="589"/>
      <c r="AI109" s="585"/>
      <c r="AJ109" s="585"/>
      <c r="AK109" s="585"/>
      <c r="AL109" s="585"/>
      <c r="AM109" s="585"/>
      <c r="AN109" s="585"/>
    </row>
    <row r="110" spans="1:40" s="523" customFormat="1" ht="102.75" customHeight="1">
      <c r="A110" s="1200"/>
      <c r="B110" s="1200"/>
      <c r="C110" s="1200"/>
      <c r="D110" s="1200"/>
      <c r="E110" s="1200"/>
      <c r="F110" s="1200"/>
      <c r="G110" s="1200"/>
      <c r="H110" s="1078">
        <v>1</v>
      </c>
      <c r="I110" s="1252"/>
      <c r="J110" s="1253"/>
      <c r="K110" s="1067"/>
      <c r="L110" s="593" t="str">
        <f>mergeValue(A110) &amp;"."&amp; mergeValue(B110)&amp;"."&amp; mergeValue(C110)&amp;"."&amp; mergeValue(D110)&amp;"."&amp; mergeValue(F110)&amp;"."&amp; mergeValue(G110)&amp;"."&amp; mergeValue(H110)</f>
        <v>1.1.1.1.1.1.1</v>
      </c>
      <c r="M110" s="1070"/>
      <c r="N110" s="494"/>
      <c r="O110" s="562"/>
      <c r="P110" s="562"/>
      <c r="Q110" s="562"/>
      <c r="R110" s="493"/>
      <c r="S110" s="1094"/>
      <c r="T110" s="493"/>
      <c r="U110" s="1094"/>
      <c r="V110" s="584" t="str">
        <f>W110 &amp; "-" &amp; Y110</f>
        <v>-</v>
      </c>
      <c r="W110" s="1242"/>
      <c r="X110" s="1207"/>
      <c r="Y110" s="1242"/>
      <c r="Z110" s="1207"/>
      <c r="AA110" s="670"/>
      <c r="AB110" s="1199" t="s">
        <v>669</v>
      </c>
      <c r="AC110" s="585" t="str">
        <f>strCheckDate(O110:AA110)</f>
        <v/>
      </c>
      <c r="AD110" s="585"/>
      <c r="AE110" s="585"/>
      <c r="AF110" s="589"/>
      <c r="AG110" s="585"/>
      <c r="AH110" s="585"/>
      <c r="AI110" s="585"/>
      <c r="AJ110" s="585"/>
      <c r="AK110" s="585"/>
      <c r="AL110" s="585"/>
      <c r="AM110" s="585"/>
      <c r="AN110" s="585"/>
    </row>
    <row r="111" spans="1:40" s="523" customFormat="1" ht="0.2" customHeight="1">
      <c r="A111" s="1200"/>
      <c r="B111" s="1200"/>
      <c r="C111" s="1200"/>
      <c r="D111" s="1200"/>
      <c r="E111" s="1200"/>
      <c r="F111" s="1200"/>
      <c r="G111" s="1200"/>
      <c r="H111" s="1078"/>
      <c r="I111" s="1252"/>
      <c r="J111" s="1253"/>
      <c r="K111" s="1067"/>
      <c r="L111" s="600"/>
      <c r="M111" s="646"/>
      <c r="N111" s="646"/>
      <c r="O111" s="562"/>
      <c r="P111" s="493"/>
      <c r="Q111" s="493"/>
      <c r="R111" s="493"/>
      <c r="S111" s="493"/>
      <c r="T111" s="493"/>
      <c r="U111" s="559"/>
      <c r="V111" s="584"/>
      <c r="W111" s="1206"/>
      <c r="X111" s="1207"/>
      <c r="Y111" s="1206"/>
      <c r="Z111" s="1207"/>
      <c r="AA111" s="537"/>
      <c r="AB111" s="1199"/>
      <c r="AC111" s="585"/>
      <c r="AD111" s="585"/>
      <c r="AE111" s="585"/>
      <c r="AF111" s="589">
        <f ca="1">OFFSET(AF111,-1,0)</f>
        <v>0</v>
      </c>
      <c r="AG111" s="585"/>
      <c r="AH111" s="585"/>
      <c r="AI111" s="585"/>
      <c r="AJ111" s="585"/>
      <c r="AK111" s="585"/>
      <c r="AL111" s="585"/>
      <c r="AM111" s="585"/>
      <c r="AN111" s="585"/>
    </row>
    <row r="112" spans="1:40" s="522" customFormat="1" ht="15" customHeight="1">
      <c r="A112" s="1200"/>
      <c r="B112" s="1200"/>
      <c r="C112" s="1200"/>
      <c r="D112" s="1200"/>
      <c r="E112" s="1200"/>
      <c r="F112" s="1200"/>
      <c r="G112" s="1200"/>
      <c r="H112" s="1078"/>
      <c r="I112" s="1252"/>
      <c r="J112" s="1253"/>
      <c r="K112" s="1069"/>
      <c r="L112" s="538"/>
      <c r="M112" s="557" t="s">
        <v>41</v>
      </c>
      <c r="N112" s="551"/>
      <c r="O112" s="545"/>
      <c r="P112" s="545"/>
      <c r="Q112" s="545"/>
      <c r="R112" s="545"/>
      <c r="S112" s="545"/>
      <c r="T112" s="545"/>
      <c r="U112" s="545"/>
      <c r="V112" s="545"/>
      <c r="W112" s="563"/>
      <c r="X112" s="564"/>
      <c r="Y112" s="563"/>
      <c r="Z112" s="551"/>
      <c r="AA112" s="560"/>
      <c r="AB112" s="1199"/>
      <c r="AC112" s="587"/>
      <c r="AD112" s="587"/>
      <c r="AE112" s="587"/>
      <c r="AF112" s="587"/>
      <c r="AG112" s="587"/>
      <c r="AH112" s="587"/>
      <c r="AI112" s="587"/>
      <c r="AJ112" s="587"/>
      <c r="AK112" s="587"/>
      <c r="AL112" s="587"/>
      <c r="AM112" s="587"/>
      <c r="AN112" s="587"/>
    </row>
    <row r="113" spans="1:40" s="522" customFormat="1" ht="15" customHeight="1">
      <c r="A113" s="1200"/>
      <c r="B113" s="1200"/>
      <c r="C113" s="1200"/>
      <c r="D113" s="1200"/>
      <c r="E113" s="1200"/>
      <c r="F113" s="1200"/>
      <c r="G113" s="1078"/>
      <c r="H113" s="1078"/>
      <c r="I113" s="1252"/>
      <c r="J113" s="1075"/>
      <c r="K113" s="1069"/>
      <c r="L113" s="538"/>
      <c r="M113" s="556" t="s">
        <v>25</v>
      </c>
      <c r="N113" s="557"/>
      <c r="O113" s="557"/>
      <c r="P113" s="557"/>
      <c r="Q113" s="557"/>
      <c r="R113" s="557"/>
      <c r="S113" s="557"/>
      <c r="T113" s="557"/>
      <c r="U113" s="557"/>
      <c r="V113" s="557"/>
      <c r="W113" s="557"/>
      <c r="X113" s="557"/>
      <c r="Y113" s="557"/>
      <c r="Z113" s="557"/>
      <c r="AA113" s="557"/>
      <c r="AB113" s="560"/>
      <c r="AC113" s="587"/>
      <c r="AD113" s="587"/>
      <c r="AE113" s="587"/>
      <c r="AF113" s="587"/>
      <c r="AG113" s="587"/>
      <c r="AH113" s="587"/>
      <c r="AI113" s="587"/>
      <c r="AJ113" s="587"/>
      <c r="AK113" s="587"/>
      <c r="AL113" s="587"/>
      <c r="AM113" s="587"/>
      <c r="AN113" s="587"/>
    </row>
    <row r="114" spans="1:40" s="522" customFormat="1" ht="15" customHeight="1">
      <c r="A114" s="1200"/>
      <c r="B114" s="1200"/>
      <c r="C114" s="1200"/>
      <c r="D114" s="1200"/>
      <c r="E114" s="1200"/>
      <c r="F114" s="1081"/>
      <c r="G114" s="1078"/>
      <c r="H114" s="1078"/>
      <c r="I114" s="1065"/>
      <c r="J114" s="1063"/>
      <c r="K114" s="1069"/>
      <c r="L114" s="538"/>
      <c r="M114" s="551" t="s">
        <v>11</v>
      </c>
      <c r="N114" s="550"/>
      <c r="O114" s="545"/>
      <c r="P114" s="545"/>
      <c r="Q114" s="545"/>
      <c r="R114" s="545"/>
      <c r="S114" s="545"/>
      <c r="T114" s="545"/>
      <c r="U114" s="545"/>
      <c r="V114" s="545"/>
      <c r="W114" s="573"/>
      <c r="X114" s="564"/>
      <c r="Y114" s="563"/>
      <c r="Z114" s="550"/>
      <c r="AA114" s="564"/>
      <c r="AB114" s="560"/>
      <c r="AC114" s="587"/>
      <c r="AD114" s="587"/>
      <c r="AE114" s="587"/>
      <c r="AF114" s="587"/>
      <c r="AG114" s="587"/>
      <c r="AH114" s="587"/>
      <c r="AI114" s="587"/>
      <c r="AJ114" s="587"/>
      <c r="AK114" s="587"/>
      <c r="AL114" s="587"/>
      <c r="AM114" s="587"/>
      <c r="AN114" s="587"/>
    </row>
    <row r="115" spans="1:40" s="522" customFormat="1" ht="0.2" customHeight="1">
      <c r="A115" s="1200"/>
      <c r="B115" s="1200"/>
      <c r="C115" s="1200"/>
      <c r="D115" s="1080"/>
      <c r="E115" s="1081"/>
      <c r="F115" s="1081"/>
      <c r="G115" s="1078"/>
      <c r="H115" s="1078"/>
      <c r="I115" s="1076"/>
      <c r="J115" s="1063"/>
      <c r="K115" s="1059"/>
      <c r="L115" s="538"/>
      <c r="M115" s="551"/>
      <c r="N115" s="551"/>
      <c r="O115" s="551"/>
      <c r="P115" s="551"/>
      <c r="Q115" s="551"/>
      <c r="R115" s="551"/>
      <c r="S115" s="551"/>
      <c r="T115" s="551"/>
      <c r="U115" s="551"/>
      <c r="V115" s="551"/>
      <c r="W115" s="551"/>
      <c r="X115" s="551"/>
      <c r="Y115" s="551"/>
      <c r="Z115" s="551"/>
      <c r="AA115" s="551"/>
      <c r="AB115" s="560"/>
      <c r="AC115" s="587"/>
      <c r="AD115" s="587"/>
      <c r="AE115" s="587"/>
      <c r="AF115" s="587"/>
      <c r="AG115" s="587"/>
      <c r="AH115" s="587"/>
      <c r="AI115" s="587"/>
      <c r="AJ115" s="587"/>
      <c r="AK115" s="587"/>
      <c r="AL115" s="587"/>
      <c r="AM115" s="587"/>
      <c r="AN115" s="587"/>
    </row>
    <row r="116" spans="1:40" s="522" customFormat="1" ht="15" customHeight="1">
      <c r="A116" s="1200"/>
      <c r="B116" s="1200"/>
      <c r="C116" s="1200"/>
      <c r="D116" s="1082"/>
      <c r="E116" s="1082"/>
      <c r="F116" s="1082"/>
      <c r="G116" s="1083"/>
      <c r="H116" s="1082"/>
      <c r="I116" s="1069"/>
      <c r="J116" s="1063"/>
      <c r="K116" s="1069"/>
      <c r="L116" s="538"/>
      <c r="M116" s="550" t="s">
        <v>17</v>
      </c>
      <c r="N116" s="549"/>
      <c r="O116" s="545"/>
      <c r="P116" s="545"/>
      <c r="Q116" s="545"/>
      <c r="R116" s="545"/>
      <c r="S116" s="545"/>
      <c r="T116" s="545"/>
      <c r="U116" s="545"/>
      <c r="V116" s="545"/>
      <c r="W116" s="573"/>
      <c r="X116" s="564"/>
      <c r="Y116" s="563"/>
      <c r="Z116" s="549"/>
      <c r="AA116" s="564"/>
      <c r="AB116" s="560"/>
      <c r="AC116" s="587"/>
      <c r="AD116" s="587"/>
      <c r="AE116" s="587"/>
      <c r="AF116" s="587"/>
      <c r="AG116" s="587"/>
      <c r="AH116" s="587"/>
      <c r="AI116" s="587"/>
      <c r="AJ116" s="587"/>
      <c r="AK116" s="587"/>
      <c r="AL116" s="587"/>
      <c r="AM116" s="587"/>
      <c r="AN116" s="587"/>
    </row>
    <row r="117" spans="1:40" s="522" customFormat="1" ht="15" customHeight="1">
      <c r="A117" s="1200"/>
      <c r="B117" s="1200"/>
      <c r="C117" s="1082"/>
      <c r="D117" s="1082"/>
      <c r="E117" s="1082"/>
      <c r="F117" s="1082"/>
      <c r="G117" s="1083"/>
      <c r="H117" s="1082"/>
      <c r="I117" s="1069"/>
      <c r="J117" s="1063"/>
      <c r="K117" s="1069"/>
      <c r="L117" s="538"/>
      <c r="M117" s="549" t="s">
        <v>18</v>
      </c>
      <c r="N117" s="549"/>
      <c r="O117" s="545"/>
      <c r="P117" s="545"/>
      <c r="Q117" s="545"/>
      <c r="R117" s="545"/>
      <c r="S117" s="545"/>
      <c r="T117" s="545"/>
      <c r="U117" s="545"/>
      <c r="V117" s="545"/>
      <c r="W117" s="573"/>
      <c r="X117" s="564"/>
      <c r="Y117" s="563"/>
      <c r="Z117" s="549"/>
      <c r="AA117" s="564"/>
      <c r="AB117" s="560"/>
      <c r="AC117" s="587"/>
      <c r="AD117" s="587"/>
      <c r="AE117" s="587"/>
      <c r="AF117" s="587"/>
      <c r="AG117" s="587"/>
      <c r="AH117" s="587"/>
      <c r="AI117" s="587"/>
      <c r="AJ117" s="587"/>
      <c r="AK117" s="587"/>
      <c r="AL117" s="587"/>
      <c r="AM117" s="587"/>
      <c r="AN117" s="587"/>
    </row>
    <row r="118" spans="1:40" s="522" customFormat="1" ht="15" customHeight="1">
      <c r="A118" s="1200"/>
      <c r="B118" s="1082"/>
      <c r="C118" s="1082"/>
      <c r="D118" s="1082"/>
      <c r="E118" s="1082"/>
      <c r="F118" s="1082"/>
      <c r="G118" s="1083"/>
      <c r="H118" s="1082"/>
      <c r="I118" s="1069"/>
      <c r="J118" s="1063"/>
      <c r="K118" s="1069"/>
      <c r="L118" s="538"/>
      <c r="M118" s="558" t="s">
        <v>19</v>
      </c>
      <c r="N118" s="549"/>
      <c r="O118" s="545"/>
      <c r="P118" s="545"/>
      <c r="Q118" s="545"/>
      <c r="R118" s="545"/>
      <c r="S118" s="545"/>
      <c r="T118" s="545"/>
      <c r="U118" s="545"/>
      <c r="V118" s="545"/>
      <c r="W118" s="573"/>
      <c r="X118" s="564"/>
      <c r="Y118" s="563"/>
      <c r="Z118" s="549"/>
      <c r="AA118" s="564"/>
      <c r="AB118" s="560"/>
      <c r="AC118" s="587"/>
      <c r="AD118" s="587"/>
      <c r="AE118" s="587"/>
      <c r="AF118" s="587"/>
      <c r="AG118" s="587"/>
      <c r="AH118" s="587"/>
      <c r="AI118" s="587"/>
      <c r="AJ118" s="587"/>
      <c r="AK118" s="587"/>
      <c r="AL118" s="587"/>
      <c r="AM118" s="587"/>
      <c r="AN118" s="587"/>
    </row>
    <row r="119" spans="1:40" s="522" customFormat="1" ht="15" customHeight="1">
      <c r="A119" s="1076"/>
      <c r="B119" s="1076"/>
      <c r="C119" s="1076"/>
      <c r="D119" s="1076"/>
      <c r="E119" s="1076"/>
      <c r="F119" s="1076"/>
      <c r="G119" s="1084"/>
      <c r="H119" s="1076"/>
      <c r="I119" s="1062"/>
      <c r="J119" s="1063"/>
      <c r="K119" s="1059"/>
      <c r="L119" s="538"/>
      <c r="M119" s="565" t="s">
        <v>309</v>
      </c>
      <c r="N119" s="549"/>
      <c r="O119" s="545"/>
      <c r="P119" s="545"/>
      <c r="Q119" s="545"/>
      <c r="R119" s="545"/>
      <c r="S119" s="545"/>
      <c r="T119" s="545"/>
      <c r="U119" s="545"/>
      <c r="V119" s="545"/>
      <c r="W119" s="573"/>
      <c r="X119" s="564"/>
      <c r="Y119" s="563"/>
      <c r="Z119" s="549"/>
      <c r="AA119" s="564"/>
      <c r="AB119" s="560"/>
      <c r="AC119" s="587"/>
      <c r="AD119" s="587"/>
      <c r="AE119" s="587"/>
      <c r="AF119" s="587"/>
      <c r="AG119" s="587"/>
      <c r="AH119" s="587"/>
      <c r="AI119" s="587"/>
      <c r="AJ119" s="587"/>
      <c r="AK119" s="587"/>
      <c r="AL119" s="587"/>
      <c r="AM119" s="587"/>
      <c r="AN119" s="587"/>
    </row>
    <row r="120" spans="1:40" s="685" customFormat="1" ht="102.75" customHeight="1">
      <c r="A120" s="928"/>
      <c r="B120" s="928"/>
      <c r="C120" s="928"/>
      <c r="D120" s="928"/>
      <c r="E120" s="928"/>
      <c r="F120" s="928"/>
      <c r="G120" s="932"/>
      <c r="H120" s="933">
        <v>1</v>
      </c>
      <c r="I120" s="931"/>
      <c r="J120" s="929"/>
      <c r="K120" s="930"/>
      <c r="L120" s="724" t="str">
        <f>mergeValue(A120) &amp;"."&amp; mergeValue(B120)&amp;"."&amp; mergeValue(C120)&amp;"."&amp; mergeValue(D120)&amp;"."&amp; mergeValue(F120)&amp;"."&amp; mergeValue(G120)&amp;"."&amp; mergeValue(H120)</f>
        <v>......1</v>
      </c>
      <c r="M120" s="1070"/>
      <c r="N120" s="713"/>
      <c r="O120" s="702"/>
      <c r="P120" s="702"/>
      <c r="Q120" s="702"/>
      <c r="R120" s="712"/>
      <c r="S120" s="1094"/>
      <c r="T120" s="712"/>
      <c r="U120" s="1094"/>
      <c r="V120" s="718" t="str">
        <f>W120 &amp; "-" &amp; Y120</f>
        <v>-</v>
      </c>
      <c r="W120" s="683"/>
      <c r="X120" s="650" t="s">
        <v>85</v>
      </c>
      <c r="Y120" s="1090"/>
      <c r="Z120" s="471" t="s">
        <v>85</v>
      </c>
      <c r="AA120" s="670"/>
      <c r="AB120" s="690"/>
      <c r="AC120" s="719" t="str">
        <f>strCheckDate(O120:AA120)</f>
        <v/>
      </c>
      <c r="AD120" s="719"/>
      <c r="AE120" s="719"/>
      <c r="AF120" s="722"/>
      <c r="AG120" s="719"/>
      <c r="AH120" s="719"/>
      <c r="AI120" s="719"/>
      <c r="AJ120" s="719"/>
      <c r="AK120" s="719"/>
      <c r="AL120" s="719"/>
      <c r="AM120" s="719"/>
      <c r="AN120" s="719"/>
    </row>
    <row r="123" spans="1:40" s="35" customFormat="1" ht="17.100000000000001" customHeight="1">
      <c r="G123" s="35" t="s">
        <v>13</v>
      </c>
      <c r="I123" s="35" t="s">
        <v>69</v>
      </c>
      <c r="U123" s="158"/>
    </row>
    <row r="124" spans="1:40" ht="17.100000000000001" customHeight="1">
      <c r="T124" s="122"/>
      <c r="U124" s="43"/>
    </row>
    <row r="125" spans="1:40" s="523" customFormat="1" ht="22.5">
      <c r="A125" s="1200">
        <v>1</v>
      </c>
      <c r="B125" s="940"/>
      <c r="C125" s="940"/>
      <c r="D125" s="940"/>
      <c r="E125" s="941"/>
      <c r="F125" s="942"/>
      <c r="G125" s="942"/>
      <c r="H125" s="942"/>
      <c r="I125" s="943"/>
      <c r="J125" s="938"/>
      <c r="K125" s="945"/>
      <c r="L125" s="593">
        <f>mergeValue(A125)</f>
        <v>1</v>
      </c>
      <c r="M125" s="641" t="s">
        <v>20</v>
      </c>
      <c r="N125" s="580"/>
      <c r="O125" s="1241"/>
      <c r="P125" s="1241"/>
      <c r="Q125" s="1241"/>
      <c r="R125" s="1241"/>
      <c r="S125" s="1241"/>
      <c r="T125" s="1241"/>
      <c r="U125" s="1241"/>
      <c r="V125" s="1241"/>
      <c r="W125" s="630" t="s">
        <v>658</v>
      </c>
      <c r="X125" s="585"/>
      <c r="Y125" s="585"/>
      <c r="Z125" s="585"/>
      <c r="AA125" s="585"/>
      <c r="AB125" s="585"/>
      <c r="AC125" s="585"/>
      <c r="AD125" s="585"/>
      <c r="AE125" s="585"/>
      <c r="AF125" s="585"/>
      <c r="AG125" s="585"/>
      <c r="AH125" s="585"/>
    </row>
    <row r="126" spans="1:40" s="523" customFormat="1" ht="22.5">
      <c r="A126" s="1200"/>
      <c r="B126" s="1200">
        <v>1</v>
      </c>
      <c r="C126" s="940"/>
      <c r="D126" s="940"/>
      <c r="E126" s="942"/>
      <c r="F126" s="942"/>
      <c r="G126" s="942"/>
      <c r="H126" s="942"/>
      <c r="I126" s="937"/>
      <c r="J126" s="936"/>
      <c r="K126" s="939"/>
      <c r="L126" s="593" t="str">
        <f>mergeValue(A126) &amp;"."&amp; mergeValue(B126)</f>
        <v>1.1</v>
      </c>
      <c r="M126" s="546" t="s">
        <v>16</v>
      </c>
      <c r="N126" s="580"/>
      <c r="O126" s="1241"/>
      <c r="P126" s="1241"/>
      <c r="Q126" s="1241"/>
      <c r="R126" s="1241"/>
      <c r="S126" s="1241"/>
      <c r="T126" s="1241"/>
      <c r="U126" s="1241"/>
      <c r="V126" s="1241"/>
      <c r="W126" s="630" t="s">
        <v>477</v>
      </c>
      <c r="X126" s="585"/>
      <c r="Y126" s="585"/>
      <c r="Z126" s="585"/>
      <c r="AA126" s="585"/>
      <c r="AB126" s="585"/>
      <c r="AC126" s="585"/>
      <c r="AD126" s="585"/>
      <c r="AE126" s="585"/>
      <c r="AF126" s="585"/>
      <c r="AG126" s="585"/>
      <c r="AH126" s="585"/>
    </row>
    <row r="127" spans="1:40" s="523" customFormat="1" ht="22.5">
      <c r="A127" s="1200"/>
      <c r="B127" s="1200"/>
      <c r="C127" s="1200">
        <v>1</v>
      </c>
      <c r="D127" s="940"/>
      <c r="E127" s="942"/>
      <c r="F127" s="942"/>
      <c r="G127" s="942"/>
      <c r="H127" s="942"/>
      <c r="I127" s="944"/>
      <c r="J127" s="936"/>
      <c r="K127" s="939"/>
      <c r="L127" s="593" t="str">
        <f>mergeValue(A127) &amp;"."&amp; mergeValue(B127)&amp;"."&amp; mergeValue(C127)</f>
        <v>1.1.1</v>
      </c>
      <c r="M127" s="547" t="s">
        <v>7</v>
      </c>
      <c r="N127" s="580"/>
      <c r="O127" s="1241"/>
      <c r="P127" s="1241"/>
      <c r="Q127" s="1241"/>
      <c r="R127" s="1241"/>
      <c r="S127" s="1241"/>
      <c r="T127" s="1241"/>
      <c r="U127" s="1241"/>
      <c r="V127" s="1241"/>
      <c r="W127" s="630" t="s">
        <v>633</v>
      </c>
      <c r="X127" s="585"/>
      <c r="Y127" s="585"/>
      <c r="Z127" s="585"/>
      <c r="AA127" s="585"/>
      <c r="AB127" s="585"/>
      <c r="AC127" s="585"/>
      <c r="AD127" s="585"/>
      <c r="AE127" s="585"/>
      <c r="AF127" s="585"/>
      <c r="AG127" s="585"/>
      <c r="AH127" s="585"/>
    </row>
    <row r="128" spans="1:40" s="523" customFormat="1" ht="22.5">
      <c r="A128" s="1200"/>
      <c r="B128" s="1200"/>
      <c r="C128" s="1200"/>
      <c r="D128" s="1200">
        <v>1</v>
      </c>
      <c r="E128" s="942"/>
      <c r="F128" s="942"/>
      <c r="G128" s="942"/>
      <c r="H128" s="942"/>
      <c r="I128" s="944"/>
      <c r="J128" s="936"/>
      <c r="K128" s="939"/>
      <c r="L128" s="593" t="str">
        <f>mergeValue(A128) &amp;"."&amp; mergeValue(B128)&amp;"."&amp; mergeValue(C128)&amp;"."&amp; mergeValue(D128)</f>
        <v>1.1.1.1</v>
      </c>
      <c r="M128" s="548" t="s">
        <v>22</v>
      </c>
      <c r="N128" s="580"/>
      <c r="O128" s="1241"/>
      <c r="P128" s="1241"/>
      <c r="Q128" s="1241"/>
      <c r="R128" s="1241"/>
      <c r="S128" s="1241"/>
      <c r="T128" s="1241"/>
      <c r="U128" s="1241"/>
      <c r="V128" s="1241"/>
      <c r="W128" s="630" t="s">
        <v>634</v>
      </c>
      <c r="X128" s="585"/>
      <c r="Y128" s="585"/>
      <c r="Z128" s="585"/>
      <c r="AA128" s="585"/>
      <c r="AB128" s="585"/>
      <c r="AC128" s="585"/>
      <c r="AD128" s="585"/>
      <c r="AE128" s="585"/>
      <c r="AF128" s="585"/>
      <c r="AG128" s="585"/>
      <c r="AH128" s="585"/>
    </row>
    <row r="129" spans="1:34" s="523" customFormat="1" ht="11.25" hidden="1" customHeight="1">
      <c r="A129" s="1200"/>
      <c r="B129" s="1200"/>
      <c r="C129" s="1200"/>
      <c r="D129" s="1200"/>
      <c r="E129" s="1200">
        <v>1</v>
      </c>
      <c r="F129" s="942"/>
      <c r="G129" s="942"/>
      <c r="H129" s="940">
        <v>1</v>
      </c>
      <c r="I129" s="1200">
        <v>1</v>
      </c>
      <c r="J129" s="942"/>
      <c r="K129" s="947"/>
      <c r="L129" s="593"/>
      <c r="M129" s="554"/>
      <c r="N129" s="581"/>
      <c r="O129" s="631"/>
      <c r="P129" s="631"/>
      <c r="Q129" s="631"/>
      <c r="R129" s="631"/>
      <c r="S129" s="631"/>
      <c r="T129" s="631"/>
      <c r="U129" s="631"/>
      <c r="V129" s="508"/>
      <c r="W129" s="559"/>
      <c r="X129" s="585"/>
      <c r="Y129" s="585"/>
      <c r="Z129" s="585"/>
      <c r="AA129" s="585"/>
      <c r="AB129" s="585"/>
      <c r="AC129" s="585"/>
      <c r="AD129" s="585"/>
      <c r="AE129" s="585"/>
      <c r="AF129" s="585"/>
      <c r="AG129" s="585"/>
      <c r="AH129" s="585"/>
    </row>
    <row r="130" spans="1:34" s="523" customFormat="1" ht="90">
      <c r="A130" s="1200"/>
      <c r="B130" s="1200"/>
      <c r="C130" s="1200"/>
      <c r="D130" s="1200"/>
      <c r="E130" s="1200"/>
      <c r="F130" s="1200">
        <v>1</v>
      </c>
      <c r="G130" s="940"/>
      <c r="H130" s="940"/>
      <c r="I130" s="1200"/>
      <c r="J130" s="1200">
        <v>1</v>
      </c>
      <c r="K130" s="948"/>
      <c r="L130" s="593" t="str">
        <f>mergeValue(A130) &amp;"."&amp; mergeValue(B130)&amp;"."&amp; mergeValue(C130)&amp;"."&amp; mergeValue(D130)&amp;"."&amp;  mergeValue(F130)</f>
        <v>1.1.1.1.1</v>
      </c>
      <c r="M130" s="555" t="s">
        <v>10</v>
      </c>
      <c r="N130" s="581"/>
      <c r="O130" s="1202"/>
      <c r="P130" s="1202"/>
      <c r="Q130" s="1202"/>
      <c r="R130" s="1202"/>
      <c r="S130" s="1202"/>
      <c r="T130" s="1202"/>
      <c r="U130" s="1202"/>
      <c r="V130" s="1202"/>
      <c r="W130" s="630" t="s">
        <v>635</v>
      </c>
      <c r="X130" s="585"/>
      <c r="Y130" s="589" t="str">
        <f>strCheckUnique(Z130:Z133)</f>
        <v/>
      </c>
      <c r="Z130" s="585"/>
      <c r="AA130" s="589"/>
      <c r="AB130" s="585"/>
      <c r="AC130" s="585"/>
      <c r="AD130" s="585"/>
      <c r="AE130" s="585"/>
      <c r="AF130" s="585"/>
      <c r="AG130" s="585"/>
      <c r="AH130" s="585"/>
    </row>
    <row r="131" spans="1:34" s="523" customFormat="1" ht="191.25" customHeight="1">
      <c r="A131" s="1200"/>
      <c r="B131" s="1200"/>
      <c r="C131" s="1200"/>
      <c r="D131" s="1200"/>
      <c r="E131" s="1200"/>
      <c r="F131" s="1200"/>
      <c r="G131" s="940">
        <v>1</v>
      </c>
      <c r="H131" s="940"/>
      <c r="I131" s="1200"/>
      <c r="J131" s="1200"/>
      <c r="K131" s="948">
        <v>1</v>
      </c>
      <c r="L131" s="593" t="str">
        <f>mergeValue(A131) &amp;"."&amp; mergeValue(B131)&amp;"."&amp; mergeValue(C131)&amp;"."&amp; mergeValue(D131)&amp;"."&amp; mergeValue(F131)&amp;"."&amp; mergeValue(G131)</f>
        <v>1.1.1.1.1.1</v>
      </c>
      <c r="M131" s="1068"/>
      <c r="N131" s="586"/>
      <c r="O131" s="562"/>
      <c r="P131" s="562"/>
      <c r="Q131" s="1093"/>
      <c r="R131" s="1242"/>
      <c r="S131" s="1207" t="s">
        <v>84</v>
      </c>
      <c r="T131" s="1242"/>
      <c r="U131" s="1207" t="s">
        <v>85</v>
      </c>
      <c r="V131" s="578"/>
      <c r="W131" s="1199" t="s">
        <v>659</v>
      </c>
      <c r="X131" s="585" t="str">
        <f>strCheckDate(O132:V132)</f>
        <v/>
      </c>
      <c r="Y131" s="589"/>
      <c r="Z131" s="589" t="str">
        <f>IF(M131="","",M131 )</f>
        <v/>
      </c>
      <c r="AA131" s="589"/>
      <c r="AB131" s="589"/>
      <c r="AC131" s="589"/>
      <c r="AD131" s="585"/>
      <c r="AE131" s="585"/>
      <c r="AF131" s="585"/>
      <c r="AG131" s="585"/>
      <c r="AH131" s="585"/>
    </row>
    <row r="132" spans="1:34" s="523" customFormat="1" ht="0.2" customHeight="1">
      <c r="A132" s="1200"/>
      <c r="B132" s="1200"/>
      <c r="C132" s="1200"/>
      <c r="D132" s="1200"/>
      <c r="E132" s="1200"/>
      <c r="F132" s="1200"/>
      <c r="G132" s="940"/>
      <c r="H132" s="940"/>
      <c r="I132" s="1200"/>
      <c r="J132" s="1200"/>
      <c r="K132" s="948"/>
      <c r="L132" s="600"/>
      <c r="M132" s="646"/>
      <c r="N132" s="586"/>
      <c r="O132" s="562"/>
      <c r="P132" s="562"/>
      <c r="Q132" s="584" t="str">
        <f>R131 &amp; "-" &amp; T131</f>
        <v>-</v>
      </c>
      <c r="R132" s="1206"/>
      <c r="S132" s="1207"/>
      <c r="T132" s="1206"/>
      <c r="U132" s="1207"/>
      <c r="V132" s="578"/>
      <c r="W132" s="1199"/>
      <c r="X132" s="585"/>
      <c r="Y132" s="585"/>
      <c r="Z132" s="585"/>
      <c r="AA132" s="585"/>
      <c r="AB132" s="585"/>
      <c r="AC132" s="585"/>
      <c r="AD132" s="585"/>
      <c r="AE132" s="585"/>
      <c r="AF132" s="585"/>
      <c r="AG132" s="585"/>
      <c r="AH132" s="585"/>
    </row>
    <row r="133" spans="1:34" s="522" customFormat="1" ht="15" customHeight="1">
      <c r="A133" s="1200"/>
      <c r="B133" s="1200"/>
      <c r="C133" s="1200"/>
      <c r="D133" s="1200"/>
      <c r="E133" s="1200"/>
      <c r="F133" s="1200"/>
      <c r="G133" s="942"/>
      <c r="H133" s="940"/>
      <c r="I133" s="1200"/>
      <c r="J133" s="1200"/>
      <c r="K133" s="947"/>
      <c r="L133" s="538"/>
      <c r="M133" s="556" t="s">
        <v>25</v>
      </c>
      <c r="N133" s="551"/>
      <c r="O133" s="545"/>
      <c r="P133" s="545"/>
      <c r="Q133" s="545"/>
      <c r="R133" s="573"/>
      <c r="S133" s="564"/>
      <c r="T133" s="563"/>
      <c r="U133" s="551"/>
      <c r="V133" s="560"/>
      <c r="W133" s="1199"/>
      <c r="X133" s="587"/>
      <c r="Y133" s="587"/>
      <c r="Z133" s="587"/>
      <c r="AA133" s="587"/>
      <c r="AB133" s="587"/>
      <c r="AC133" s="587"/>
      <c r="AD133" s="587"/>
      <c r="AE133" s="587"/>
      <c r="AF133" s="587"/>
      <c r="AG133" s="587"/>
      <c r="AH133" s="587"/>
    </row>
    <row r="134" spans="1:34" s="522" customFormat="1" ht="15" customHeight="1">
      <c r="A134" s="1200"/>
      <c r="B134" s="1200"/>
      <c r="C134" s="1200"/>
      <c r="D134" s="1200"/>
      <c r="E134" s="1200"/>
      <c r="F134" s="942"/>
      <c r="G134" s="942"/>
      <c r="H134" s="940"/>
      <c r="I134" s="1200"/>
      <c r="J134" s="942"/>
      <c r="K134" s="947"/>
      <c r="L134" s="538"/>
      <c r="M134" s="551" t="s">
        <v>11</v>
      </c>
      <c r="N134" s="550"/>
      <c r="O134" s="545"/>
      <c r="P134" s="545"/>
      <c r="Q134" s="545"/>
      <c r="R134" s="573"/>
      <c r="S134" s="564"/>
      <c r="T134" s="563"/>
      <c r="U134" s="550"/>
      <c r="V134" s="564"/>
      <c r="W134" s="560"/>
      <c r="X134" s="587"/>
      <c r="Y134" s="587"/>
      <c r="Z134" s="587"/>
      <c r="AA134" s="587"/>
      <c r="AB134" s="587"/>
      <c r="AC134" s="587"/>
      <c r="AD134" s="587"/>
      <c r="AE134" s="587"/>
      <c r="AF134" s="587"/>
      <c r="AG134" s="587"/>
      <c r="AH134" s="587"/>
    </row>
    <row r="135" spans="1:34" s="522" customFormat="1" ht="0.2" customHeight="1">
      <c r="A135" s="1200"/>
      <c r="B135" s="1200"/>
      <c r="C135" s="1200"/>
      <c r="D135" s="1200"/>
      <c r="E135" s="946"/>
      <c r="F135" s="942"/>
      <c r="G135" s="942"/>
      <c r="H135" s="942"/>
      <c r="I135" s="938"/>
      <c r="J135" s="935"/>
      <c r="K135" s="945"/>
      <c r="L135" s="538"/>
      <c r="M135" s="551"/>
      <c r="N135" s="549"/>
      <c r="O135" s="545"/>
      <c r="P135" s="545"/>
      <c r="Q135" s="545"/>
      <c r="R135" s="573"/>
      <c r="S135" s="564"/>
      <c r="T135" s="563"/>
      <c r="U135" s="549"/>
      <c r="V135" s="564"/>
      <c r="W135" s="560"/>
      <c r="X135" s="587"/>
      <c r="Y135" s="587"/>
      <c r="Z135" s="587"/>
      <c r="AA135" s="587"/>
      <c r="AB135" s="587"/>
      <c r="AC135" s="587"/>
      <c r="AD135" s="587"/>
      <c r="AE135" s="587"/>
      <c r="AF135" s="587"/>
      <c r="AG135" s="587"/>
      <c r="AH135" s="587"/>
    </row>
    <row r="136" spans="1:34" s="522" customFormat="1" ht="15" customHeight="1">
      <c r="A136" s="1200"/>
      <c r="B136" s="1200"/>
      <c r="C136" s="1200"/>
      <c r="D136" s="946"/>
      <c r="E136" s="946"/>
      <c r="F136" s="942"/>
      <c r="G136" s="942"/>
      <c r="H136" s="942"/>
      <c r="I136" s="938"/>
      <c r="J136" s="935"/>
      <c r="K136" s="945"/>
      <c r="L136" s="538"/>
      <c r="M136" s="550" t="s">
        <v>17</v>
      </c>
      <c r="N136" s="549"/>
      <c r="O136" s="545"/>
      <c r="P136" s="545"/>
      <c r="Q136" s="545"/>
      <c r="R136" s="573"/>
      <c r="S136" s="564"/>
      <c r="T136" s="563"/>
      <c r="U136" s="549"/>
      <c r="V136" s="564"/>
      <c r="W136" s="560"/>
      <c r="X136" s="587"/>
      <c r="Y136" s="587"/>
      <c r="Z136" s="587"/>
      <c r="AA136" s="587"/>
      <c r="AB136" s="587"/>
      <c r="AC136" s="587"/>
      <c r="AD136" s="587"/>
      <c r="AE136" s="587"/>
      <c r="AF136" s="587"/>
      <c r="AG136" s="587"/>
      <c r="AH136" s="587"/>
    </row>
    <row r="137" spans="1:34" s="522" customFormat="1" ht="15" customHeight="1">
      <c r="A137" s="1200"/>
      <c r="B137" s="1200"/>
      <c r="C137" s="946"/>
      <c r="D137" s="946"/>
      <c r="E137" s="946"/>
      <c r="F137" s="946"/>
      <c r="G137" s="951"/>
      <c r="H137" s="938"/>
      <c r="I137" s="949"/>
      <c r="J137" s="935"/>
      <c r="K137" s="950"/>
      <c r="L137" s="538"/>
      <c r="M137" s="549" t="s">
        <v>18</v>
      </c>
      <c r="N137" s="549"/>
      <c r="O137" s="545"/>
      <c r="P137" s="545"/>
      <c r="Q137" s="545"/>
      <c r="R137" s="573"/>
      <c r="S137" s="564"/>
      <c r="T137" s="563"/>
      <c r="U137" s="549"/>
      <c r="V137" s="564"/>
      <c r="W137" s="560"/>
      <c r="X137" s="587"/>
      <c r="Y137" s="587"/>
      <c r="Z137" s="587"/>
      <c r="AA137" s="587"/>
      <c r="AB137" s="587"/>
      <c r="AC137" s="587"/>
      <c r="AD137" s="587"/>
      <c r="AE137" s="587"/>
      <c r="AF137" s="587"/>
      <c r="AG137" s="587"/>
      <c r="AH137" s="587"/>
    </row>
    <row r="138" spans="1:34" s="522" customFormat="1" ht="15" customHeight="1">
      <c r="A138" s="1200"/>
      <c r="B138" s="946"/>
      <c r="C138" s="946"/>
      <c r="D138" s="946"/>
      <c r="E138" s="946"/>
      <c r="F138" s="946"/>
      <c r="G138" s="951"/>
      <c r="H138" s="938"/>
      <c r="I138" s="938"/>
      <c r="J138" s="935"/>
      <c r="K138" s="945"/>
      <c r="L138" s="538"/>
      <c r="M138" s="558" t="s">
        <v>19</v>
      </c>
      <c r="N138" s="549"/>
      <c r="O138" s="545"/>
      <c r="P138" s="545"/>
      <c r="Q138" s="545"/>
      <c r="R138" s="573"/>
      <c r="S138" s="564"/>
      <c r="T138" s="563"/>
      <c r="U138" s="549"/>
      <c r="V138" s="564"/>
      <c r="W138" s="560"/>
      <c r="X138" s="587"/>
      <c r="Y138" s="587"/>
      <c r="Z138" s="587"/>
      <c r="AA138" s="587"/>
      <c r="AB138" s="587"/>
      <c r="AC138" s="587"/>
      <c r="AD138" s="587"/>
      <c r="AE138" s="587"/>
      <c r="AF138" s="587"/>
      <c r="AG138" s="587"/>
      <c r="AH138" s="587"/>
    </row>
    <row r="139" spans="1:34" s="522" customFormat="1" ht="15" customHeight="1">
      <c r="A139" s="934"/>
      <c r="B139" s="934"/>
      <c r="C139" s="934"/>
      <c r="D139" s="934"/>
      <c r="E139" s="934"/>
      <c r="F139" s="934"/>
      <c r="G139" s="934"/>
      <c r="H139" s="934"/>
      <c r="I139" s="934"/>
      <c r="J139" s="934"/>
      <c r="K139" s="934"/>
      <c r="L139" s="492"/>
      <c r="M139" s="565" t="s">
        <v>309</v>
      </c>
      <c r="N139" s="549"/>
      <c r="O139" s="545"/>
      <c r="P139" s="545"/>
      <c r="Q139" s="545"/>
      <c r="R139" s="573"/>
      <c r="S139" s="564"/>
      <c r="T139" s="563"/>
      <c r="U139" s="549"/>
      <c r="V139" s="564"/>
      <c r="W139" s="560"/>
      <c r="X139" s="587"/>
      <c r="Y139" s="587"/>
      <c r="Z139" s="587"/>
      <c r="AA139" s="587"/>
      <c r="AB139" s="587"/>
      <c r="AC139" s="587"/>
      <c r="AD139" s="587"/>
      <c r="AE139" s="587"/>
      <c r="AF139" s="587"/>
      <c r="AG139" s="587"/>
      <c r="AH139" s="587"/>
    </row>
    <row r="140" spans="1:34" ht="17.100000000000001" customHeight="1">
      <c r="X140" s="204"/>
      <c r="Y140" s="204"/>
      <c r="Z140" s="204"/>
      <c r="AA140" s="204"/>
      <c r="AB140" s="204"/>
      <c r="AC140" s="204"/>
      <c r="AD140" s="204"/>
      <c r="AE140" s="204"/>
      <c r="AF140" s="204"/>
      <c r="AG140" s="204"/>
      <c r="AH140" s="204"/>
    </row>
    <row r="141" spans="1:34" s="35" customFormat="1" ht="17.100000000000001" customHeight="1">
      <c r="G141" s="35" t="s">
        <v>13</v>
      </c>
      <c r="I141" s="35" t="s">
        <v>183</v>
      </c>
      <c r="V141" s="158"/>
      <c r="X141" s="217"/>
      <c r="Y141" s="217"/>
      <c r="Z141" s="217"/>
      <c r="AA141" s="217"/>
      <c r="AB141" s="217"/>
      <c r="AC141" s="217"/>
      <c r="AD141" s="217"/>
      <c r="AE141" s="217"/>
      <c r="AF141" s="217"/>
      <c r="AG141" s="217"/>
      <c r="AH141" s="217"/>
    </row>
    <row r="142" spans="1:34" ht="17.100000000000001" customHeight="1">
      <c r="T142" s="122"/>
      <c r="U142" s="43"/>
      <c r="X142" s="204"/>
      <c r="Y142" s="204"/>
      <c r="Z142" s="204"/>
      <c r="AA142" s="204"/>
      <c r="AB142" s="204"/>
      <c r="AC142" s="204"/>
      <c r="AD142" s="204"/>
      <c r="AE142" s="204"/>
      <c r="AF142" s="204"/>
      <c r="AG142" s="204"/>
      <c r="AH142" s="204"/>
    </row>
    <row r="143" spans="1:34" s="523" customFormat="1" ht="22.5">
      <c r="A143" s="1200">
        <v>1</v>
      </c>
      <c r="B143" s="958"/>
      <c r="C143" s="958"/>
      <c r="D143" s="958"/>
      <c r="E143" s="959"/>
      <c r="F143" s="960"/>
      <c r="G143" s="960"/>
      <c r="H143" s="960"/>
      <c r="I143" s="961"/>
      <c r="J143" s="956"/>
      <c r="K143" s="963"/>
      <c r="L143" s="593">
        <f>mergeValue(A143)</f>
        <v>1</v>
      </c>
      <c r="M143" s="641" t="s">
        <v>20</v>
      </c>
      <c r="N143" s="580"/>
      <c r="O143" s="1241"/>
      <c r="P143" s="1241"/>
      <c r="Q143" s="1241"/>
      <c r="R143" s="1241"/>
      <c r="S143" s="1241"/>
      <c r="T143" s="1241"/>
      <c r="U143" s="1241"/>
      <c r="V143" s="1241"/>
      <c r="W143" s="630" t="s">
        <v>658</v>
      </c>
      <c r="X143" s="585"/>
      <c r="Y143" s="585"/>
      <c r="Z143" s="585"/>
      <c r="AA143" s="585"/>
      <c r="AB143" s="585"/>
      <c r="AC143" s="585"/>
      <c r="AD143" s="585"/>
      <c r="AE143" s="585"/>
      <c r="AF143" s="585"/>
      <c r="AG143" s="585"/>
      <c r="AH143" s="585"/>
    </row>
    <row r="144" spans="1:34" s="523" customFormat="1" ht="22.5">
      <c r="A144" s="1200"/>
      <c r="B144" s="1200">
        <v>1</v>
      </c>
      <c r="C144" s="958"/>
      <c r="D144" s="958"/>
      <c r="E144" s="960"/>
      <c r="F144" s="960"/>
      <c r="G144" s="960"/>
      <c r="H144" s="960"/>
      <c r="I144" s="955"/>
      <c r="J144" s="954"/>
      <c r="K144" s="957"/>
      <c r="L144" s="593" t="str">
        <f>mergeValue(A144) &amp;"."&amp; mergeValue(B144)</f>
        <v>1.1</v>
      </c>
      <c r="M144" s="546" t="s">
        <v>16</v>
      </c>
      <c r="N144" s="580"/>
      <c r="O144" s="1241"/>
      <c r="P144" s="1241"/>
      <c r="Q144" s="1241"/>
      <c r="R144" s="1241"/>
      <c r="S144" s="1241"/>
      <c r="T144" s="1241"/>
      <c r="U144" s="1241"/>
      <c r="V144" s="1241"/>
      <c r="W144" s="630" t="s">
        <v>477</v>
      </c>
      <c r="X144" s="585"/>
      <c r="Y144" s="585"/>
      <c r="Z144" s="585"/>
      <c r="AA144" s="585"/>
      <c r="AB144" s="585"/>
      <c r="AC144" s="585"/>
      <c r="AD144" s="585"/>
      <c r="AE144" s="585"/>
      <c r="AF144" s="585"/>
      <c r="AG144" s="585"/>
      <c r="AH144" s="585"/>
    </row>
    <row r="145" spans="1:35" s="523" customFormat="1" ht="22.5">
      <c r="A145" s="1200"/>
      <c r="B145" s="1200"/>
      <c r="C145" s="1200">
        <v>1</v>
      </c>
      <c r="D145" s="958"/>
      <c r="E145" s="960"/>
      <c r="F145" s="960"/>
      <c r="G145" s="960"/>
      <c r="H145" s="960"/>
      <c r="I145" s="962"/>
      <c r="J145" s="954"/>
      <c r="K145" s="957"/>
      <c r="L145" s="593" t="str">
        <f>mergeValue(A145) &amp;"."&amp; mergeValue(B145)&amp;"."&amp; mergeValue(C145)</f>
        <v>1.1.1</v>
      </c>
      <c r="M145" s="547" t="s">
        <v>7</v>
      </c>
      <c r="N145" s="580"/>
      <c r="O145" s="1241"/>
      <c r="P145" s="1241"/>
      <c r="Q145" s="1241"/>
      <c r="R145" s="1241"/>
      <c r="S145" s="1241"/>
      <c r="T145" s="1241"/>
      <c r="U145" s="1241"/>
      <c r="V145" s="1241"/>
      <c r="W145" s="630" t="s">
        <v>633</v>
      </c>
      <c r="X145" s="585"/>
      <c r="Y145" s="585"/>
      <c r="Z145" s="585"/>
      <c r="AA145" s="585"/>
      <c r="AB145" s="585"/>
      <c r="AC145" s="585"/>
      <c r="AD145" s="585"/>
      <c r="AE145" s="585"/>
      <c r="AF145" s="585"/>
      <c r="AG145" s="585"/>
      <c r="AH145" s="585"/>
    </row>
    <row r="146" spans="1:35" s="523" customFormat="1" ht="22.5">
      <c r="A146" s="1200"/>
      <c r="B146" s="1200"/>
      <c r="C146" s="1200"/>
      <c r="D146" s="1200">
        <v>1</v>
      </c>
      <c r="E146" s="960"/>
      <c r="F146" s="960"/>
      <c r="G146" s="960"/>
      <c r="H146" s="960"/>
      <c r="I146" s="962"/>
      <c r="J146" s="954"/>
      <c r="K146" s="957"/>
      <c r="L146" s="593" t="str">
        <f>mergeValue(A146) &amp;"."&amp; mergeValue(B146)&amp;"."&amp; mergeValue(C146)&amp;"."&amp; mergeValue(D146)</f>
        <v>1.1.1.1</v>
      </c>
      <c r="M146" s="548" t="s">
        <v>22</v>
      </c>
      <c r="N146" s="580"/>
      <c r="O146" s="1241"/>
      <c r="P146" s="1241"/>
      <c r="Q146" s="1241"/>
      <c r="R146" s="1241"/>
      <c r="S146" s="1241"/>
      <c r="T146" s="1241"/>
      <c r="U146" s="1241"/>
      <c r="V146" s="1241"/>
      <c r="W146" s="630" t="s">
        <v>634</v>
      </c>
      <c r="X146" s="585"/>
      <c r="Y146" s="585"/>
      <c r="Z146" s="585"/>
      <c r="AA146" s="585"/>
      <c r="AB146" s="585"/>
      <c r="AC146" s="585"/>
      <c r="AD146" s="585"/>
      <c r="AE146" s="585"/>
      <c r="AF146" s="585"/>
      <c r="AG146" s="585"/>
      <c r="AH146" s="585"/>
    </row>
    <row r="147" spans="1:35" s="523" customFormat="1" ht="11.25" hidden="1" customHeight="1">
      <c r="A147" s="1200"/>
      <c r="B147" s="1200"/>
      <c r="C147" s="1200"/>
      <c r="D147" s="1200"/>
      <c r="E147" s="1200">
        <v>1</v>
      </c>
      <c r="F147" s="960"/>
      <c r="G147" s="960"/>
      <c r="H147" s="958">
        <v>1</v>
      </c>
      <c r="I147" s="1200">
        <v>1</v>
      </c>
      <c r="J147" s="960"/>
      <c r="K147" s="965"/>
      <c r="L147" s="593"/>
      <c r="M147" s="554"/>
      <c r="N147" s="581"/>
      <c r="O147" s="631"/>
      <c r="P147" s="631"/>
      <c r="Q147" s="631"/>
      <c r="R147" s="631"/>
      <c r="S147" s="631"/>
      <c r="T147" s="631"/>
      <c r="U147" s="631"/>
      <c r="V147" s="508"/>
      <c r="W147" s="559"/>
      <c r="X147" s="585"/>
      <c r="Y147" s="585"/>
      <c r="Z147" s="585"/>
      <c r="AA147" s="585"/>
      <c r="AB147" s="585"/>
      <c r="AC147" s="585"/>
      <c r="AD147" s="585"/>
      <c r="AE147" s="585"/>
      <c r="AF147" s="585"/>
      <c r="AG147" s="585"/>
      <c r="AH147" s="585"/>
    </row>
    <row r="148" spans="1:35" s="523" customFormat="1" ht="90">
      <c r="A148" s="1200"/>
      <c r="B148" s="1200"/>
      <c r="C148" s="1200"/>
      <c r="D148" s="1200"/>
      <c r="E148" s="1200"/>
      <c r="F148" s="1200">
        <v>1</v>
      </c>
      <c r="G148" s="958"/>
      <c r="H148" s="958"/>
      <c r="I148" s="1200"/>
      <c r="J148" s="1200">
        <v>1</v>
      </c>
      <c r="K148" s="966"/>
      <c r="L148" s="593" t="str">
        <f>mergeValue(A148) &amp;"."&amp; mergeValue(B148)&amp;"."&amp; mergeValue(C148)&amp;"."&amp; mergeValue(D148)&amp;"."&amp;  mergeValue(F148)</f>
        <v>1.1.1.1.1</v>
      </c>
      <c r="M148" s="555" t="s">
        <v>10</v>
      </c>
      <c r="N148" s="581"/>
      <c r="O148" s="1202"/>
      <c r="P148" s="1202"/>
      <c r="Q148" s="1202"/>
      <c r="R148" s="1202"/>
      <c r="S148" s="1202"/>
      <c r="T148" s="1202"/>
      <c r="U148" s="1202"/>
      <c r="V148" s="1202"/>
      <c r="W148" s="630" t="s">
        <v>635</v>
      </c>
      <c r="X148" s="585"/>
      <c r="Y148" s="589" t="str">
        <f>strCheckUnique(Z148:Z151)</f>
        <v/>
      </c>
      <c r="Z148" s="585"/>
      <c r="AA148" s="589"/>
      <c r="AB148" s="585"/>
      <c r="AC148" s="585"/>
      <c r="AD148" s="585"/>
      <c r="AE148" s="585"/>
      <c r="AF148" s="585"/>
      <c r="AG148" s="585"/>
      <c r="AH148" s="585"/>
    </row>
    <row r="149" spans="1:35" s="523" customFormat="1" ht="188.25" customHeight="1">
      <c r="A149" s="1200"/>
      <c r="B149" s="1200"/>
      <c r="C149" s="1200"/>
      <c r="D149" s="1200"/>
      <c r="E149" s="1200"/>
      <c r="F149" s="1200"/>
      <c r="G149" s="958">
        <v>1</v>
      </c>
      <c r="H149" s="958"/>
      <c r="I149" s="1200"/>
      <c r="J149" s="1200"/>
      <c r="K149" s="966">
        <v>1</v>
      </c>
      <c r="L149" s="593" t="str">
        <f>mergeValue(A149) &amp;"."&amp; mergeValue(B149)&amp;"."&amp; mergeValue(C149)&amp;"."&amp; mergeValue(D149)&amp;"."&amp; mergeValue(F149)&amp;"."&amp; mergeValue(G149)</f>
        <v>1.1.1.1.1.1</v>
      </c>
      <c r="M149" s="1068"/>
      <c r="N149" s="586"/>
      <c r="O149" s="562"/>
      <c r="P149" s="562"/>
      <c r="Q149" s="1093"/>
      <c r="R149" s="1242"/>
      <c r="S149" s="1207" t="s">
        <v>84</v>
      </c>
      <c r="T149" s="1242"/>
      <c r="U149" s="1207" t="s">
        <v>85</v>
      </c>
      <c r="V149" s="578"/>
      <c r="W149" s="1199" t="s">
        <v>659</v>
      </c>
      <c r="X149" s="585" t="str">
        <f>strCheckDate(O150:V150)</f>
        <v/>
      </c>
      <c r="Y149" s="589"/>
      <c r="Z149" s="589" t="str">
        <f>IF(M149="","",M149 )</f>
        <v/>
      </c>
      <c r="AA149" s="589"/>
      <c r="AB149" s="589"/>
      <c r="AC149" s="589"/>
      <c r="AD149" s="585"/>
      <c r="AE149" s="585"/>
      <c r="AF149" s="585"/>
      <c r="AG149" s="585"/>
      <c r="AH149" s="585"/>
    </row>
    <row r="150" spans="1:35" s="523" customFormat="1" ht="0.2" customHeight="1">
      <c r="A150" s="1200"/>
      <c r="B150" s="1200"/>
      <c r="C150" s="1200"/>
      <c r="D150" s="1200"/>
      <c r="E150" s="1200"/>
      <c r="F150" s="1200"/>
      <c r="G150" s="958"/>
      <c r="H150" s="958"/>
      <c r="I150" s="1200"/>
      <c r="J150" s="1200"/>
      <c r="K150" s="966"/>
      <c r="L150" s="600"/>
      <c r="M150" s="646"/>
      <c r="N150" s="586"/>
      <c r="O150" s="562"/>
      <c r="P150" s="562"/>
      <c r="Q150" s="584" t="str">
        <f>R149 &amp; "-" &amp; T149</f>
        <v>-</v>
      </c>
      <c r="R150" s="1206"/>
      <c r="S150" s="1207"/>
      <c r="T150" s="1206"/>
      <c r="U150" s="1207"/>
      <c r="V150" s="578"/>
      <c r="W150" s="1199"/>
      <c r="X150" s="585"/>
      <c r="Y150" s="585"/>
      <c r="Z150" s="585"/>
      <c r="AA150" s="585"/>
      <c r="AB150" s="585"/>
      <c r="AC150" s="585"/>
      <c r="AD150" s="585"/>
      <c r="AE150" s="585"/>
      <c r="AF150" s="585"/>
      <c r="AG150" s="585"/>
      <c r="AH150" s="585"/>
    </row>
    <row r="151" spans="1:35" s="522" customFormat="1" ht="15" customHeight="1">
      <c r="A151" s="1200"/>
      <c r="B151" s="1200"/>
      <c r="C151" s="1200"/>
      <c r="D151" s="1200"/>
      <c r="E151" s="1200"/>
      <c r="F151" s="1200"/>
      <c r="G151" s="960"/>
      <c r="H151" s="958"/>
      <c r="I151" s="1200"/>
      <c r="J151" s="1200"/>
      <c r="K151" s="965"/>
      <c r="L151" s="538"/>
      <c r="M151" s="556" t="s">
        <v>25</v>
      </c>
      <c r="N151" s="551"/>
      <c r="O151" s="545"/>
      <c r="P151" s="545"/>
      <c r="Q151" s="545"/>
      <c r="R151" s="573"/>
      <c r="S151" s="564"/>
      <c r="T151" s="563"/>
      <c r="U151" s="551"/>
      <c r="V151" s="560"/>
      <c r="W151" s="1199"/>
      <c r="X151" s="587"/>
      <c r="Y151" s="587"/>
      <c r="Z151" s="587"/>
      <c r="AA151" s="587"/>
      <c r="AB151" s="587"/>
      <c r="AC151" s="587"/>
      <c r="AD151" s="587"/>
      <c r="AE151" s="587"/>
      <c r="AF151" s="587"/>
      <c r="AG151" s="587"/>
      <c r="AH151" s="587"/>
    </row>
    <row r="152" spans="1:35" s="522" customFormat="1" ht="15" customHeight="1">
      <c r="A152" s="1200"/>
      <c r="B152" s="1200"/>
      <c r="C152" s="1200"/>
      <c r="D152" s="1200"/>
      <c r="E152" s="1200"/>
      <c r="F152" s="960"/>
      <c r="G152" s="960"/>
      <c r="H152" s="958"/>
      <c r="I152" s="1200"/>
      <c r="J152" s="960"/>
      <c r="K152" s="965"/>
      <c r="L152" s="538"/>
      <c r="M152" s="551" t="s">
        <v>11</v>
      </c>
      <c r="N152" s="550"/>
      <c r="O152" s="545"/>
      <c r="P152" s="545"/>
      <c r="Q152" s="545"/>
      <c r="R152" s="573"/>
      <c r="S152" s="564"/>
      <c r="T152" s="563"/>
      <c r="U152" s="550"/>
      <c r="V152" s="564"/>
      <c r="W152" s="560"/>
      <c r="X152" s="587"/>
      <c r="Y152" s="587"/>
      <c r="Z152" s="587"/>
      <c r="AA152" s="587"/>
      <c r="AB152" s="587"/>
      <c r="AC152" s="587"/>
      <c r="AD152" s="587"/>
      <c r="AE152" s="587"/>
      <c r="AF152" s="587"/>
      <c r="AG152" s="587"/>
      <c r="AH152" s="587"/>
    </row>
    <row r="153" spans="1:35" s="522" customFormat="1" ht="15" hidden="1" customHeight="1">
      <c r="A153" s="1200"/>
      <c r="B153" s="1200"/>
      <c r="C153" s="1200"/>
      <c r="D153" s="1200"/>
      <c r="E153" s="964"/>
      <c r="F153" s="960"/>
      <c r="G153" s="960"/>
      <c r="H153" s="960"/>
      <c r="I153" s="956"/>
      <c r="J153" s="953"/>
      <c r="K153" s="963"/>
      <c r="L153" s="538"/>
      <c r="M153" s="551"/>
      <c r="N153" s="551"/>
      <c r="O153" s="551"/>
      <c r="P153" s="551"/>
      <c r="Q153" s="551"/>
      <c r="R153" s="551"/>
      <c r="S153" s="551"/>
      <c r="T153" s="551"/>
      <c r="U153" s="551"/>
      <c r="V153" s="564"/>
      <c r="W153" s="560"/>
      <c r="X153" s="587"/>
      <c r="Y153" s="587"/>
      <c r="Z153" s="587"/>
      <c r="AA153" s="587"/>
      <c r="AB153" s="587"/>
      <c r="AC153" s="587"/>
      <c r="AD153" s="587"/>
      <c r="AE153" s="587"/>
      <c r="AF153" s="587"/>
      <c r="AG153" s="587"/>
      <c r="AH153" s="587"/>
      <c r="AI153" s="587"/>
    </row>
    <row r="154" spans="1:35" s="522" customFormat="1" ht="15" customHeight="1">
      <c r="A154" s="1200"/>
      <c r="B154" s="1200"/>
      <c r="C154" s="1200"/>
      <c r="D154" s="964"/>
      <c r="E154" s="964"/>
      <c r="F154" s="960"/>
      <c r="G154" s="960"/>
      <c r="H154" s="960"/>
      <c r="I154" s="956"/>
      <c r="J154" s="953"/>
      <c r="K154" s="963"/>
      <c r="L154" s="538"/>
      <c r="M154" s="550" t="s">
        <v>17</v>
      </c>
      <c r="N154" s="549"/>
      <c r="O154" s="545"/>
      <c r="P154" s="545"/>
      <c r="Q154" s="545"/>
      <c r="R154" s="573"/>
      <c r="S154" s="564"/>
      <c r="T154" s="563"/>
      <c r="U154" s="549"/>
      <c r="V154" s="564"/>
      <c r="W154" s="560"/>
      <c r="X154" s="587"/>
      <c r="Y154" s="587"/>
      <c r="Z154" s="587"/>
      <c r="AA154" s="587"/>
      <c r="AB154" s="587"/>
      <c r="AC154" s="587"/>
      <c r="AD154" s="587"/>
      <c r="AE154" s="587"/>
      <c r="AF154" s="587"/>
      <c r="AG154" s="587"/>
      <c r="AH154" s="587"/>
    </row>
    <row r="155" spans="1:35" s="522" customFormat="1" ht="15" customHeight="1">
      <c r="A155" s="1200"/>
      <c r="B155" s="1200"/>
      <c r="C155" s="964"/>
      <c r="D155" s="964"/>
      <c r="E155" s="964"/>
      <c r="F155" s="964"/>
      <c r="G155" s="969"/>
      <c r="H155" s="956"/>
      <c r="I155" s="967"/>
      <c r="J155" s="953"/>
      <c r="K155" s="968"/>
      <c r="L155" s="538"/>
      <c r="M155" s="549" t="s">
        <v>18</v>
      </c>
      <c r="N155" s="549"/>
      <c r="O155" s="545"/>
      <c r="P155" s="545"/>
      <c r="Q155" s="545"/>
      <c r="R155" s="573"/>
      <c r="S155" s="564"/>
      <c r="T155" s="563"/>
      <c r="U155" s="549"/>
      <c r="V155" s="564"/>
      <c r="W155" s="560"/>
      <c r="X155" s="587"/>
      <c r="Y155" s="587"/>
      <c r="Z155" s="587"/>
      <c r="AA155" s="587"/>
      <c r="AB155" s="587"/>
      <c r="AC155" s="587"/>
      <c r="AD155" s="587"/>
      <c r="AE155" s="587"/>
      <c r="AF155" s="587"/>
      <c r="AG155" s="587"/>
      <c r="AH155" s="587"/>
    </row>
    <row r="156" spans="1:35" s="522" customFormat="1" ht="15" customHeight="1">
      <c r="A156" s="1200"/>
      <c r="B156" s="964"/>
      <c r="C156" s="964"/>
      <c r="D156" s="964"/>
      <c r="E156" s="964"/>
      <c r="F156" s="964"/>
      <c r="G156" s="969"/>
      <c r="H156" s="956"/>
      <c r="I156" s="956"/>
      <c r="J156" s="953"/>
      <c r="K156" s="963"/>
      <c r="L156" s="538"/>
      <c r="M156" s="558" t="s">
        <v>19</v>
      </c>
      <c r="N156" s="549"/>
      <c r="O156" s="545"/>
      <c r="P156" s="545"/>
      <c r="Q156" s="545"/>
      <c r="R156" s="573"/>
      <c r="S156" s="564"/>
      <c r="T156" s="563"/>
      <c r="U156" s="549"/>
      <c r="V156" s="564"/>
      <c r="W156" s="560"/>
      <c r="X156" s="587"/>
      <c r="Y156" s="587"/>
      <c r="Z156" s="587"/>
      <c r="AA156" s="587"/>
      <c r="AB156" s="587"/>
      <c r="AC156" s="587"/>
      <c r="AD156" s="587"/>
      <c r="AE156" s="587"/>
      <c r="AF156" s="587"/>
      <c r="AG156" s="587"/>
      <c r="AH156" s="587"/>
    </row>
    <row r="157" spans="1:35" s="522" customFormat="1" ht="15" customHeight="1">
      <c r="A157" s="952"/>
      <c r="B157" s="952"/>
      <c r="C157" s="952"/>
      <c r="D157" s="952"/>
      <c r="E157" s="952"/>
      <c r="F157" s="952"/>
      <c r="G157" s="952"/>
      <c r="H157" s="952"/>
      <c r="I157" s="952"/>
      <c r="J157" s="952"/>
      <c r="K157" s="952"/>
      <c r="L157" s="538"/>
      <c r="M157" s="565" t="s">
        <v>309</v>
      </c>
      <c r="N157" s="549"/>
      <c r="O157" s="545"/>
      <c r="P157" s="545"/>
      <c r="Q157" s="545"/>
      <c r="R157" s="573"/>
      <c r="S157" s="564"/>
      <c r="T157" s="563"/>
      <c r="U157" s="549"/>
      <c r="V157" s="564"/>
      <c r="W157" s="560"/>
      <c r="X157" s="587"/>
      <c r="Y157" s="587"/>
      <c r="Z157" s="587"/>
      <c r="AA157" s="587"/>
      <c r="AB157" s="587"/>
      <c r="AC157" s="587"/>
      <c r="AD157" s="587"/>
      <c r="AE157" s="587"/>
      <c r="AF157" s="587"/>
      <c r="AG157" s="587"/>
      <c r="AH157" s="587"/>
    </row>
    <row r="158" spans="1:35" ht="17.100000000000001" customHeight="1">
      <c r="X158" s="204"/>
      <c r="Y158" s="204"/>
      <c r="Z158" s="204"/>
      <c r="AA158" s="204"/>
      <c r="AB158" s="204"/>
      <c r="AC158" s="204"/>
      <c r="AD158" s="204"/>
      <c r="AE158" s="204"/>
      <c r="AF158" s="204"/>
      <c r="AG158" s="204"/>
      <c r="AH158" s="204"/>
    </row>
    <row r="159" spans="1:35" s="35" customFormat="1" ht="17.100000000000001" customHeight="1">
      <c r="G159" s="35" t="s">
        <v>13</v>
      </c>
      <c r="I159" s="35" t="s">
        <v>184</v>
      </c>
      <c r="V159" s="158"/>
      <c r="X159" s="217"/>
      <c r="Y159" s="217"/>
      <c r="Z159" s="217"/>
      <c r="AA159" s="217"/>
      <c r="AB159" s="217"/>
      <c r="AC159" s="217"/>
      <c r="AD159" s="217"/>
      <c r="AE159" s="217"/>
      <c r="AF159" s="217"/>
      <c r="AG159" s="217"/>
      <c r="AH159" s="217"/>
    </row>
    <row r="160" spans="1:35" ht="17.100000000000001" customHeight="1">
      <c r="T160" s="122"/>
      <c r="U160" s="43"/>
      <c r="X160" s="204"/>
      <c r="Y160" s="204"/>
      <c r="Z160" s="204"/>
      <c r="AA160" s="204"/>
      <c r="AB160" s="204"/>
      <c r="AC160" s="204"/>
      <c r="AD160" s="204"/>
      <c r="AE160" s="204"/>
      <c r="AF160" s="204"/>
      <c r="AG160" s="204"/>
      <c r="AH160" s="204"/>
    </row>
    <row r="161" spans="1:33" s="523" customFormat="1" ht="22.5">
      <c r="A161" s="1200">
        <v>1</v>
      </c>
      <c r="B161" s="901"/>
      <c r="C161" s="901"/>
      <c r="D161" s="901"/>
      <c r="E161" s="902"/>
      <c r="F161" s="903"/>
      <c r="G161" s="903"/>
      <c r="H161" s="903"/>
      <c r="I161" s="904"/>
      <c r="J161" s="899"/>
      <c r="K161" s="906"/>
      <c r="L161" s="593">
        <f>mergeValue(A161)</f>
        <v>1</v>
      </c>
      <c r="M161" s="641" t="s">
        <v>20</v>
      </c>
      <c r="N161" s="580"/>
      <c r="O161" s="1293"/>
      <c r="P161" s="1294"/>
      <c r="Q161" s="1294"/>
      <c r="R161" s="1294"/>
      <c r="S161" s="1294"/>
      <c r="T161" s="1294"/>
      <c r="U161" s="1294"/>
      <c r="V161" s="1295"/>
      <c r="W161" s="630" t="s">
        <v>476</v>
      </c>
      <c r="X161" s="585"/>
      <c r="Y161" s="585"/>
      <c r="Z161" s="585"/>
      <c r="AA161" s="585"/>
      <c r="AB161" s="585"/>
      <c r="AC161" s="585"/>
      <c r="AD161" s="585"/>
      <c r="AE161" s="585"/>
      <c r="AF161" s="585"/>
      <c r="AG161" s="585"/>
    </row>
    <row r="162" spans="1:33" s="523" customFormat="1" ht="22.5">
      <c r="A162" s="1200"/>
      <c r="B162" s="1200">
        <v>1</v>
      </c>
      <c r="C162" s="901"/>
      <c r="D162" s="901"/>
      <c r="E162" s="903"/>
      <c r="F162" s="903"/>
      <c r="G162" s="903"/>
      <c r="H162" s="903"/>
      <c r="I162" s="898"/>
      <c r="J162" s="897"/>
      <c r="K162" s="900"/>
      <c r="L162" s="593" t="str">
        <f>mergeValue(A162) &amp;"."&amp; mergeValue(B162)</f>
        <v>1.1</v>
      </c>
      <c r="M162" s="546" t="s">
        <v>16</v>
      </c>
      <c r="N162" s="580"/>
      <c r="O162" s="1293"/>
      <c r="P162" s="1294"/>
      <c r="Q162" s="1294"/>
      <c r="R162" s="1294"/>
      <c r="S162" s="1294"/>
      <c r="T162" s="1294"/>
      <c r="U162" s="1294"/>
      <c r="V162" s="1295"/>
      <c r="W162" s="630" t="s">
        <v>477</v>
      </c>
      <c r="X162" s="585"/>
      <c r="Y162" s="585"/>
      <c r="Z162" s="585"/>
      <c r="AA162" s="585"/>
      <c r="AB162" s="585"/>
      <c r="AC162" s="585"/>
      <c r="AD162" s="585"/>
      <c r="AE162" s="585"/>
      <c r="AF162" s="585"/>
      <c r="AG162" s="585"/>
    </row>
    <row r="163" spans="1:33" s="523" customFormat="1" ht="22.5">
      <c r="A163" s="1200"/>
      <c r="B163" s="1200"/>
      <c r="C163" s="1200">
        <v>1</v>
      </c>
      <c r="D163" s="901"/>
      <c r="E163" s="903"/>
      <c r="F163" s="903"/>
      <c r="G163" s="903"/>
      <c r="H163" s="903"/>
      <c r="I163" s="905"/>
      <c r="J163" s="897"/>
      <c r="K163" s="900"/>
      <c r="L163" s="593" t="str">
        <f>mergeValue(A163) &amp;"."&amp; mergeValue(B163)&amp;"."&amp; mergeValue(C163)</f>
        <v>1.1.1</v>
      </c>
      <c r="M163" s="547" t="s">
        <v>7</v>
      </c>
      <c r="N163" s="580"/>
      <c r="O163" s="1293"/>
      <c r="P163" s="1294"/>
      <c r="Q163" s="1294"/>
      <c r="R163" s="1294"/>
      <c r="S163" s="1294"/>
      <c r="T163" s="1294"/>
      <c r="U163" s="1294"/>
      <c r="V163" s="1295"/>
      <c r="W163" s="630" t="s">
        <v>633</v>
      </c>
      <c r="X163" s="585"/>
      <c r="Y163" s="585"/>
      <c r="Z163" s="585"/>
      <c r="AA163" s="585"/>
      <c r="AB163" s="585"/>
      <c r="AC163" s="585"/>
      <c r="AD163" s="585"/>
      <c r="AE163" s="585"/>
      <c r="AF163" s="585"/>
      <c r="AG163" s="585"/>
    </row>
    <row r="164" spans="1:33" s="523" customFormat="1" ht="22.5">
      <c r="A164" s="1200"/>
      <c r="B164" s="1200"/>
      <c r="C164" s="1200"/>
      <c r="D164" s="1200">
        <v>1</v>
      </c>
      <c r="E164" s="903"/>
      <c r="F164" s="903"/>
      <c r="G164" s="903"/>
      <c r="H164" s="903"/>
      <c r="I164" s="905"/>
      <c r="J164" s="897"/>
      <c r="K164" s="900"/>
      <c r="L164" s="593" t="str">
        <f>mergeValue(A164) &amp;"."&amp; mergeValue(B164)&amp;"."&amp; mergeValue(C164)&amp;"."&amp; mergeValue(D164)</f>
        <v>1.1.1.1</v>
      </c>
      <c r="M164" s="548" t="s">
        <v>22</v>
      </c>
      <c r="N164" s="580"/>
      <c r="O164" s="1293"/>
      <c r="P164" s="1294"/>
      <c r="Q164" s="1294"/>
      <c r="R164" s="1294"/>
      <c r="S164" s="1294"/>
      <c r="T164" s="1294"/>
      <c r="U164" s="1294"/>
      <c r="V164" s="1295"/>
      <c r="W164" s="630" t="s">
        <v>634</v>
      </c>
      <c r="X164" s="585"/>
      <c r="Y164" s="585"/>
      <c r="Z164" s="585"/>
      <c r="AA164" s="585"/>
      <c r="AB164" s="585"/>
      <c r="AC164" s="585"/>
      <c r="AD164" s="585"/>
      <c r="AE164" s="585"/>
      <c r="AF164" s="585"/>
      <c r="AG164" s="585"/>
    </row>
    <row r="165" spans="1:33" s="523" customFormat="1" ht="101.25">
      <c r="A165" s="1200"/>
      <c r="B165" s="1200"/>
      <c r="C165" s="1200"/>
      <c r="D165" s="1200"/>
      <c r="E165" s="1200">
        <v>1</v>
      </c>
      <c r="F165" s="903"/>
      <c r="G165" s="903"/>
      <c r="H165" s="901">
        <v>1</v>
      </c>
      <c r="I165" s="1200">
        <v>1</v>
      </c>
      <c r="J165" s="903"/>
      <c r="K165" s="908"/>
      <c r="L165" s="593" t="str">
        <f>mergeValue(A165) &amp;"."&amp; mergeValue(B165)&amp;"."&amp; mergeValue(C165)&amp;"."&amp; mergeValue(D165)&amp;"."&amp; mergeValue(E165)</f>
        <v>1.1.1.1.1</v>
      </c>
      <c r="M165" s="554" t="s">
        <v>9</v>
      </c>
      <c r="N165" s="581"/>
      <c r="O165" s="1203"/>
      <c r="P165" s="1204"/>
      <c r="Q165" s="1204"/>
      <c r="R165" s="1204"/>
      <c r="S165" s="1204"/>
      <c r="T165" s="1204"/>
      <c r="U165" s="1204"/>
      <c r="V165" s="1205"/>
      <c r="W165" s="630" t="s">
        <v>638</v>
      </c>
      <c r="X165" s="585"/>
      <c r="Y165" s="585"/>
      <c r="Z165" s="585"/>
      <c r="AA165" s="585"/>
      <c r="AB165" s="585"/>
      <c r="AC165" s="585"/>
      <c r="AD165" s="585"/>
      <c r="AE165" s="585"/>
      <c r="AF165" s="585"/>
      <c r="AG165" s="585"/>
    </row>
    <row r="166" spans="1:33" s="523" customFormat="1" ht="90">
      <c r="A166" s="1200"/>
      <c r="B166" s="1200"/>
      <c r="C166" s="1200"/>
      <c r="D166" s="1200"/>
      <c r="E166" s="1200"/>
      <c r="F166" s="1200">
        <v>1</v>
      </c>
      <c r="G166" s="901"/>
      <c r="H166" s="901"/>
      <c r="I166" s="1200"/>
      <c r="J166" s="1200">
        <v>1</v>
      </c>
      <c r="K166" s="909"/>
      <c r="L166" s="593" t="str">
        <f>mergeValue(A166) &amp;"."&amp; mergeValue(B166)&amp;"."&amp; mergeValue(C166)&amp;"."&amp; mergeValue(D166)&amp;"."&amp; mergeValue(E166)&amp;"."&amp; mergeValue(F166)</f>
        <v>1.1.1.1.1.1</v>
      </c>
      <c r="M166" s="555" t="s">
        <v>10</v>
      </c>
      <c r="N166" s="581"/>
      <c r="O166" s="1203"/>
      <c r="P166" s="1204"/>
      <c r="Q166" s="1204"/>
      <c r="R166" s="1204"/>
      <c r="S166" s="1204"/>
      <c r="T166" s="1204"/>
      <c r="U166" s="1204"/>
      <c r="V166" s="1205"/>
      <c r="W166" s="630" t="s">
        <v>636</v>
      </c>
      <c r="X166" s="585"/>
      <c r="Y166" s="589" t="str">
        <f>strCheckUnique(Z166:Z169)</f>
        <v/>
      </c>
      <c r="Z166" s="585"/>
      <c r="AA166" s="589" t="str">
        <f>IF(O166="","",O166 &amp; ":_")</f>
        <v/>
      </c>
      <c r="AB166" s="585"/>
      <c r="AC166" s="585"/>
      <c r="AD166" s="585"/>
      <c r="AE166" s="585"/>
      <c r="AF166" s="585"/>
      <c r="AG166" s="585"/>
    </row>
    <row r="167" spans="1:33" s="523" customFormat="1" ht="188.25" customHeight="1">
      <c r="A167" s="1200"/>
      <c r="B167" s="1200"/>
      <c r="C167" s="1200"/>
      <c r="D167" s="1200"/>
      <c r="E167" s="1200"/>
      <c r="F167" s="1200"/>
      <c r="G167" s="901">
        <v>1</v>
      </c>
      <c r="H167" s="901"/>
      <c r="I167" s="1200"/>
      <c r="J167" s="1200"/>
      <c r="K167" s="909">
        <v>1</v>
      </c>
      <c r="L167" s="593" t="str">
        <f>mergeValue(A167) &amp;"."&amp; mergeValue(B167)&amp;"."&amp; mergeValue(C167)&amp;"."&amp; mergeValue(D167)&amp;"."&amp; mergeValue(E167)&amp;"."&amp; mergeValue(F167)&amp;"."&amp; mergeValue(G167)</f>
        <v>1.1.1.1.1.1.1</v>
      </c>
      <c r="M167" s="1068"/>
      <c r="N167" s="586"/>
      <c r="O167" s="1077"/>
      <c r="P167" s="562"/>
      <c r="Q167" s="562"/>
      <c r="R167" s="1242"/>
      <c r="S167" s="1207" t="s">
        <v>84</v>
      </c>
      <c r="T167" s="1242"/>
      <c r="U167" s="1207" t="s">
        <v>84</v>
      </c>
      <c r="V167" s="578"/>
      <c r="W167" s="1199" t="s">
        <v>656</v>
      </c>
      <c r="X167" s="585" t="str">
        <f>strCheckDate(O168:V168)</f>
        <v/>
      </c>
      <c r="Y167" s="589"/>
      <c r="Z167" s="589" t="str">
        <f>IF(M167="","",M167 )</f>
        <v/>
      </c>
      <c r="AA167" s="589"/>
      <c r="AB167" s="589"/>
      <c r="AC167" s="589"/>
      <c r="AD167" s="585"/>
      <c r="AE167" s="585"/>
      <c r="AF167" s="585"/>
      <c r="AG167" s="585"/>
    </row>
    <row r="168" spans="1:33" s="523" customFormat="1" ht="11.25" hidden="1" customHeight="1">
      <c r="A168" s="1200"/>
      <c r="B168" s="1200"/>
      <c r="C168" s="1200"/>
      <c r="D168" s="1200"/>
      <c r="E168" s="1200"/>
      <c r="F168" s="1200"/>
      <c r="G168" s="901"/>
      <c r="H168" s="901"/>
      <c r="I168" s="1200"/>
      <c r="J168" s="1200"/>
      <c r="K168" s="909"/>
      <c r="L168" s="600"/>
      <c r="M168" s="646"/>
      <c r="N168" s="586"/>
      <c r="O168" s="584"/>
      <c r="P168" s="562"/>
      <c r="Q168" s="584" t="str">
        <f>R167 &amp; "-" &amp; T167</f>
        <v>-</v>
      </c>
      <c r="R168" s="1206"/>
      <c r="S168" s="1207"/>
      <c r="T168" s="1206"/>
      <c r="U168" s="1207"/>
      <c r="V168" s="578"/>
      <c r="W168" s="1199"/>
      <c r="X168" s="585"/>
      <c r="Y168" s="585"/>
      <c r="Z168" s="585"/>
      <c r="AA168" s="585"/>
      <c r="AB168" s="585"/>
      <c r="AC168" s="585"/>
      <c r="AD168" s="585"/>
      <c r="AE168" s="585"/>
      <c r="AF168" s="585"/>
      <c r="AG168" s="585"/>
    </row>
    <row r="169" spans="1:33" s="522" customFormat="1" ht="15" customHeight="1">
      <c r="A169" s="1200"/>
      <c r="B169" s="1200"/>
      <c r="C169" s="1200"/>
      <c r="D169" s="1200"/>
      <c r="E169" s="1200"/>
      <c r="F169" s="1200"/>
      <c r="G169" s="903"/>
      <c r="H169" s="901"/>
      <c r="I169" s="1200"/>
      <c r="J169" s="1200"/>
      <c r="K169" s="908"/>
      <c r="L169" s="538"/>
      <c r="M169" s="557" t="s">
        <v>25</v>
      </c>
      <c r="N169" s="551"/>
      <c r="O169" s="545"/>
      <c r="P169" s="545"/>
      <c r="Q169" s="545"/>
      <c r="R169" s="573"/>
      <c r="S169" s="564"/>
      <c r="T169" s="563"/>
      <c r="U169" s="551"/>
      <c r="V169" s="560"/>
      <c r="W169" s="1199"/>
      <c r="X169" s="587"/>
      <c r="Y169" s="587"/>
      <c r="Z169" s="587"/>
      <c r="AA169" s="587"/>
      <c r="AB169" s="587"/>
      <c r="AC169" s="587"/>
      <c r="AD169" s="587"/>
      <c r="AE169" s="587"/>
      <c r="AF169" s="587"/>
      <c r="AG169" s="587"/>
    </row>
    <row r="170" spans="1:33" s="522" customFormat="1" ht="15" customHeight="1">
      <c r="A170" s="1200"/>
      <c r="B170" s="1200"/>
      <c r="C170" s="1200"/>
      <c r="D170" s="1200"/>
      <c r="E170" s="1200"/>
      <c r="F170" s="903"/>
      <c r="G170" s="903"/>
      <c r="H170" s="901"/>
      <c r="I170" s="1200"/>
      <c r="J170" s="903"/>
      <c r="K170" s="908"/>
      <c r="L170" s="538"/>
      <c r="M170" s="556" t="s">
        <v>11</v>
      </c>
      <c r="N170" s="550"/>
      <c r="O170" s="545"/>
      <c r="P170" s="545"/>
      <c r="Q170" s="545"/>
      <c r="R170" s="573"/>
      <c r="S170" s="564"/>
      <c r="T170" s="563"/>
      <c r="U170" s="550"/>
      <c r="V170" s="564"/>
      <c r="W170" s="560"/>
      <c r="X170" s="587"/>
      <c r="Y170" s="587"/>
      <c r="Z170" s="587"/>
      <c r="AA170" s="587"/>
      <c r="AB170" s="587"/>
      <c r="AC170" s="587"/>
      <c r="AD170" s="587"/>
      <c r="AE170" s="587"/>
      <c r="AF170" s="587"/>
      <c r="AG170" s="587"/>
    </row>
    <row r="171" spans="1:33" s="522" customFormat="1" ht="15" customHeight="1">
      <c r="A171" s="1200"/>
      <c r="B171" s="1200"/>
      <c r="C171" s="1200"/>
      <c r="D171" s="1200"/>
      <c r="E171" s="907"/>
      <c r="F171" s="903"/>
      <c r="G171" s="903"/>
      <c r="H171" s="903"/>
      <c r="I171" s="899"/>
      <c r="J171" s="896"/>
      <c r="K171" s="906"/>
      <c r="L171" s="538"/>
      <c r="M171" s="551" t="s">
        <v>12</v>
      </c>
      <c r="N171" s="549"/>
      <c r="O171" s="545"/>
      <c r="P171" s="545"/>
      <c r="Q171" s="545"/>
      <c r="R171" s="573"/>
      <c r="S171" s="564"/>
      <c r="T171" s="563"/>
      <c r="U171" s="549"/>
      <c r="V171" s="564"/>
      <c r="W171" s="560"/>
      <c r="X171" s="587"/>
      <c r="Y171" s="587"/>
      <c r="Z171" s="587"/>
      <c r="AA171" s="587"/>
      <c r="AB171" s="587"/>
      <c r="AC171" s="587"/>
      <c r="AD171" s="587"/>
      <c r="AE171" s="587"/>
      <c r="AF171" s="587"/>
      <c r="AG171" s="587"/>
    </row>
    <row r="172" spans="1:33" s="522" customFormat="1" ht="15" customHeight="1">
      <c r="A172" s="1200"/>
      <c r="B172" s="1200"/>
      <c r="C172" s="1200"/>
      <c r="D172" s="907"/>
      <c r="E172" s="907"/>
      <c r="F172" s="903"/>
      <c r="G172" s="903"/>
      <c r="H172" s="903"/>
      <c r="I172" s="899"/>
      <c r="J172" s="896"/>
      <c r="K172" s="906"/>
      <c r="L172" s="538"/>
      <c r="M172" s="550" t="s">
        <v>17</v>
      </c>
      <c r="N172" s="549"/>
      <c r="O172" s="545"/>
      <c r="P172" s="545"/>
      <c r="Q172" s="545"/>
      <c r="R172" s="573"/>
      <c r="S172" s="564"/>
      <c r="T172" s="563"/>
      <c r="U172" s="549"/>
      <c r="V172" s="564"/>
      <c r="W172" s="560"/>
      <c r="X172" s="587"/>
      <c r="Y172" s="587"/>
      <c r="Z172" s="587"/>
      <c r="AA172" s="587"/>
      <c r="AB172" s="587"/>
      <c r="AC172" s="587"/>
      <c r="AD172" s="587"/>
      <c r="AE172" s="587"/>
      <c r="AF172" s="587"/>
      <c r="AG172" s="587"/>
    </row>
    <row r="173" spans="1:33" s="522" customFormat="1" ht="15" customHeight="1">
      <c r="A173" s="1200"/>
      <c r="B173" s="1200"/>
      <c r="C173" s="907"/>
      <c r="D173" s="907"/>
      <c r="E173" s="907"/>
      <c r="F173" s="907"/>
      <c r="G173" s="912"/>
      <c r="H173" s="899"/>
      <c r="I173" s="910"/>
      <c r="J173" s="896"/>
      <c r="K173" s="911"/>
      <c r="L173" s="538"/>
      <c r="M173" s="549" t="s">
        <v>18</v>
      </c>
      <c r="N173" s="549"/>
      <c r="O173" s="545"/>
      <c r="P173" s="545"/>
      <c r="Q173" s="545"/>
      <c r="R173" s="573"/>
      <c r="S173" s="564"/>
      <c r="T173" s="563"/>
      <c r="U173" s="549"/>
      <c r="V173" s="564"/>
      <c r="W173" s="560"/>
      <c r="X173" s="587"/>
      <c r="Y173" s="587"/>
      <c r="Z173" s="587"/>
      <c r="AA173" s="587"/>
      <c r="AB173" s="587"/>
      <c r="AC173" s="587"/>
      <c r="AD173" s="587"/>
      <c r="AE173" s="587"/>
      <c r="AF173" s="587"/>
      <c r="AG173" s="587"/>
    </row>
    <row r="174" spans="1:33" s="522" customFormat="1" ht="15" customHeight="1">
      <c r="A174" s="1200"/>
      <c r="B174" s="907"/>
      <c r="C174" s="907"/>
      <c r="D174" s="907"/>
      <c r="E174" s="907"/>
      <c r="F174" s="907"/>
      <c r="G174" s="912"/>
      <c r="H174" s="899"/>
      <c r="I174" s="899"/>
      <c r="J174" s="896"/>
      <c r="K174" s="906"/>
      <c r="L174" s="538"/>
      <c r="M174" s="558" t="s">
        <v>19</v>
      </c>
      <c r="N174" s="549"/>
      <c r="O174" s="545"/>
      <c r="P174" s="545"/>
      <c r="Q174" s="545"/>
      <c r="R174" s="573"/>
      <c r="S174" s="564"/>
      <c r="T174" s="563"/>
      <c r="U174" s="549"/>
      <c r="V174" s="564"/>
      <c r="W174" s="560"/>
      <c r="X174" s="587"/>
      <c r="Y174" s="587"/>
      <c r="Z174" s="587"/>
      <c r="AA174" s="587"/>
      <c r="AB174" s="587"/>
      <c r="AC174" s="587"/>
      <c r="AD174" s="587"/>
      <c r="AE174" s="587"/>
      <c r="AF174" s="587"/>
      <c r="AG174" s="587"/>
    </row>
    <row r="175" spans="1:33" s="522" customFormat="1" ht="15" customHeight="1">
      <c r="A175" s="895"/>
      <c r="B175" s="895"/>
      <c r="C175" s="895"/>
      <c r="D175" s="895"/>
      <c r="E175" s="895"/>
      <c r="F175" s="895"/>
      <c r="G175" s="895"/>
      <c r="H175" s="895"/>
      <c r="I175" s="895"/>
      <c r="J175" s="895"/>
      <c r="K175" s="895"/>
      <c r="L175" s="538"/>
      <c r="M175" s="565" t="s">
        <v>309</v>
      </c>
      <c r="N175" s="549"/>
      <c r="O175" s="545"/>
      <c r="P175" s="545"/>
      <c r="Q175" s="545"/>
      <c r="R175" s="573"/>
      <c r="S175" s="564"/>
      <c r="T175" s="563"/>
      <c r="U175" s="549"/>
      <c r="V175" s="757"/>
      <c r="W175" s="757"/>
      <c r="X175" s="757"/>
      <c r="Y175" s="766"/>
      <c r="Z175" s="765"/>
      <c r="AA175" s="764"/>
      <c r="AB175" s="758"/>
      <c r="AC175" s="765"/>
      <c r="AD175" s="762"/>
      <c r="AE175" s="587"/>
      <c r="AF175" s="587"/>
      <c r="AG175" s="587"/>
    </row>
    <row r="177" spans="1:47" s="35" customFormat="1" ht="17.100000000000001" customHeight="1">
      <c r="G177" s="35" t="s">
        <v>13</v>
      </c>
      <c r="I177" s="35" t="s">
        <v>208</v>
      </c>
      <c r="AD177" s="158"/>
    </row>
    <row r="178" spans="1:47" ht="17.100000000000001" customHeight="1">
      <c r="L178" s="122"/>
      <c r="M178" s="122"/>
      <c r="N178" s="122"/>
      <c r="O178" s="122"/>
      <c r="P178" s="122"/>
      <c r="Q178" s="122"/>
      <c r="R178" s="122"/>
      <c r="S178" s="122"/>
      <c r="T178" s="122"/>
      <c r="U178" s="122"/>
      <c r="V178" s="122"/>
      <c r="W178" s="122"/>
      <c r="X178" s="122"/>
      <c r="Y178" s="122"/>
      <c r="Z178" s="122"/>
      <c r="AA178" s="122"/>
      <c r="AB178" s="122"/>
      <c r="AC178" s="122"/>
      <c r="AD178" s="122"/>
      <c r="AE178" s="122"/>
      <c r="AF178" s="122"/>
      <c r="AG178" s="122"/>
      <c r="AH178" s="122"/>
      <c r="AI178" s="122"/>
      <c r="AJ178" s="122"/>
      <c r="AK178" s="122"/>
      <c r="AL178" s="122"/>
      <c r="AM178" s="122"/>
    </row>
    <row r="179" spans="1:47" s="685" customFormat="1" ht="22.5">
      <c r="A179" s="1200">
        <v>1</v>
      </c>
      <c r="B179" s="980"/>
      <c r="C179" s="980"/>
      <c r="D179" s="980"/>
      <c r="E179" s="980"/>
      <c r="F179" s="980"/>
      <c r="G179" s="981"/>
      <c r="H179" s="981"/>
      <c r="I179" s="983"/>
      <c r="J179" s="975"/>
      <c r="K179" s="975"/>
      <c r="L179" s="724">
        <f>mergeValue(A179)</f>
        <v>1</v>
      </c>
      <c r="M179" s="641" t="s">
        <v>20</v>
      </c>
      <c r="N179" s="716"/>
      <c r="O179" s="1293"/>
      <c r="P179" s="1294"/>
      <c r="Q179" s="1294"/>
      <c r="R179" s="1294"/>
      <c r="S179" s="1294"/>
      <c r="T179" s="1294"/>
      <c r="U179" s="1294"/>
      <c r="V179" s="1294"/>
      <c r="W179" s="1295"/>
      <c r="X179" s="717" t="s">
        <v>476</v>
      </c>
      <c r="Y179" s="719"/>
      <c r="Z179" s="719"/>
      <c r="AA179" s="719"/>
      <c r="AB179" s="719"/>
      <c r="AC179" s="719"/>
      <c r="AD179" s="719"/>
      <c r="AE179" s="719"/>
      <c r="AF179" s="719"/>
      <c r="AG179" s="719"/>
    </row>
    <row r="180" spans="1:47" s="685" customFormat="1" ht="22.5">
      <c r="A180" s="1200"/>
      <c r="B180" s="1200">
        <v>1</v>
      </c>
      <c r="C180" s="980"/>
      <c r="D180" s="980"/>
      <c r="E180" s="980"/>
      <c r="F180" s="980"/>
      <c r="G180" s="985"/>
      <c r="H180" s="982"/>
      <c r="I180" s="987"/>
      <c r="J180" s="972"/>
      <c r="K180" s="971"/>
      <c r="L180" s="724" t="str">
        <f>mergeValue(A180) &amp;"."&amp; mergeValue(B180)</f>
        <v>1.1</v>
      </c>
      <c r="M180" s="692" t="s">
        <v>16</v>
      </c>
      <c r="N180" s="716"/>
      <c r="O180" s="1293"/>
      <c r="P180" s="1294"/>
      <c r="Q180" s="1294"/>
      <c r="R180" s="1294"/>
      <c r="S180" s="1294"/>
      <c r="T180" s="1294"/>
      <c r="U180" s="1294"/>
      <c r="V180" s="1294"/>
      <c r="W180" s="1295"/>
      <c r="X180" s="717" t="s">
        <v>477</v>
      </c>
      <c r="Y180" s="719"/>
      <c r="Z180" s="719"/>
      <c r="AA180" s="719"/>
      <c r="AB180" s="719"/>
      <c r="AC180" s="719"/>
      <c r="AD180" s="719"/>
      <c r="AE180" s="719"/>
      <c r="AF180" s="719"/>
      <c r="AG180" s="719"/>
    </row>
    <row r="181" spans="1:47" s="685" customFormat="1" ht="22.5">
      <c r="A181" s="1200"/>
      <c r="B181" s="1200"/>
      <c r="C181" s="1200">
        <v>1</v>
      </c>
      <c r="D181" s="980"/>
      <c r="E181" s="980"/>
      <c r="F181" s="980"/>
      <c r="G181" s="985"/>
      <c r="H181" s="982"/>
      <c r="I181" s="988"/>
      <c r="J181" s="972"/>
      <c r="K181" s="971"/>
      <c r="L181" s="724" t="str">
        <f>mergeValue(A181) &amp;"."&amp; mergeValue(B181)&amp;"."&amp; mergeValue(C181)</f>
        <v>1.1.1</v>
      </c>
      <c r="M181" s="693" t="s">
        <v>7</v>
      </c>
      <c r="N181" s="716"/>
      <c r="O181" s="1293"/>
      <c r="P181" s="1294"/>
      <c r="Q181" s="1294"/>
      <c r="R181" s="1294"/>
      <c r="S181" s="1294"/>
      <c r="T181" s="1294"/>
      <c r="U181" s="1294"/>
      <c r="V181" s="1294"/>
      <c r="W181" s="1295"/>
      <c r="X181" s="717" t="s">
        <v>633</v>
      </c>
      <c r="Y181" s="719"/>
      <c r="Z181" s="719"/>
      <c r="AA181" s="719"/>
      <c r="AB181" s="719"/>
      <c r="AC181" s="719"/>
      <c r="AD181" s="719"/>
      <c r="AE181" s="719"/>
      <c r="AF181" s="719"/>
      <c r="AG181" s="719"/>
    </row>
    <row r="182" spans="1:47" s="685" customFormat="1" ht="22.5">
      <c r="A182" s="1200"/>
      <c r="B182" s="1200"/>
      <c r="C182" s="1200"/>
      <c r="D182" s="1200">
        <v>1</v>
      </c>
      <c r="E182" s="980"/>
      <c r="F182" s="980"/>
      <c r="G182" s="985"/>
      <c r="H182" s="982"/>
      <c r="I182" s="988"/>
      <c r="J182" s="986"/>
      <c r="K182" s="971"/>
      <c r="L182" s="724" t="str">
        <f>mergeValue(A182) &amp;"."&amp; mergeValue(B182)&amp;"."&amp; mergeValue(C182)&amp;"."&amp; mergeValue(D182)</f>
        <v>1.1.1.1</v>
      </c>
      <c r="M182" s="694" t="s">
        <v>22</v>
      </c>
      <c r="N182" s="716"/>
      <c r="O182" s="1293"/>
      <c r="P182" s="1294"/>
      <c r="Q182" s="1294"/>
      <c r="R182" s="1294"/>
      <c r="S182" s="1294"/>
      <c r="T182" s="1294"/>
      <c r="U182" s="1294"/>
      <c r="V182" s="1294"/>
      <c r="W182" s="1295"/>
      <c r="X182" s="717" t="s">
        <v>687</v>
      </c>
      <c r="Y182" s="719"/>
      <c r="Z182" s="719"/>
      <c r="AA182" s="719"/>
      <c r="AB182" s="719"/>
      <c r="AC182" s="719"/>
      <c r="AD182" s="719"/>
      <c r="AE182" s="719"/>
      <c r="AF182" s="719"/>
      <c r="AG182" s="719"/>
    </row>
    <row r="183" spans="1:47" s="685" customFormat="1" ht="56.25" customHeight="1">
      <c r="A183" s="1200"/>
      <c r="B183" s="1200"/>
      <c r="C183" s="1200"/>
      <c r="D183" s="1200"/>
      <c r="E183" s="980">
        <v>1</v>
      </c>
      <c r="F183" s="980"/>
      <c r="G183" s="985"/>
      <c r="H183" s="982"/>
      <c r="I183" s="988"/>
      <c r="J183" s="986"/>
      <c r="K183" s="976"/>
      <c r="L183" s="724" t="str">
        <f>mergeValue(A183) &amp;"."&amp; mergeValue(B183)&amp;"."&amp; mergeValue(C183)&amp;"."&amp; mergeValue(D183)&amp;"."&amp; mergeValue(E183)</f>
        <v>1.1.1.1.1</v>
      </c>
      <c r="M183" s="1071"/>
      <c r="N183" s="690"/>
      <c r="O183" s="1073"/>
      <c r="P183" s="1074"/>
      <c r="Q183" s="671"/>
      <c r="R183" s="671"/>
      <c r="S183" s="1090"/>
      <c r="T183" s="650" t="s">
        <v>84</v>
      </c>
      <c r="U183" s="1090"/>
      <c r="V183" s="650" t="s">
        <v>84</v>
      </c>
      <c r="W183" s="727"/>
      <c r="X183" s="717" t="s">
        <v>688</v>
      </c>
      <c r="Y183" s="719" t="str">
        <f>strCheckDateTwo(N183:W183)</f>
        <v/>
      </c>
      <c r="Z183" s="719"/>
      <c r="AA183" s="719"/>
      <c r="AB183" s="719"/>
      <c r="AC183" s="719"/>
      <c r="AD183" s="719"/>
      <c r="AE183" s="719"/>
      <c r="AF183" s="719"/>
      <c r="AG183" s="719"/>
    </row>
    <row r="184" spans="1:47" s="685" customFormat="1" ht="14.25" hidden="1" customHeight="1">
      <c r="A184" s="1200"/>
      <c r="B184" s="1200"/>
      <c r="C184" s="1200"/>
      <c r="D184" s="1200"/>
      <c r="E184" s="980"/>
      <c r="F184" s="980"/>
      <c r="G184" s="985"/>
      <c r="H184" s="982"/>
      <c r="I184" s="988"/>
      <c r="J184" s="986"/>
      <c r="K184" s="976"/>
      <c r="L184" s="714"/>
      <c r="M184" s="701"/>
      <c r="N184" s="646"/>
      <c r="O184" s="646"/>
      <c r="P184" s="646"/>
      <c r="Q184" s="646"/>
      <c r="R184" s="718" t="str">
        <f>S183 &amp; "-" &amp; U183</f>
        <v>-</v>
      </c>
      <c r="S184" s="728"/>
      <c r="T184" s="720"/>
      <c r="U184" s="728"/>
      <c r="V184" s="646"/>
      <c r="W184" s="646"/>
      <c r="X184" s="700"/>
      <c r="Y184" s="719"/>
      <c r="Z184" s="719"/>
      <c r="AA184" s="719"/>
      <c r="AB184" s="719"/>
      <c r="AC184" s="719"/>
      <c r="AD184" s="719"/>
      <c r="AE184" s="719"/>
      <c r="AF184" s="719"/>
      <c r="AG184" s="719"/>
    </row>
    <row r="185" spans="1:47" s="685" customFormat="1" ht="15" customHeight="1">
      <c r="A185" s="1200"/>
      <c r="B185" s="1200"/>
      <c r="C185" s="1200"/>
      <c r="D185" s="1200"/>
      <c r="E185" s="980"/>
      <c r="F185" s="980"/>
      <c r="G185" s="985"/>
      <c r="H185" s="982"/>
      <c r="I185" s="988"/>
      <c r="J185" s="986"/>
      <c r="K185" s="976"/>
      <c r="L185" s="688"/>
      <c r="M185" s="697" t="s">
        <v>5</v>
      </c>
      <c r="N185" s="695"/>
      <c r="O185" s="691"/>
      <c r="P185" s="691"/>
      <c r="Q185" s="691"/>
      <c r="R185" s="691"/>
      <c r="S185" s="708"/>
      <c r="T185" s="704"/>
      <c r="U185" s="703"/>
      <c r="V185" s="695"/>
      <c r="W185" s="695"/>
      <c r="X185" s="699"/>
      <c r="Y185" s="719"/>
      <c r="Z185" s="719"/>
      <c r="AA185" s="719"/>
      <c r="AB185" s="719"/>
      <c r="AC185" s="719"/>
      <c r="AD185" s="719"/>
      <c r="AE185" s="719"/>
      <c r="AF185" s="719"/>
      <c r="AG185" s="719"/>
    </row>
    <row r="186" spans="1:47" s="684" customFormat="1" ht="15" customHeight="1">
      <c r="A186" s="1200"/>
      <c r="B186" s="1200"/>
      <c r="C186" s="1200"/>
      <c r="D186" s="984"/>
      <c r="E186" s="984"/>
      <c r="F186" s="984"/>
      <c r="G186" s="985"/>
      <c r="H186" s="984"/>
      <c r="I186" s="988"/>
      <c r="J186" s="974"/>
      <c r="K186" s="978"/>
      <c r="L186" s="688"/>
      <c r="M186" s="696" t="s">
        <v>17</v>
      </c>
      <c r="N186" s="695"/>
      <c r="O186" s="691"/>
      <c r="P186" s="691"/>
      <c r="Q186" s="691"/>
      <c r="R186" s="691"/>
      <c r="S186" s="708"/>
      <c r="T186" s="704"/>
      <c r="U186" s="703"/>
      <c r="V186" s="695"/>
      <c r="W186" s="704"/>
      <c r="X186" s="699"/>
      <c r="Y186" s="721"/>
      <c r="Z186" s="721"/>
      <c r="AA186" s="721"/>
      <c r="AB186" s="721"/>
      <c r="AC186" s="721"/>
      <c r="AD186" s="721"/>
      <c r="AE186" s="721"/>
      <c r="AF186" s="721"/>
      <c r="AG186" s="721"/>
    </row>
    <row r="187" spans="1:47" s="684" customFormat="1" ht="15" customHeight="1">
      <c r="A187" s="1200"/>
      <c r="B187" s="1200"/>
      <c r="C187" s="984"/>
      <c r="D187" s="984"/>
      <c r="E187" s="984"/>
      <c r="F187" s="984"/>
      <c r="G187" s="985"/>
      <c r="H187" s="984"/>
      <c r="I187" s="979"/>
      <c r="J187" s="974"/>
      <c r="K187" s="978"/>
      <c r="L187" s="688"/>
      <c r="M187" s="695" t="s">
        <v>18</v>
      </c>
      <c r="N187" s="695"/>
      <c r="O187" s="691"/>
      <c r="P187" s="691"/>
      <c r="Q187" s="691"/>
      <c r="R187" s="691"/>
      <c r="S187" s="708"/>
      <c r="T187" s="704"/>
      <c r="U187" s="703"/>
      <c r="V187" s="695"/>
      <c r="W187" s="704"/>
      <c r="X187" s="699"/>
      <c r="Y187" s="721"/>
      <c r="Z187" s="721"/>
      <c r="AA187" s="721"/>
      <c r="AB187" s="721"/>
      <c r="AC187" s="721"/>
      <c r="AD187" s="721"/>
      <c r="AE187" s="721"/>
      <c r="AF187" s="721"/>
      <c r="AG187" s="721"/>
    </row>
    <row r="188" spans="1:47" s="684" customFormat="1" ht="15" customHeight="1">
      <c r="A188" s="1200"/>
      <c r="B188" s="984"/>
      <c r="C188" s="984"/>
      <c r="D188" s="984"/>
      <c r="E188" s="984"/>
      <c r="F188" s="984"/>
      <c r="G188" s="985"/>
      <c r="H188" s="984"/>
      <c r="I188" s="979"/>
      <c r="J188" s="974"/>
      <c r="K188" s="978"/>
      <c r="L188" s="688"/>
      <c r="M188" s="698" t="s">
        <v>19</v>
      </c>
      <c r="N188" s="695"/>
      <c r="O188" s="691"/>
      <c r="P188" s="691"/>
      <c r="Q188" s="691"/>
      <c r="R188" s="691"/>
      <c r="S188" s="708"/>
      <c r="T188" s="704"/>
      <c r="U188" s="703"/>
      <c r="V188" s="695"/>
      <c r="W188" s="704"/>
      <c r="X188" s="699"/>
      <c r="Y188" s="721"/>
      <c r="Z188" s="721"/>
      <c r="AA188" s="721"/>
      <c r="AB188" s="721"/>
      <c r="AC188" s="721"/>
      <c r="AD188" s="721"/>
      <c r="AE188" s="721"/>
      <c r="AF188" s="721"/>
      <c r="AG188" s="721"/>
    </row>
    <row r="189" spans="1:47" s="684" customFormat="1" ht="15" customHeight="1">
      <c r="A189" s="970"/>
      <c r="B189" s="970"/>
      <c r="C189" s="970"/>
      <c r="D189" s="970"/>
      <c r="E189" s="970"/>
      <c r="F189" s="970"/>
      <c r="G189" s="977"/>
      <c r="H189" s="978"/>
      <c r="I189" s="973"/>
      <c r="J189" s="974"/>
      <c r="K189" s="970"/>
      <c r="L189" s="688"/>
      <c r="M189" s="705" t="s">
        <v>309</v>
      </c>
      <c r="N189" s="695"/>
      <c r="O189" s="691"/>
      <c r="P189" s="691"/>
      <c r="Q189" s="691"/>
      <c r="R189" s="691"/>
      <c r="S189" s="708"/>
      <c r="T189" s="704"/>
      <c r="U189" s="703"/>
      <c r="V189" s="695"/>
      <c r="W189" s="704"/>
      <c r="X189" s="699"/>
      <c r="Y189" s="721"/>
      <c r="Z189" s="721"/>
      <c r="AA189" s="721"/>
      <c r="AB189" s="721"/>
      <c r="AC189" s="721"/>
      <c r="AD189" s="721"/>
      <c r="AE189" s="721"/>
      <c r="AF189" s="721"/>
      <c r="AG189" s="721"/>
    </row>
    <row r="190" spans="1:47" ht="15" customHeight="1">
      <c r="G190" s="156"/>
      <c r="H190" s="157"/>
      <c r="I190" s="157"/>
      <c r="J190" s="85"/>
      <c r="K190" s="157"/>
      <c r="L190" s="157"/>
      <c r="M190" s="157"/>
      <c r="N190" s="157"/>
      <c r="O190" s="157"/>
      <c r="P190" s="157"/>
      <c r="Q190" s="157"/>
      <c r="R190" s="157"/>
      <c r="S190" s="157"/>
      <c r="T190" s="157"/>
      <c r="U190" s="157"/>
      <c r="V190" s="157"/>
      <c r="W190" s="157"/>
      <c r="X190" s="157"/>
      <c r="Y190" s="157"/>
      <c r="Z190" s="157"/>
      <c r="AA190" s="157"/>
      <c r="AB190" s="157"/>
      <c r="AC190" s="157"/>
      <c r="AD190" s="157"/>
      <c r="AE190" s="157"/>
      <c r="AF190" s="157"/>
      <c r="AG190" s="157"/>
      <c r="AH190" s="157"/>
      <c r="AI190" s="157"/>
      <c r="AJ190" s="157"/>
      <c r="AK190" s="157"/>
      <c r="AL190" s="204"/>
      <c r="AM190" s="204"/>
      <c r="AN190" s="204"/>
      <c r="AO190" s="204"/>
      <c r="AP190" s="204"/>
      <c r="AQ190" s="204"/>
      <c r="AR190" s="204"/>
      <c r="AS190" s="204"/>
      <c r="AT190" s="204"/>
      <c r="AU190" s="204"/>
    </row>
    <row r="191" spans="1:47" s="35" customFormat="1" ht="17.100000000000001" customHeight="1">
      <c r="G191" s="35" t="s">
        <v>13</v>
      </c>
      <c r="I191" s="35" t="s">
        <v>209</v>
      </c>
      <c r="T191" s="158"/>
    </row>
    <row r="192" spans="1:47" ht="17.100000000000001" customHeight="1">
      <c r="L192" s="122"/>
      <c r="M192" s="122"/>
      <c r="N192" s="122"/>
      <c r="O192" s="122"/>
      <c r="P192" s="122"/>
      <c r="Q192" s="122"/>
      <c r="R192" s="122"/>
      <c r="S192" s="122"/>
      <c r="T192" s="122"/>
      <c r="U192" s="122"/>
      <c r="V192" s="122"/>
      <c r="W192" s="122"/>
      <c r="X192" s="122"/>
      <c r="Y192" s="122"/>
      <c r="Z192" s="122"/>
      <c r="AA192" s="122"/>
      <c r="AB192" s="122"/>
      <c r="AC192" s="122"/>
      <c r="AD192" s="122"/>
      <c r="AE192" s="122"/>
      <c r="AF192" s="122"/>
      <c r="AG192" s="122"/>
      <c r="AH192" s="122"/>
      <c r="AI192" s="122"/>
      <c r="AJ192" s="122"/>
      <c r="AK192" s="122"/>
      <c r="AL192" s="122"/>
    </row>
    <row r="193" spans="1:46" s="685" customFormat="1" ht="22.5">
      <c r="A193" s="1200">
        <v>1</v>
      </c>
      <c r="B193" s="1014"/>
      <c r="C193" s="1014"/>
      <c r="D193" s="1014"/>
      <c r="E193" s="1014"/>
      <c r="F193" s="1007"/>
      <c r="G193" s="1013"/>
      <c r="H193" s="1013"/>
      <c r="I193" s="996"/>
      <c r="J193" s="995"/>
      <c r="K193" s="995"/>
      <c r="L193" s="724">
        <f>mergeValue(A193)</f>
        <v>1</v>
      </c>
      <c r="M193" s="641" t="s">
        <v>20</v>
      </c>
      <c r="N193" s="1290"/>
      <c r="O193" s="1291"/>
      <c r="P193" s="1291"/>
      <c r="Q193" s="1291"/>
      <c r="R193" s="1291"/>
      <c r="S193" s="1291"/>
      <c r="T193" s="1291"/>
      <c r="U193" s="1291"/>
      <c r="V193" s="1291"/>
      <c r="W193" s="1291"/>
      <c r="X193" s="1291"/>
      <c r="Y193" s="1291"/>
      <c r="Z193" s="1291"/>
      <c r="AA193" s="1291"/>
      <c r="AB193" s="1291"/>
      <c r="AC193" s="1291"/>
      <c r="AD193" s="1291"/>
      <c r="AE193" s="1291"/>
      <c r="AF193" s="1292"/>
      <c r="AG193" s="717" t="s">
        <v>476</v>
      </c>
      <c r="AH193" s="719"/>
      <c r="AI193" s="719"/>
      <c r="AJ193" s="719"/>
      <c r="AK193" s="719"/>
      <c r="AL193" s="719"/>
      <c r="AM193" s="719"/>
      <c r="AN193" s="719"/>
      <c r="AO193" s="719"/>
      <c r="AP193" s="719"/>
      <c r="AQ193" s="719"/>
      <c r="AR193" s="719"/>
    </row>
    <row r="194" spans="1:46" s="685" customFormat="1" ht="22.5">
      <c r="A194" s="1200"/>
      <c r="B194" s="1200">
        <v>1</v>
      </c>
      <c r="C194" s="1014"/>
      <c r="D194" s="1014"/>
      <c r="E194" s="1014"/>
      <c r="F194" s="1007"/>
      <c r="G194" s="1016"/>
      <c r="H194" s="1017"/>
      <c r="I194" s="997"/>
      <c r="J194" s="992"/>
      <c r="K194" s="990"/>
      <c r="L194" s="724" t="str">
        <f>mergeValue(A194) &amp;"."&amp; mergeValue(B194)</f>
        <v>1.1</v>
      </c>
      <c r="M194" s="692" t="s">
        <v>16</v>
      </c>
      <c r="N194" s="1287"/>
      <c r="O194" s="1288"/>
      <c r="P194" s="1288"/>
      <c r="Q194" s="1288"/>
      <c r="R194" s="1288"/>
      <c r="S194" s="1288"/>
      <c r="T194" s="1288"/>
      <c r="U194" s="1288"/>
      <c r="V194" s="1288"/>
      <c r="W194" s="1288"/>
      <c r="X194" s="1288"/>
      <c r="Y194" s="1288"/>
      <c r="Z194" s="1288"/>
      <c r="AA194" s="1288"/>
      <c r="AB194" s="1288"/>
      <c r="AC194" s="1288"/>
      <c r="AD194" s="1288"/>
      <c r="AE194" s="1288"/>
      <c r="AF194" s="1289"/>
      <c r="AG194" s="717" t="s">
        <v>477</v>
      </c>
      <c r="AH194" s="719"/>
      <c r="AI194" s="719"/>
      <c r="AJ194" s="719"/>
      <c r="AK194" s="719"/>
      <c r="AL194" s="719"/>
      <c r="AM194" s="719"/>
      <c r="AN194" s="719"/>
      <c r="AO194" s="719"/>
      <c r="AP194" s="719"/>
      <c r="AQ194" s="719"/>
      <c r="AR194" s="719"/>
    </row>
    <row r="195" spans="1:46" s="685" customFormat="1" ht="22.5">
      <c r="A195" s="1200"/>
      <c r="B195" s="1200"/>
      <c r="C195" s="1200">
        <v>1</v>
      </c>
      <c r="D195" s="1014"/>
      <c r="E195" s="1014"/>
      <c r="F195" s="1007"/>
      <c r="G195" s="1016"/>
      <c r="H195" s="1017"/>
      <c r="I195" s="997"/>
      <c r="J195" s="992"/>
      <c r="K195" s="990"/>
      <c r="L195" s="724" t="str">
        <f>mergeValue(A195) &amp;"."&amp; mergeValue(B195)&amp;"."&amp; mergeValue(C195)</f>
        <v>1.1.1</v>
      </c>
      <c r="M195" s="693" t="s">
        <v>7</v>
      </c>
      <c r="N195" s="1287"/>
      <c r="O195" s="1288"/>
      <c r="P195" s="1288"/>
      <c r="Q195" s="1288"/>
      <c r="R195" s="1288"/>
      <c r="S195" s="1288"/>
      <c r="T195" s="1288"/>
      <c r="U195" s="1288"/>
      <c r="V195" s="1288"/>
      <c r="W195" s="1288"/>
      <c r="X195" s="1288"/>
      <c r="Y195" s="1288"/>
      <c r="Z195" s="1288"/>
      <c r="AA195" s="1288"/>
      <c r="AB195" s="1288"/>
      <c r="AC195" s="1288"/>
      <c r="AD195" s="1288"/>
      <c r="AE195" s="1288"/>
      <c r="AF195" s="1289"/>
      <c r="AG195" s="717" t="s">
        <v>633</v>
      </c>
      <c r="AH195" s="719"/>
      <c r="AI195" s="719"/>
      <c r="AJ195" s="719"/>
      <c r="AK195" s="719"/>
      <c r="AL195" s="719"/>
      <c r="AM195" s="719"/>
      <c r="AN195" s="719"/>
      <c r="AO195" s="719"/>
      <c r="AP195" s="719"/>
      <c r="AQ195" s="719"/>
      <c r="AR195" s="719"/>
    </row>
    <row r="196" spans="1:46" s="685" customFormat="1" ht="15" customHeight="1">
      <c r="A196" s="1200"/>
      <c r="B196" s="1200"/>
      <c r="C196" s="1200"/>
      <c r="D196" s="1200">
        <v>1</v>
      </c>
      <c r="E196" s="1014"/>
      <c r="F196" s="1007"/>
      <c r="G196" s="1016"/>
      <c r="H196" s="1017"/>
      <c r="I196" s="997"/>
      <c r="J196" s="992"/>
      <c r="K196" s="990"/>
      <c r="L196" s="724" t="str">
        <f>mergeValue(A196) &amp;"."&amp; mergeValue(B196)&amp;"."&amp; mergeValue(C196)&amp;"."&amp; mergeValue(D196)</f>
        <v>1.1.1.1</v>
      </c>
      <c r="M196" s="694" t="s">
        <v>22</v>
      </c>
      <c r="N196" s="1287"/>
      <c r="O196" s="1288"/>
      <c r="P196" s="1288"/>
      <c r="Q196" s="1288"/>
      <c r="R196" s="1288"/>
      <c r="S196" s="1288"/>
      <c r="T196" s="1288"/>
      <c r="U196" s="1288"/>
      <c r="V196" s="1288"/>
      <c r="W196" s="1288"/>
      <c r="X196" s="1288"/>
      <c r="Y196" s="1288"/>
      <c r="Z196" s="1288"/>
      <c r="AA196" s="1288"/>
      <c r="AB196" s="1288"/>
      <c r="AC196" s="1288"/>
      <c r="AD196" s="1288"/>
      <c r="AE196" s="1288"/>
      <c r="AF196" s="1289"/>
      <c r="AG196" s="717" t="s">
        <v>680</v>
      </c>
      <c r="AH196" s="719"/>
      <c r="AI196" s="719"/>
      <c r="AJ196" s="719"/>
      <c r="AK196" s="719"/>
      <c r="AL196" s="719"/>
      <c r="AM196" s="719"/>
      <c r="AN196" s="719"/>
      <c r="AO196" s="719"/>
      <c r="AP196" s="719"/>
      <c r="AQ196" s="719"/>
      <c r="AR196" s="719"/>
    </row>
    <row r="197" spans="1:46" s="685" customFormat="1" ht="17.100000000000001" customHeight="1">
      <c r="A197" s="1200"/>
      <c r="B197" s="1200"/>
      <c r="C197" s="1200"/>
      <c r="D197" s="1200"/>
      <c r="E197" s="1200">
        <v>1</v>
      </c>
      <c r="F197" s="1007"/>
      <c r="G197" s="1016"/>
      <c r="H197" s="1017"/>
      <c r="I197" s="1018"/>
      <c r="J197" s="1008"/>
      <c r="K197" s="1158"/>
      <c r="L197" s="1261" t="str">
        <f>mergeValue(A197) &amp;"."&amp; mergeValue(B197)&amp;"."&amp; mergeValue(C197)&amp;"."&amp; mergeValue(D197)&amp;"."&amp; mergeValue(E197)</f>
        <v>1.1.1.1.1</v>
      </c>
      <c r="M197" s="1262"/>
      <c r="N197" s="1207" t="s">
        <v>85</v>
      </c>
      <c r="O197" s="1269"/>
      <c r="P197" s="1267">
        <v>1</v>
      </c>
      <c r="Q197" s="1318"/>
      <c r="R197" s="1207" t="s">
        <v>85</v>
      </c>
      <c r="S197" s="1269"/>
      <c r="T197" s="1267">
        <v>1</v>
      </c>
      <c r="U197" s="1318"/>
      <c r="V197" s="1207" t="s">
        <v>85</v>
      </c>
      <c r="W197" s="701"/>
      <c r="X197" s="689">
        <v>1</v>
      </c>
      <c r="Y197" s="1095"/>
      <c r="Z197" s="671"/>
      <c r="AA197" s="671"/>
      <c r="AB197" s="1242"/>
      <c r="AC197" s="1207" t="s">
        <v>84</v>
      </c>
      <c r="AD197" s="1242"/>
      <c r="AE197" s="1207" t="s">
        <v>84</v>
      </c>
      <c r="AF197" s="715"/>
      <c r="AG197" s="1264" t="s">
        <v>681</v>
      </c>
      <c r="AH197" s="719" t="str">
        <f>strCheckDate(Z198:AF198)</f>
        <v/>
      </c>
      <c r="AI197" s="722" t="str">
        <f>IF(AND(COUNTIF(AJ192:AJ192,AJ197)&gt;1,AJ197&lt;&gt;""),"ErrUnique:HasDoubleConn","")</f>
        <v/>
      </c>
      <c r="AJ197" s="722"/>
      <c r="AK197" s="722"/>
      <c r="AL197" s="722"/>
      <c r="AM197" s="722"/>
      <c r="AN197" s="722"/>
      <c r="AO197" s="719"/>
      <c r="AP197" s="719"/>
      <c r="AQ197" s="719"/>
      <c r="AR197" s="719"/>
    </row>
    <row r="198" spans="1:46" s="685" customFormat="1" ht="17.100000000000001" customHeight="1">
      <c r="A198" s="1200"/>
      <c r="B198" s="1200"/>
      <c r="C198" s="1200"/>
      <c r="D198" s="1200"/>
      <c r="E198" s="1200"/>
      <c r="F198" s="1007"/>
      <c r="G198" s="1016"/>
      <c r="H198" s="1017"/>
      <c r="I198" s="1018"/>
      <c r="J198" s="1008"/>
      <c r="K198" s="1158"/>
      <c r="L198" s="1261"/>
      <c r="M198" s="1262"/>
      <c r="N198" s="1207"/>
      <c r="O198" s="1269"/>
      <c r="P198" s="1267"/>
      <c r="Q198" s="1318"/>
      <c r="R198" s="1207"/>
      <c r="S198" s="1269"/>
      <c r="T198" s="1267"/>
      <c r="U198" s="1318"/>
      <c r="V198" s="1207"/>
      <c r="W198" s="726"/>
      <c r="X198" s="705"/>
      <c r="Y198" s="705"/>
      <c r="Z198" s="707"/>
      <c r="AA198" s="603" t="str">
        <f>AB197 &amp; "-" &amp; AD197</f>
        <v>-</v>
      </c>
      <c r="AB198" s="1206"/>
      <c r="AC198" s="1207"/>
      <c r="AD198" s="1206"/>
      <c r="AE198" s="1207"/>
      <c r="AF198" s="673"/>
      <c r="AG198" s="1265"/>
      <c r="AH198" s="719"/>
      <c r="AI198" s="722"/>
      <c r="AJ198" s="722"/>
      <c r="AK198" s="722"/>
      <c r="AL198" s="722"/>
      <c r="AM198" s="722"/>
      <c r="AN198" s="722"/>
      <c r="AO198" s="719"/>
      <c r="AP198" s="719"/>
      <c r="AQ198" s="719"/>
      <c r="AR198" s="719"/>
    </row>
    <row r="199" spans="1:46" s="685" customFormat="1" ht="17.100000000000001" customHeight="1">
      <c r="A199" s="1200"/>
      <c r="B199" s="1200"/>
      <c r="C199" s="1200"/>
      <c r="D199" s="1200"/>
      <c r="E199" s="1200"/>
      <c r="F199" s="1007"/>
      <c r="G199" s="1016"/>
      <c r="H199" s="1017"/>
      <c r="I199" s="1018"/>
      <c r="J199" s="1008"/>
      <c r="K199" s="1158"/>
      <c r="L199" s="1261"/>
      <c r="M199" s="1262"/>
      <c r="N199" s="1207"/>
      <c r="O199" s="1269"/>
      <c r="P199" s="1267"/>
      <c r="Q199" s="1318"/>
      <c r="R199" s="1207"/>
      <c r="S199" s="602"/>
      <c r="T199" s="698"/>
      <c r="U199" s="705"/>
      <c r="V199" s="706"/>
      <c r="W199" s="706"/>
      <c r="X199" s="706"/>
      <c r="Y199" s="706"/>
      <c r="Z199" s="707"/>
      <c r="AA199" s="707"/>
      <c r="AB199" s="708"/>
      <c r="AC199" s="704"/>
      <c r="AD199" s="704"/>
      <c r="AE199" s="708"/>
      <c r="AF199" s="704"/>
      <c r="AG199" s="1265"/>
      <c r="AH199" s="719"/>
      <c r="AI199" s="722"/>
      <c r="AJ199" s="722"/>
      <c r="AK199" s="722"/>
      <c r="AL199" s="722"/>
      <c r="AM199" s="722"/>
      <c r="AN199" s="722"/>
      <c r="AO199" s="719"/>
      <c r="AP199" s="719"/>
      <c r="AQ199" s="719"/>
      <c r="AR199" s="719"/>
    </row>
    <row r="200" spans="1:46" s="685" customFormat="1" ht="17.100000000000001" customHeight="1">
      <c r="A200" s="1200"/>
      <c r="B200" s="1200"/>
      <c r="C200" s="1200"/>
      <c r="D200" s="1200"/>
      <c r="E200" s="1200"/>
      <c r="F200" s="1007"/>
      <c r="G200" s="1016"/>
      <c r="H200" s="1017"/>
      <c r="I200" s="1018"/>
      <c r="J200" s="1008"/>
      <c r="K200" s="1158"/>
      <c r="L200" s="1261"/>
      <c r="M200" s="1262"/>
      <c r="N200" s="1207"/>
      <c r="O200" s="709"/>
      <c r="P200" s="711"/>
      <c r="Q200" s="710"/>
      <c r="R200" s="706"/>
      <c r="S200" s="706"/>
      <c r="T200" s="706"/>
      <c r="U200" s="706"/>
      <c r="V200" s="706"/>
      <c r="W200" s="706"/>
      <c r="X200" s="706"/>
      <c r="Y200" s="706"/>
      <c r="Z200" s="707"/>
      <c r="AA200" s="707"/>
      <c r="AB200" s="708"/>
      <c r="AC200" s="704"/>
      <c r="AD200" s="704"/>
      <c r="AE200" s="708"/>
      <c r="AF200" s="704"/>
      <c r="AG200" s="1265"/>
      <c r="AH200" s="719"/>
      <c r="AI200" s="722"/>
      <c r="AJ200" s="722"/>
      <c r="AK200" s="722"/>
      <c r="AL200" s="722"/>
      <c r="AM200" s="722"/>
      <c r="AN200" s="722"/>
      <c r="AO200" s="719"/>
      <c r="AP200" s="719"/>
      <c r="AQ200" s="719"/>
      <c r="AR200" s="719"/>
    </row>
    <row r="201" spans="1:46" s="684" customFormat="1" ht="15" customHeight="1">
      <c r="A201" s="1200"/>
      <c r="B201" s="1200"/>
      <c r="C201" s="1200"/>
      <c r="D201" s="1200"/>
      <c r="E201" s="1015"/>
      <c r="F201" s="1009"/>
      <c r="G201" s="1011"/>
      <c r="H201" s="1009"/>
      <c r="I201" s="1018"/>
      <c r="J201" s="1008"/>
      <c r="K201" s="1003"/>
      <c r="L201" s="688"/>
      <c r="M201" s="697" t="s">
        <v>5</v>
      </c>
      <c r="N201" s="697"/>
      <c r="O201" s="697"/>
      <c r="P201" s="697"/>
      <c r="Q201" s="697"/>
      <c r="R201" s="697"/>
      <c r="S201" s="697"/>
      <c r="T201" s="697"/>
      <c r="U201" s="697"/>
      <c r="V201" s="697"/>
      <c r="W201" s="697"/>
      <c r="X201" s="697"/>
      <c r="Y201" s="697"/>
      <c r="Z201" s="697"/>
      <c r="AA201" s="697"/>
      <c r="AB201" s="697"/>
      <c r="AC201" s="697"/>
      <c r="AD201" s="697"/>
      <c r="AE201" s="697"/>
      <c r="AF201" s="697"/>
      <c r="AG201" s="1266"/>
      <c r="AH201" s="721"/>
      <c r="AI201" s="721"/>
      <c r="AJ201" s="723"/>
      <c r="AK201" s="723"/>
      <c r="AL201" s="723"/>
      <c r="AM201" s="723"/>
      <c r="AN201" s="723"/>
      <c r="AO201" s="721"/>
      <c r="AP201" s="721"/>
      <c r="AQ201" s="721"/>
      <c r="AR201" s="721"/>
    </row>
    <row r="202" spans="1:46" s="684" customFormat="1" ht="15" customHeight="1">
      <c r="A202" s="1200"/>
      <c r="B202" s="1200"/>
      <c r="C202" s="1200"/>
      <c r="D202" s="1015"/>
      <c r="E202" s="1015"/>
      <c r="F202" s="1009"/>
      <c r="G202" s="1016"/>
      <c r="H202" s="1009"/>
      <c r="I202" s="1003"/>
      <c r="J202" s="994"/>
      <c r="K202" s="1003"/>
      <c r="L202" s="688"/>
      <c r="M202" s="696" t="s">
        <v>17</v>
      </c>
      <c r="N202" s="696"/>
      <c r="O202" s="696"/>
      <c r="P202" s="696"/>
      <c r="Q202" s="696"/>
      <c r="R202" s="696"/>
      <c r="S202" s="696"/>
      <c r="T202" s="696"/>
      <c r="U202" s="696"/>
      <c r="V202" s="696"/>
      <c r="W202" s="696"/>
      <c r="X202" s="696"/>
      <c r="Y202" s="696"/>
      <c r="Z202" s="696"/>
      <c r="AA202" s="696"/>
      <c r="AB202" s="696"/>
      <c r="AC202" s="696"/>
      <c r="AD202" s="696"/>
      <c r="AE202" s="696"/>
      <c r="AF202" s="704"/>
      <c r="AG202" s="699"/>
      <c r="AH202" s="721"/>
      <c r="AI202" s="721"/>
      <c r="AJ202" s="723"/>
      <c r="AK202" s="723"/>
      <c r="AL202" s="723"/>
      <c r="AM202" s="723"/>
      <c r="AN202" s="723"/>
      <c r="AO202" s="721"/>
      <c r="AP202" s="721"/>
      <c r="AQ202" s="721"/>
      <c r="AR202" s="721"/>
    </row>
    <row r="203" spans="1:46" s="684" customFormat="1" ht="15" customHeight="1">
      <c r="A203" s="1200"/>
      <c r="B203" s="1200"/>
      <c r="C203" s="1015"/>
      <c r="D203" s="1015"/>
      <c r="E203" s="1015"/>
      <c r="F203" s="1009"/>
      <c r="G203" s="1016"/>
      <c r="H203" s="1009"/>
      <c r="I203" s="1003"/>
      <c r="J203" s="994"/>
      <c r="K203" s="1003"/>
      <c r="L203" s="688"/>
      <c r="M203" s="695" t="s">
        <v>18</v>
      </c>
      <c r="N203" s="695"/>
      <c r="O203" s="695"/>
      <c r="P203" s="695"/>
      <c r="Q203" s="695"/>
      <c r="R203" s="695"/>
      <c r="S203" s="695"/>
      <c r="T203" s="695"/>
      <c r="U203" s="695"/>
      <c r="V203" s="695"/>
      <c r="W203" s="695"/>
      <c r="X203" s="695"/>
      <c r="Y203" s="695"/>
      <c r="Z203" s="691"/>
      <c r="AA203" s="691"/>
      <c r="AB203" s="708"/>
      <c r="AC203" s="704"/>
      <c r="AD203" s="703"/>
      <c r="AE203" s="695"/>
      <c r="AF203" s="704"/>
      <c r="AG203" s="699"/>
      <c r="AH203" s="721"/>
      <c r="AI203" s="721"/>
      <c r="AJ203" s="721"/>
      <c r="AK203" s="721"/>
      <c r="AL203" s="721"/>
      <c r="AM203" s="721"/>
      <c r="AN203" s="721"/>
      <c r="AO203" s="721"/>
      <c r="AP203" s="721"/>
      <c r="AQ203" s="721"/>
      <c r="AR203" s="721"/>
    </row>
    <row r="204" spans="1:46" s="684" customFormat="1" ht="15" customHeight="1">
      <c r="A204" s="1200"/>
      <c r="B204" s="1015"/>
      <c r="C204" s="1015"/>
      <c r="D204" s="1015"/>
      <c r="E204" s="1015"/>
      <c r="F204" s="1009"/>
      <c r="G204" s="1016"/>
      <c r="H204" s="1009"/>
      <c r="I204" s="1003"/>
      <c r="J204" s="994"/>
      <c r="K204" s="1003"/>
      <c r="L204" s="688"/>
      <c r="M204" s="698" t="s">
        <v>19</v>
      </c>
      <c r="N204" s="698"/>
      <c r="O204" s="698"/>
      <c r="P204" s="698"/>
      <c r="Q204" s="698"/>
      <c r="R204" s="698"/>
      <c r="S204" s="698"/>
      <c r="T204" s="698"/>
      <c r="U204" s="698"/>
      <c r="V204" s="698"/>
      <c r="W204" s="698"/>
      <c r="X204" s="698"/>
      <c r="Y204" s="698"/>
      <c r="Z204" s="691"/>
      <c r="AA204" s="691"/>
      <c r="AB204" s="708"/>
      <c r="AC204" s="704"/>
      <c r="AD204" s="703"/>
      <c r="AE204" s="695"/>
      <c r="AF204" s="704"/>
      <c r="AG204" s="699"/>
      <c r="AH204" s="721"/>
      <c r="AI204" s="721"/>
      <c r="AJ204" s="721"/>
      <c r="AK204" s="721"/>
      <c r="AL204" s="721"/>
      <c r="AM204" s="721"/>
      <c r="AN204" s="721"/>
      <c r="AO204" s="721"/>
      <c r="AP204" s="721"/>
      <c r="AQ204" s="721"/>
      <c r="AR204" s="721"/>
    </row>
    <row r="205" spans="1:46" s="684" customFormat="1" ht="15" customHeight="1">
      <c r="A205" s="989"/>
      <c r="B205" s="989"/>
      <c r="C205" s="989"/>
      <c r="D205" s="989"/>
      <c r="E205" s="989"/>
      <c r="F205" s="989"/>
      <c r="G205" s="1002"/>
      <c r="H205" s="1003"/>
      <c r="I205" s="993"/>
      <c r="J205" s="994"/>
      <c r="K205" s="989"/>
      <c r="L205" s="688"/>
      <c r="M205" s="705" t="s">
        <v>309</v>
      </c>
      <c r="N205" s="705"/>
      <c r="O205" s="705"/>
      <c r="P205" s="705"/>
      <c r="Q205" s="705"/>
      <c r="R205" s="705"/>
      <c r="S205" s="705"/>
      <c r="T205" s="705"/>
      <c r="U205" s="705"/>
      <c r="V205" s="705"/>
      <c r="W205" s="705"/>
      <c r="X205" s="705"/>
      <c r="Y205" s="705"/>
      <c r="Z205" s="691"/>
      <c r="AA205" s="691"/>
      <c r="AB205" s="708"/>
      <c r="AC205" s="704"/>
      <c r="AD205" s="703"/>
      <c r="AE205" s="695"/>
      <c r="AF205" s="704"/>
      <c r="AG205" s="699"/>
      <c r="AH205" s="721"/>
      <c r="AI205" s="721"/>
      <c r="AJ205" s="721"/>
      <c r="AK205" s="721"/>
      <c r="AL205" s="721"/>
      <c r="AM205" s="721"/>
      <c r="AN205" s="721"/>
      <c r="AO205" s="721"/>
      <c r="AP205" s="721"/>
      <c r="AQ205" s="721"/>
      <c r="AR205" s="721"/>
    </row>
    <row r="206" spans="1:46" ht="15" customHeight="1">
      <c r="G206" s="156"/>
      <c r="H206" s="157"/>
      <c r="I206" s="157"/>
      <c r="J206" s="85"/>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204"/>
      <c r="AL206" s="204"/>
      <c r="AM206" s="204"/>
      <c r="AN206" s="204"/>
      <c r="AO206" s="204"/>
      <c r="AP206" s="204"/>
      <c r="AQ206" s="204"/>
      <c r="AR206" s="204"/>
      <c r="AS206" s="204"/>
      <c r="AT206" s="204"/>
    </row>
    <row r="207" spans="1:46" ht="15" customHeight="1">
      <c r="G207" s="156"/>
      <c r="H207" s="157"/>
      <c r="I207" s="157"/>
      <c r="J207" s="85"/>
      <c r="K207" s="157"/>
      <c r="L207" s="157"/>
      <c r="M207" s="157"/>
      <c r="N207" s="157"/>
      <c r="O207" s="157"/>
      <c r="P207" s="157"/>
      <c r="Q207" s="1202"/>
      <c r="R207" s="157"/>
      <c r="S207" s="157"/>
      <c r="T207" s="157"/>
      <c r="U207" s="1202"/>
      <c r="V207" s="157"/>
      <c r="W207" s="157"/>
      <c r="X207" s="157"/>
      <c r="Y207" s="1092"/>
      <c r="Z207" s="157"/>
      <c r="AA207" s="157"/>
      <c r="AB207" s="157"/>
      <c r="AC207" s="157"/>
      <c r="AD207" s="157"/>
      <c r="AE207" s="157"/>
      <c r="AF207" s="157"/>
      <c r="AG207" s="157"/>
      <c r="AH207" s="157"/>
      <c r="AI207" s="157"/>
      <c r="AJ207" s="157"/>
      <c r="AK207" s="204"/>
      <c r="AL207" s="204"/>
      <c r="AM207" s="204"/>
      <c r="AN207" s="204"/>
      <c r="AO207" s="204"/>
      <c r="AP207" s="204"/>
      <c r="AQ207" s="204"/>
      <c r="AR207" s="204"/>
      <c r="AS207" s="204"/>
      <c r="AT207" s="204"/>
    </row>
    <row r="208" spans="1:46" ht="15" customHeight="1">
      <c r="G208" s="156"/>
      <c r="H208" s="157"/>
      <c r="I208" s="157"/>
      <c r="J208" s="85"/>
      <c r="K208" s="157"/>
      <c r="L208" s="157"/>
      <c r="M208" s="157"/>
      <c r="N208" s="157"/>
      <c r="O208" s="157"/>
      <c r="P208" s="157"/>
      <c r="Q208" s="1202"/>
      <c r="R208" s="157"/>
      <c r="S208" s="157"/>
      <c r="T208" s="157"/>
      <c r="U208" s="1202"/>
      <c r="V208" s="157"/>
      <c r="W208" s="157"/>
      <c r="X208" s="157"/>
      <c r="Y208" s="157"/>
      <c r="Z208" s="157"/>
      <c r="AA208" s="157"/>
      <c r="AB208" s="157"/>
      <c r="AC208" s="157"/>
    </row>
    <row r="209" spans="1:83" ht="15" customHeight="1">
      <c r="G209" s="156"/>
      <c r="H209" s="157"/>
      <c r="I209" s="157"/>
      <c r="J209" s="85"/>
      <c r="K209" s="157"/>
      <c r="L209" s="157"/>
      <c r="M209" s="157"/>
      <c r="N209" s="157"/>
      <c r="O209" s="157"/>
      <c r="Q209" s="1202"/>
      <c r="V209" s="157"/>
      <c r="W209" s="157"/>
      <c r="X209" s="157"/>
      <c r="Z209" s="157"/>
      <c r="AA209" s="157"/>
      <c r="AB209" s="157"/>
      <c r="AC209" s="730"/>
      <c r="AD209" s="157"/>
    </row>
    <row r="210" spans="1:83" ht="15" customHeight="1">
      <c r="G210" s="156"/>
      <c r="H210" s="157"/>
      <c r="I210" s="157"/>
      <c r="J210" s="85"/>
      <c r="K210" s="157"/>
      <c r="L210" s="157"/>
      <c r="M210" s="157"/>
      <c r="N210" s="157"/>
      <c r="O210" s="157"/>
      <c r="Q210" s="225"/>
      <c r="Y210" s="157"/>
      <c r="Z210" s="157"/>
      <c r="AA210" s="157"/>
      <c r="AB210" s="157"/>
      <c r="AC210" s="157"/>
      <c r="AD210" s="157"/>
      <c r="AE210" s="157"/>
    </row>
    <row r="211" spans="1:83" ht="15" customHeight="1">
      <c r="A211" s="731"/>
      <c r="B211" s="731"/>
      <c r="C211" s="731"/>
      <c r="D211" s="731"/>
      <c r="E211" s="731"/>
      <c r="F211" s="731"/>
      <c r="G211" s="734"/>
      <c r="H211" s="735"/>
      <c r="I211" s="735"/>
      <c r="J211" s="732"/>
      <c r="K211" s="735"/>
      <c r="L211" s="735"/>
      <c r="M211" s="735"/>
      <c r="N211" s="1296" t="s">
        <v>85</v>
      </c>
      <c r="O211" s="1269"/>
      <c r="P211" s="1267">
        <v>1</v>
      </c>
      <c r="Q211" s="1297"/>
      <c r="R211" s="1207" t="s">
        <v>84</v>
      </c>
      <c r="S211" s="1298"/>
      <c r="T211" s="1285">
        <v>1</v>
      </c>
      <c r="U211" s="1203"/>
      <c r="V211" s="1207" t="s">
        <v>84</v>
      </c>
      <c r="W211" s="837"/>
      <c r="X211" s="738">
        <v>1</v>
      </c>
      <c r="Y211" s="1092"/>
      <c r="Z211" s="735"/>
      <c r="AA211" s="735"/>
      <c r="AB211" s="735"/>
      <c r="AC211" s="735"/>
      <c r="AD211" s="735"/>
      <c r="AE211" s="731"/>
      <c r="AF211" s="729"/>
      <c r="AG211" s="729"/>
      <c r="AH211" s="729"/>
      <c r="AI211" s="729"/>
      <c r="AJ211" s="729"/>
      <c r="AK211" s="729"/>
      <c r="AL211" s="729"/>
      <c r="AM211" s="729"/>
      <c r="AN211" s="729"/>
      <c r="AO211" s="729"/>
      <c r="AP211" s="729"/>
      <c r="AQ211" s="729"/>
      <c r="AR211" s="729"/>
      <c r="AS211" s="729"/>
      <c r="AT211" s="729"/>
      <c r="AU211" s="729"/>
      <c r="AV211" s="729"/>
      <c r="AW211" s="729"/>
      <c r="AX211" s="729"/>
      <c r="AY211" s="729"/>
      <c r="AZ211" s="729"/>
      <c r="BA211" s="729"/>
      <c r="BB211" s="729"/>
      <c r="BC211" s="729"/>
      <c r="BD211" s="729"/>
      <c r="BE211" s="729"/>
      <c r="BF211" s="729"/>
      <c r="BG211" s="729"/>
      <c r="BH211" s="729"/>
      <c r="BI211" s="729"/>
      <c r="BJ211" s="729"/>
      <c r="BK211" s="729"/>
      <c r="BL211" s="729"/>
      <c r="BM211" s="729"/>
      <c r="BN211" s="729"/>
      <c r="BO211" s="729"/>
      <c r="BP211" s="729"/>
      <c r="BQ211" s="729"/>
      <c r="BR211" s="729"/>
      <c r="BS211" s="729"/>
      <c r="BT211" s="729"/>
      <c r="BU211" s="729"/>
      <c r="BV211" s="729"/>
      <c r="BW211" s="729"/>
      <c r="BX211" s="729"/>
      <c r="BY211" s="729"/>
      <c r="BZ211" s="729"/>
      <c r="CA211" s="729"/>
      <c r="CB211" s="729"/>
      <c r="CC211" s="729"/>
      <c r="CD211" s="729"/>
      <c r="CE211" s="729"/>
    </row>
    <row r="212" spans="1:83" ht="15" customHeight="1">
      <c r="A212" s="731"/>
      <c r="B212" s="731"/>
      <c r="C212" s="731"/>
      <c r="D212" s="731"/>
      <c r="E212" s="731"/>
      <c r="F212" s="731"/>
      <c r="G212" s="734"/>
      <c r="H212" s="735"/>
      <c r="I212" s="735"/>
      <c r="J212" s="732"/>
      <c r="K212" s="735"/>
      <c r="L212" s="735"/>
      <c r="M212" s="735"/>
      <c r="N212" s="1296"/>
      <c r="O212" s="1269"/>
      <c r="P212" s="1267"/>
      <c r="Q212" s="1297"/>
      <c r="R212" s="1207"/>
      <c r="S212" s="1299"/>
      <c r="T212" s="1286"/>
      <c r="U212" s="1203"/>
      <c r="V212" s="1207"/>
      <c r="W212" s="736"/>
      <c r="X212" s="736"/>
      <c r="Y212" s="736" t="s">
        <v>713</v>
      </c>
      <c r="Z212" s="735"/>
      <c r="AA212" s="735"/>
      <c r="AB212" s="735"/>
      <c r="AC212" s="735"/>
      <c r="AD212" s="735"/>
      <c r="AE212" s="735"/>
      <c r="AF212" s="729"/>
      <c r="AG212" s="729"/>
      <c r="AH212" s="729"/>
      <c r="AI212" s="729"/>
      <c r="AJ212" s="729"/>
      <c r="AK212" s="729"/>
      <c r="AL212" s="729"/>
      <c r="AM212" s="729"/>
      <c r="AN212" s="729"/>
      <c r="AO212" s="729"/>
      <c r="AP212" s="729"/>
      <c r="AQ212" s="729"/>
      <c r="AR212" s="729"/>
      <c r="AS212" s="729"/>
      <c r="AT212" s="729"/>
      <c r="AU212" s="729"/>
      <c r="AV212" s="729"/>
      <c r="AW212" s="729"/>
      <c r="AX212" s="729"/>
      <c r="AY212" s="729"/>
      <c r="AZ212" s="729"/>
      <c r="BA212" s="729"/>
      <c r="BB212" s="729"/>
      <c r="BC212" s="729"/>
      <c r="BD212" s="729"/>
      <c r="BE212" s="729"/>
      <c r="BF212" s="729"/>
      <c r="BG212" s="729"/>
      <c r="BH212" s="729"/>
      <c r="BI212" s="729"/>
      <c r="BJ212" s="729"/>
      <c r="BK212" s="729"/>
      <c r="BL212" s="729"/>
      <c r="BM212" s="729"/>
      <c r="BN212" s="729"/>
      <c r="BO212" s="729"/>
      <c r="BP212" s="729"/>
      <c r="BQ212" s="729"/>
      <c r="BR212" s="729"/>
      <c r="BS212" s="729"/>
      <c r="BT212" s="729"/>
      <c r="BU212" s="729"/>
      <c r="BV212" s="729"/>
      <c r="BW212" s="729"/>
      <c r="BX212" s="729"/>
      <c r="BY212" s="729"/>
      <c r="BZ212" s="729"/>
      <c r="CA212" s="729"/>
      <c r="CB212" s="729"/>
      <c r="CC212" s="729"/>
      <c r="CD212" s="729"/>
      <c r="CE212" s="729"/>
    </row>
    <row r="213" spans="1:83" ht="15" customHeight="1">
      <c r="A213" s="731"/>
      <c r="B213" s="731"/>
      <c r="C213" s="731"/>
      <c r="D213" s="731"/>
      <c r="E213" s="731"/>
      <c r="F213" s="731"/>
      <c r="G213" s="734"/>
      <c r="H213" s="735"/>
      <c r="I213" s="735"/>
      <c r="J213" s="732"/>
      <c r="K213" s="735"/>
      <c r="L213" s="735"/>
      <c r="M213" s="735"/>
      <c r="N213" s="1296"/>
      <c r="O213" s="1269"/>
      <c r="P213" s="1267"/>
      <c r="Q213" s="1297"/>
      <c r="R213" s="1207"/>
      <c r="S213" s="733"/>
      <c r="T213" s="733"/>
      <c r="U213" s="736" t="s">
        <v>714</v>
      </c>
      <c r="V213" s="836"/>
      <c r="W213" s="737"/>
      <c r="X213" s="737"/>
      <c r="Y213" s="737"/>
      <c r="Z213" s="735"/>
      <c r="AA213" s="735"/>
      <c r="AB213" s="735"/>
      <c r="AC213" s="735"/>
      <c r="AD213" s="735"/>
      <c r="AE213" s="735"/>
      <c r="AF213" s="729"/>
      <c r="AG213" s="729"/>
      <c r="AH213" s="729"/>
      <c r="AI213" s="729"/>
      <c r="AJ213" s="729"/>
      <c r="AK213" s="729"/>
      <c r="AL213" s="729"/>
      <c r="AM213" s="729"/>
      <c r="AN213" s="729"/>
      <c r="AO213" s="729"/>
      <c r="AP213" s="729"/>
      <c r="AQ213" s="729"/>
      <c r="AR213" s="729"/>
      <c r="AS213" s="729"/>
      <c r="AT213" s="729"/>
      <c r="AU213" s="729"/>
      <c r="AV213" s="729"/>
      <c r="AW213" s="729"/>
      <c r="AX213" s="729"/>
      <c r="AY213" s="729"/>
      <c r="AZ213" s="729"/>
      <c r="BA213" s="729"/>
      <c r="BB213" s="729"/>
      <c r="BC213" s="729"/>
      <c r="BD213" s="729"/>
      <c r="BE213" s="729"/>
      <c r="BF213" s="729"/>
      <c r="BG213" s="729"/>
      <c r="BH213" s="729"/>
      <c r="BI213" s="729"/>
      <c r="BJ213" s="729"/>
      <c r="BK213" s="729"/>
      <c r="BL213" s="729"/>
      <c r="BM213" s="729"/>
      <c r="BN213" s="729"/>
      <c r="BO213" s="729"/>
      <c r="BP213" s="729"/>
      <c r="BQ213" s="729"/>
      <c r="BR213" s="729"/>
      <c r="BS213" s="729"/>
      <c r="BT213" s="729"/>
      <c r="BU213" s="729"/>
      <c r="BV213" s="729"/>
      <c r="BW213" s="729"/>
      <c r="BX213" s="729"/>
      <c r="BY213" s="729"/>
      <c r="BZ213" s="729"/>
      <c r="CA213" s="729"/>
      <c r="CB213" s="729"/>
      <c r="CC213" s="729"/>
      <c r="CD213" s="729"/>
      <c r="CE213" s="729"/>
    </row>
    <row r="214" spans="1:83" ht="15" customHeight="1">
      <c r="A214" s="731"/>
      <c r="B214" s="731"/>
      <c r="C214" s="731"/>
      <c r="D214" s="731"/>
      <c r="E214" s="731"/>
      <c r="F214" s="731"/>
      <c r="G214" s="734"/>
      <c r="H214" s="735"/>
      <c r="I214" s="735"/>
      <c r="J214" s="732"/>
      <c r="K214" s="735"/>
      <c r="L214" s="735"/>
      <c r="M214" s="735"/>
      <c r="N214" s="1207"/>
      <c r="O214" s="834"/>
      <c r="P214" s="834"/>
      <c r="Q214" s="835"/>
      <c r="R214" s="836"/>
      <c r="S214" s="737"/>
      <c r="T214" s="737"/>
      <c r="U214" s="737"/>
      <c r="V214" s="737"/>
      <c r="W214" s="737"/>
      <c r="X214" s="737"/>
      <c r="Y214" s="737"/>
      <c r="Z214" s="735"/>
      <c r="AA214" s="735"/>
      <c r="AB214" s="735"/>
      <c r="AC214" s="735"/>
      <c r="AD214" s="735"/>
      <c r="AE214" s="735"/>
      <c r="AF214" s="729"/>
      <c r="AG214" s="729"/>
      <c r="AH214" s="729"/>
      <c r="AI214" s="729"/>
      <c r="AJ214" s="729"/>
      <c r="AK214" s="729"/>
      <c r="AL214" s="729"/>
      <c r="AM214" s="729"/>
      <c r="AN214" s="729"/>
      <c r="AO214" s="729"/>
      <c r="AP214" s="729"/>
      <c r="AQ214" s="729"/>
      <c r="AR214" s="729"/>
      <c r="AS214" s="729"/>
      <c r="AT214" s="729"/>
      <c r="AU214" s="729"/>
      <c r="AV214" s="729"/>
      <c r="AW214" s="729"/>
      <c r="AX214" s="729"/>
      <c r="AY214" s="729"/>
      <c r="AZ214" s="729"/>
      <c r="BA214" s="729"/>
      <c r="BB214" s="729"/>
      <c r="BC214" s="729"/>
      <c r="BD214" s="729"/>
      <c r="BE214" s="729"/>
      <c r="BF214" s="729"/>
      <c r="BG214" s="729"/>
      <c r="BH214" s="729"/>
      <c r="BI214" s="729"/>
      <c r="BJ214" s="729"/>
      <c r="BK214" s="729"/>
      <c r="BL214" s="729"/>
      <c r="BM214" s="729"/>
      <c r="BN214" s="729"/>
      <c r="BO214" s="729"/>
      <c r="BP214" s="729"/>
      <c r="BQ214" s="729"/>
      <c r="BR214" s="729"/>
      <c r="BS214" s="729"/>
      <c r="BT214" s="729"/>
      <c r="BU214" s="729"/>
      <c r="BV214" s="729"/>
      <c r="BW214" s="729"/>
      <c r="BX214" s="729"/>
      <c r="BY214" s="729"/>
      <c r="BZ214" s="729"/>
      <c r="CA214" s="729"/>
      <c r="CB214" s="729"/>
      <c r="CC214" s="729"/>
      <c r="CD214" s="729"/>
      <c r="CE214" s="729"/>
    </row>
    <row r="216" spans="1:83" s="36" customFormat="1" ht="17.100000000000001" customHeight="1">
      <c r="A216" s="98"/>
      <c r="B216" s="98"/>
      <c r="C216" s="86"/>
      <c r="D216" s="151"/>
      <c r="E216" s="170"/>
      <c r="F216" s="172"/>
      <c r="G216" s="172"/>
      <c r="H216" s="171"/>
      <c r="I216" s="171"/>
      <c r="J216" s="171"/>
      <c r="K216" s="171"/>
      <c r="L216" s="171"/>
      <c r="M216" s="171"/>
      <c r="N216" s="171"/>
      <c r="O216" s="171"/>
      <c r="P216" s="171"/>
      <c r="Q216" s="171"/>
      <c r="R216" s="171"/>
      <c r="S216" s="171"/>
      <c r="T216" s="153"/>
      <c r="U216" s="153"/>
      <c r="V216" s="153"/>
      <c r="W216" s="173"/>
      <c r="X216" s="173"/>
    </row>
    <row r="217" spans="1:83" s="742" customFormat="1" ht="18.75" customHeight="1">
      <c r="X217" s="721"/>
      <c r="Y217" s="721"/>
      <c r="Z217" s="721"/>
      <c r="AA217" s="721"/>
      <c r="AB217" s="721"/>
      <c r="AC217" s="721"/>
      <c r="AD217" s="721"/>
      <c r="AE217" s="721"/>
      <c r="AF217" s="721"/>
      <c r="AG217" s="721"/>
      <c r="AH217" s="721"/>
      <c r="AI217" s="721"/>
      <c r="AJ217" s="721"/>
    </row>
    <row r="218" spans="1:83" s="35" customFormat="1" ht="17.100000000000001" customHeight="1">
      <c r="G218" s="35" t="s">
        <v>13</v>
      </c>
      <c r="I218" s="35" t="s">
        <v>746</v>
      </c>
      <c r="V218" s="158"/>
      <c r="X218" s="217"/>
      <c r="Y218" s="217"/>
      <c r="Z218" s="217"/>
      <c r="AA218" s="217"/>
      <c r="AB218" s="217"/>
      <c r="AC218" s="217"/>
      <c r="AD218" s="217"/>
      <c r="AE218" s="217"/>
      <c r="AF218" s="217"/>
      <c r="AG218" s="217"/>
      <c r="AH218" s="217"/>
      <c r="AI218" s="217"/>
      <c r="AJ218" s="217"/>
    </row>
    <row r="219" spans="1:83" s="742" customFormat="1" ht="17.100000000000001" customHeight="1">
      <c r="L219" s="122"/>
      <c r="M219" s="122"/>
      <c r="N219" s="122"/>
      <c r="O219" s="122"/>
      <c r="P219" s="122"/>
      <c r="Q219" s="122"/>
      <c r="R219" s="122"/>
      <c r="S219" s="122"/>
      <c r="T219" s="122"/>
      <c r="U219" s="122"/>
      <c r="V219" s="122"/>
      <c r="W219" s="122"/>
      <c r="X219" s="721"/>
      <c r="Y219" s="721"/>
      <c r="Z219" s="721"/>
      <c r="AA219" s="721"/>
      <c r="AB219" s="721"/>
      <c r="AC219" s="721"/>
      <c r="AD219" s="721"/>
      <c r="AE219" s="721"/>
      <c r="AF219" s="721"/>
      <c r="AG219" s="721"/>
      <c r="AH219" s="721"/>
      <c r="AI219" s="721"/>
      <c r="AJ219" s="721"/>
    </row>
    <row r="220" spans="1:83" s="799" customFormat="1" ht="22.5">
      <c r="A220" s="1200">
        <v>1</v>
      </c>
      <c r="B220" s="883"/>
      <c r="C220" s="883"/>
      <c r="D220" s="883"/>
      <c r="E220" s="884"/>
      <c r="F220" s="885"/>
      <c r="G220" s="885"/>
      <c r="H220" s="885"/>
      <c r="I220" s="886"/>
      <c r="J220" s="881"/>
      <c r="K220" s="888"/>
      <c r="L220" s="781">
        <f>mergeValue(A220)</f>
        <v>1</v>
      </c>
      <c r="M220" s="641" t="s">
        <v>20</v>
      </c>
      <c r="N220" s="646"/>
      <c r="O220" s="1279"/>
      <c r="P220" s="1280"/>
      <c r="Q220" s="1280"/>
      <c r="R220" s="1280"/>
      <c r="S220" s="1280"/>
      <c r="T220" s="1280"/>
      <c r="U220" s="1280"/>
      <c r="V220" s="1281"/>
      <c r="W220" s="630" t="s">
        <v>476</v>
      </c>
      <c r="X220" s="808"/>
      <c r="Y220" s="829"/>
      <c r="Z220" s="829" t="str">
        <f t="shared" ref="Z220:Z233" si="3">IF(M220="","",M220 )</f>
        <v>Наименование тарифа</v>
      </c>
      <c r="AA220" s="829"/>
      <c r="AB220" s="829"/>
      <c r="AC220" s="829"/>
      <c r="AD220" s="808"/>
      <c r="AE220" s="808"/>
      <c r="AF220" s="808"/>
      <c r="AG220" s="808"/>
      <c r="AH220" s="808"/>
      <c r="AI220" s="808"/>
      <c r="AJ220" s="808"/>
    </row>
    <row r="221" spans="1:83" s="799" customFormat="1" ht="22.5">
      <c r="A221" s="1200"/>
      <c r="B221" s="1200">
        <v>1</v>
      </c>
      <c r="C221" s="883"/>
      <c r="D221" s="883"/>
      <c r="E221" s="885"/>
      <c r="F221" s="885"/>
      <c r="G221" s="885"/>
      <c r="H221" s="885"/>
      <c r="I221" s="880"/>
      <c r="J221" s="879"/>
      <c r="K221" s="882"/>
      <c r="L221" s="781" t="str">
        <f>mergeValue(A221) &amp;"."&amp; mergeValue(B221)</f>
        <v>1.1</v>
      </c>
      <c r="M221" s="692" t="s">
        <v>16</v>
      </c>
      <c r="N221" s="646"/>
      <c r="O221" s="1279"/>
      <c r="P221" s="1280"/>
      <c r="Q221" s="1280"/>
      <c r="R221" s="1280"/>
      <c r="S221" s="1280"/>
      <c r="T221" s="1280"/>
      <c r="U221" s="1280"/>
      <c r="V221" s="1281"/>
      <c r="W221" s="630" t="s">
        <v>477</v>
      </c>
      <c r="X221" s="808"/>
      <c r="Y221" s="829"/>
      <c r="Z221" s="829" t="str">
        <f t="shared" si="3"/>
        <v>Территория действия тарифа</v>
      </c>
      <c r="AA221" s="829"/>
      <c r="AB221" s="829"/>
      <c r="AC221" s="829"/>
      <c r="AD221" s="808"/>
      <c r="AE221" s="808"/>
      <c r="AF221" s="808"/>
      <c r="AG221" s="808"/>
      <c r="AH221" s="808"/>
      <c r="AI221" s="808"/>
      <c r="AJ221" s="808"/>
    </row>
    <row r="222" spans="1:83" s="799" customFormat="1" ht="22.5">
      <c r="A222" s="1200"/>
      <c r="B222" s="1200"/>
      <c r="C222" s="1200">
        <v>1</v>
      </c>
      <c r="D222" s="883"/>
      <c r="E222" s="885"/>
      <c r="F222" s="885"/>
      <c r="G222" s="885"/>
      <c r="H222" s="885"/>
      <c r="I222" s="887"/>
      <c r="J222" s="879"/>
      <c r="K222" s="882"/>
      <c r="L222" s="781" t="str">
        <f>mergeValue(A222) &amp;"."&amp; mergeValue(B222)&amp;"."&amp; mergeValue(C222)</f>
        <v>1.1.1</v>
      </c>
      <c r="M222" s="693" t="s">
        <v>7</v>
      </c>
      <c r="N222" s="646"/>
      <c r="O222" s="1279"/>
      <c r="P222" s="1280"/>
      <c r="Q222" s="1280"/>
      <c r="R222" s="1280"/>
      <c r="S222" s="1280"/>
      <c r="T222" s="1280"/>
      <c r="U222" s="1280"/>
      <c r="V222" s="1281"/>
      <c r="W222" s="630" t="s">
        <v>633</v>
      </c>
      <c r="X222" s="808"/>
      <c r="Y222" s="829"/>
      <c r="Z222" s="829" t="str">
        <f t="shared" si="3"/>
        <v xml:space="preserve">Наименование системы теплоснабжения </v>
      </c>
      <c r="AA222" s="829"/>
      <c r="AB222" s="829"/>
      <c r="AC222" s="829"/>
      <c r="AD222" s="808"/>
      <c r="AE222" s="808"/>
      <c r="AF222" s="808"/>
      <c r="AG222" s="808"/>
      <c r="AH222" s="808"/>
      <c r="AI222" s="808"/>
      <c r="AJ222" s="808"/>
    </row>
    <row r="223" spans="1:83" s="799" customFormat="1" ht="22.5">
      <c r="A223" s="1200"/>
      <c r="B223" s="1200"/>
      <c r="C223" s="1200"/>
      <c r="D223" s="1200">
        <v>1</v>
      </c>
      <c r="E223" s="885"/>
      <c r="F223" s="885"/>
      <c r="G223" s="885"/>
      <c r="H223" s="885"/>
      <c r="I223" s="887"/>
      <c r="J223" s="879"/>
      <c r="K223" s="882"/>
      <c r="L223" s="781" t="str">
        <f>mergeValue(A223) &amp;"."&amp; mergeValue(B223)&amp;"."&amp; mergeValue(C223)&amp;"."&amp; mergeValue(D223)</f>
        <v>1.1.1.1</v>
      </c>
      <c r="M223" s="694" t="s">
        <v>22</v>
      </c>
      <c r="N223" s="646"/>
      <c r="O223" s="1279"/>
      <c r="P223" s="1280"/>
      <c r="Q223" s="1280"/>
      <c r="R223" s="1280"/>
      <c r="S223" s="1280"/>
      <c r="T223" s="1280"/>
      <c r="U223" s="1280"/>
      <c r="V223" s="1281"/>
      <c r="W223" s="630" t="s">
        <v>634</v>
      </c>
      <c r="X223" s="808"/>
      <c r="Y223" s="829"/>
      <c r="Z223" s="829" t="str">
        <f t="shared" si="3"/>
        <v xml:space="preserve">Источник тепловой энергии  </v>
      </c>
      <c r="AA223" s="829"/>
      <c r="AB223" s="829"/>
      <c r="AC223" s="829"/>
      <c r="AD223" s="808"/>
      <c r="AE223" s="808"/>
      <c r="AF223" s="808"/>
      <c r="AG223" s="808"/>
      <c r="AH223" s="808"/>
      <c r="AI223" s="808"/>
      <c r="AJ223" s="808"/>
    </row>
    <row r="224" spans="1:83" s="799" customFormat="1" ht="101.25">
      <c r="A224" s="1200"/>
      <c r="B224" s="1200"/>
      <c r="C224" s="1200"/>
      <c r="D224" s="1200"/>
      <c r="E224" s="1200">
        <v>1</v>
      </c>
      <c r="F224" s="885"/>
      <c r="G224" s="885"/>
      <c r="H224" s="883">
        <v>1</v>
      </c>
      <c r="I224" s="1200">
        <v>1</v>
      </c>
      <c r="J224" s="885"/>
      <c r="K224" s="890"/>
      <c r="L224" s="781" t="str">
        <f>mergeValue(A224) &amp;"."&amp; mergeValue(B224)&amp;"."&amp; mergeValue(C224)&amp;"."&amp; mergeValue(D224)&amp;"."&amp; mergeValue(E224)</f>
        <v>1.1.1.1.1</v>
      </c>
      <c r="M224" s="554" t="s">
        <v>9</v>
      </c>
      <c r="N224" s="646"/>
      <c r="O224" s="1203"/>
      <c r="P224" s="1204"/>
      <c r="Q224" s="1204"/>
      <c r="R224" s="1204"/>
      <c r="S224" s="1204"/>
      <c r="T224" s="1204"/>
      <c r="U224" s="1204"/>
      <c r="V224" s="1205"/>
      <c r="W224" s="630" t="s">
        <v>638</v>
      </c>
      <c r="X224" s="808"/>
      <c r="Y224" s="829"/>
      <c r="Z224" s="829" t="str">
        <f t="shared" si="3"/>
        <v>Схема подключения теплопотребляющей установки к коллектору источника тепловой энергии</v>
      </c>
      <c r="AA224" s="829"/>
      <c r="AB224" s="829"/>
      <c r="AC224" s="829"/>
      <c r="AD224" s="808"/>
      <c r="AE224" s="808"/>
      <c r="AF224" s="808"/>
      <c r="AG224" s="808"/>
      <c r="AH224" s="808"/>
      <c r="AI224" s="808"/>
      <c r="AJ224" s="808"/>
    </row>
    <row r="225" spans="1:36" s="799" customFormat="1" ht="90">
      <c r="A225" s="1200"/>
      <c r="B225" s="1200"/>
      <c r="C225" s="1200"/>
      <c r="D225" s="1200"/>
      <c r="E225" s="1200"/>
      <c r="F225" s="1200">
        <v>1</v>
      </c>
      <c r="G225" s="883"/>
      <c r="H225" s="883"/>
      <c r="I225" s="1200"/>
      <c r="J225" s="1200">
        <v>1</v>
      </c>
      <c r="K225" s="891"/>
      <c r="L225" s="781" t="str">
        <f>mergeValue(A225) &amp;"."&amp; mergeValue(B225)&amp;"."&amp; mergeValue(C225)&amp;"."&amp; mergeValue(D225)&amp;"."&amp; mergeValue(E225)&amp;"."&amp; mergeValue(F225)</f>
        <v>1.1.1.1.1.1</v>
      </c>
      <c r="M225" s="555" t="s">
        <v>10</v>
      </c>
      <c r="N225" s="646"/>
      <c r="O225" s="1203"/>
      <c r="P225" s="1204"/>
      <c r="Q225" s="1204"/>
      <c r="R225" s="1204"/>
      <c r="S225" s="1204"/>
      <c r="T225" s="1204"/>
      <c r="U225" s="1204"/>
      <c r="V225" s="1205"/>
      <c r="W225" s="630" t="s">
        <v>636</v>
      </c>
      <c r="X225" s="808"/>
      <c r="Y225" s="829"/>
      <c r="Z225" s="829" t="str">
        <f t="shared" si="3"/>
        <v>Группа потребителей</v>
      </c>
      <c r="AA225" s="829"/>
      <c r="AB225" s="829"/>
      <c r="AC225" s="829"/>
      <c r="AD225" s="808"/>
      <c r="AE225" s="808"/>
      <c r="AF225" s="808"/>
      <c r="AG225" s="808"/>
      <c r="AH225" s="808"/>
      <c r="AI225" s="808"/>
      <c r="AJ225" s="808"/>
    </row>
    <row r="226" spans="1:36" s="799" customFormat="1" ht="195.75" customHeight="1">
      <c r="A226" s="1200"/>
      <c r="B226" s="1200"/>
      <c r="C226" s="1200"/>
      <c r="D226" s="1200"/>
      <c r="E226" s="1200"/>
      <c r="F226" s="1200"/>
      <c r="G226" s="883">
        <v>1</v>
      </c>
      <c r="H226" s="883"/>
      <c r="I226" s="1200"/>
      <c r="J226" s="1200"/>
      <c r="K226" s="891">
        <v>1</v>
      </c>
      <c r="L226" s="781" t="str">
        <f>mergeValue(A226) &amp;"."&amp; mergeValue(B226)&amp;"."&amp; mergeValue(C226)&amp;"."&amp; mergeValue(D226)&amp;"."&amp; mergeValue(E226)&amp;"."&amp; mergeValue(F226)&amp;"."&amp; mergeValue(G226)</f>
        <v>1.1.1.1.1.1.1</v>
      </c>
      <c r="M226" s="1068"/>
      <c r="N226" s="646"/>
      <c r="O226" s="763"/>
      <c r="P226" s="763"/>
      <c r="Q226" s="763"/>
      <c r="R226" s="1206"/>
      <c r="S226" s="1207" t="s">
        <v>84</v>
      </c>
      <c r="T226" s="1206"/>
      <c r="U226" s="1207" t="s">
        <v>84</v>
      </c>
      <c r="V226" s="763"/>
      <c r="W226" s="1199" t="s">
        <v>655</v>
      </c>
      <c r="X226" s="808" t="str">
        <f>strCheckDate(O227:V227)</f>
        <v/>
      </c>
      <c r="Y226" s="829"/>
      <c r="Z226" s="829" t="str">
        <f t="shared" si="3"/>
        <v/>
      </c>
      <c r="AA226" s="829"/>
      <c r="AB226" s="829"/>
      <c r="AC226" s="829"/>
      <c r="AD226" s="808"/>
      <c r="AE226" s="808"/>
      <c r="AF226" s="808"/>
      <c r="AG226" s="808"/>
      <c r="AH226" s="808"/>
      <c r="AI226" s="808"/>
      <c r="AJ226" s="808"/>
    </row>
    <row r="227" spans="1:36" s="799" customFormat="1" ht="14.25" hidden="1" customHeight="1">
      <c r="A227" s="1200"/>
      <c r="B227" s="1200"/>
      <c r="C227" s="1200"/>
      <c r="D227" s="1200"/>
      <c r="E227" s="1200"/>
      <c r="F227" s="1200"/>
      <c r="G227" s="883"/>
      <c r="H227" s="883"/>
      <c r="I227" s="1200"/>
      <c r="J227" s="1200"/>
      <c r="K227" s="891"/>
      <c r="L227" s="800"/>
      <c r="M227" s="646"/>
      <c r="N227" s="646"/>
      <c r="O227" s="763"/>
      <c r="P227" s="763"/>
      <c r="Q227" s="769" t="str">
        <f>R226 &amp; "-" &amp; T226</f>
        <v>-</v>
      </c>
      <c r="R227" s="1206"/>
      <c r="S227" s="1207"/>
      <c r="T227" s="1206"/>
      <c r="U227" s="1207"/>
      <c r="V227" s="763"/>
      <c r="W227" s="1199"/>
      <c r="X227" s="808"/>
      <c r="Y227" s="829"/>
      <c r="Z227" s="829" t="str">
        <f t="shared" si="3"/>
        <v/>
      </c>
      <c r="AA227" s="829"/>
      <c r="AB227" s="829"/>
      <c r="AC227" s="829"/>
      <c r="AD227" s="808"/>
      <c r="AE227" s="808"/>
      <c r="AF227" s="808"/>
      <c r="AG227" s="808"/>
      <c r="AH227" s="808"/>
      <c r="AI227" s="808"/>
      <c r="AJ227" s="808"/>
    </row>
    <row r="228" spans="1:36" s="799" customFormat="1" ht="15" customHeight="1">
      <c r="A228" s="1200"/>
      <c r="B228" s="1200"/>
      <c r="C228" s="1200"/>
      <c r="D228" s="1200"/>
      <c r="E228" s="1200"/>
      <c r="F228" s="1200"/>
      <c r="G228" s="885"/>
      <c r="H228" s="883"/>
      <c r="I228" s="1200"/>
      <c r="J228" s="1200"/>
      <c r="K228" s="890"/>
      <c r="L228" s="688"/>
      <c r="M228" s="557" t="s">
        <v>25</v>
      </c>
      <c r="N228" s="765"/>
      <c r="O228" s="765"/>
      <c r="P228" s="765"/>
      <c r="Q228" s="765"/>
      <c r="R228" s="765"/>
      <c r="S228" s="765"/>
      <c r="T228" s="765"/>
      <c r="U228" s="765"/>
      <c r="V228" s="762"/>
      <c r="W228" s="1199"/>
      <c r="X228" s="808"/>
      <c r="Y228" s="829"/>
      <c r="Z228" s="829" t="str">
        <f t="shared" si="3"/>
        <v>Добавить вид теплоносителя (параметры теплоносителя)</v>
      </c>
      <c r="AA228" s="829"/>
      <c r="AB228" s="829"/>
      <c r="AC228" s="829"/>
      <c r="AD228" s="808"/>
      <c r="AE228" s="808"/>
      <c r="AF228" s="808"/>
      <c r="AG228" s="808"/>
      <c r="AH228" s="808"/>
      <c r="AI228" s="808"/>
      <c r="AJ228" s="808"/>
    </row>
    <row r="229" spans="1:36" s="799" customFormat="1" ht="15" customHeight="1">
      <c r="A229" s="1200"/>
      <c r="B229" s="1200"/>
      <c r="C229" s="1200"/>
      <c r="D229" s="1200"/>
      <c r="E229" s="1200"/>
      <c r="F229" s="885"/>
      <c r="G229" s="885"/>
      <c r="H229" s="883"/>
      <c r="I229" s="1200"/>
      <c r="J229" s="885"/>
      <c r="K229" s="890"/>
      <c r="L229" s="688"/>
      <c r="M229" s="556" t="s">
        <v>11</v>
      </c>
      <c r="N229" s="765"/>
      <c r="O229" s="765"/>
      <c r="P229" s="765"/>
      <c r="Q229" s="765"/>
      <c r="R229" s="765"/>
      <c r="S229" s="765"/>
      <c r="T229" s="765"/>
      <c r="U229" s="764"/>
      <c r="V229" s="765"/>
      <c r="W229" s="665"/>
      <c r="X229" s="808"/>
      <c r="Y229" s="829"/>
      <c r="Z229" s="829" t="str">
        <f t="shared" si="3"/>
        <v>Добавить группу потребителей</v>
      </c>
      <c r="AA229" s="829"/>
      <c r="AB229" s="829"/>
      <c r="AC229" s="829"/>
      <c r="AD229" s="808"/>
      <c r="AE229" s="808"/>
      <c r="AF229" s="808"/>
      <c r="AG229" s="808"/>
      <c r="AH229" s="808"/>
      <c r="AI229" s="808"/>
      <c r="AJ229" s="808"/>
    </row>
    <row r="230" spans="1:36" s="799" customFormat="1" ht="15" customHeight="1">
      <c r="A230" s="1200"/>
      <c r="B230" s="1200"/>
      <c r="C230" s="1200"/>
      <c r="D230" s="1200"/>
      <c r="E230" s="889"/>
      <c r="F230" s="885"/>
      <c r="G230" s="885"/>
      <c r="H230" s="885"/>
      <c r="I230" s="881"/>
      <c r="J230" s="878"/>
      <c r="K230" s="888"/>
      <c r="L230" s="688"/>
      <c r="M230" s="760" t="s">
        <v>12</v>
      </c>
      <c r="N230" s="765"/>
      <c r="O230" s="765"/>
      <c r="P230" s="765"/>
      <c r="Q230" s="765"/>
      <c r="R230" s="765"/>
      <c r="S230" s="765"/>
      <c r="T230" s="765"/>
      <c r="U230" s="764"/>
      <c r="V230" s="765"/>
      <c r="W230" s="665"/>
      <c r="X230" s="808"/>
      <c r="Y230" s="829"/>
      <c r="Z230" s="829" t="str">
        <f t="shared" si="3"/>
        <v>Добавить схему подключения</v>
      </c>
      <c r="AA230" s="829"/>
      <c r="AB230" s="829"/>
      <c r="AC230" s="829"/>
      <c r="AD230" s="808"/>
      <c r="AE230" s="808"/>
      <c r="AF230" s="808"/>
      <c r="AG230" s="808"/>
      <c r="AH230" s="808"/>
      <c r="AI230" s="808"/>
      <c r="AJ230" s="808"/>
    </row>
    <row r="231" spans="1:36" s="799" customFormat="1" ht="15" customHeight="1">
      <c r="A231" s="1200"/>
      <c r="B231" s="1200"/>
      <c r="C231" s="1200"/>
      <c r="D231" s="889"/>
      <c r="E231" s="889"/>
      <c r="F231" s="885"/>
      <c r="G231" s="885"/>
      <c r="H231" s="885"/>
      <c r="I231" s="881"/>
      <c r="J231" s="878"/>
      <c r="K231" s="888"/>
      <c r="L231" s="688"/>
      <c r="M231" s="759" t="s">
        <v>17</v>
      </c>
      <c r="N231" s="765"/>
      <c r="O231" s="765"/>
      <c r="P231" s="765"/>
      <c r="Q231" s="765"/>
      <c r="R231" s="765"/>
      <c r="S231" s="765"/>
      <c r="T231" s="765"/>
      <c r="U231" s="764"/>
      <c r="V231" s="765"/>
      <c r="W231" s="665"/>
      <c r="X231" s="808"/>
      <c r="Y231" s="829"/>
      <c r="Z231" s="829" t="str">
        <f t="shared" si="3"/>
        <v>Добавить источник тепловой энергии</v>
      </c>
      <c r="AA231" s="829"/>
      <c r="AB231" s="829"/>
      <c r="AC231" s="829"/>
      <c r="AD231" s="808"/>
      <c r="AE231" s="808"/>
      <c r="AF231" s="808"/>
      <c r="AG231" s="808"/>
      <c r="AH231" s="808"/>
      <c r="AI231" s="808"/>
      <c r="AJ231" s="808"/>
    </row>
    <row r="232" spans="1:36" s="799" customFormat="1" ht="15" customHeight="1">
      <c r="A232" s="1200"/>
      <c r="B232" s="1200"/>
      <c r="C232" s="889"/>
      <c r="D232" s="889"/>
      <c r="E232" s="889"/>
      <c r="F232" s="889"/>
      <c r="G232" s="894"/>
      <c r="H232" s="881"/>
      <c r="I232" s="892"/>
      <c r="J232" s="878"/>
      <c r="K232" s="893"/>
      <c r="L232" s="688"/>
      <c r="M232" s="758" t="s">
        <v>18</v>
      </c>
      <c r="N232" s="765"/>
      <c r="O232" s="765"/>
      <c r="P232" s="765"/>
      <c r="Q232" s="765"/>
      <c r="R232" s="765"/>
      <c r="S232" s="765"/>
      <c r="T232" s="765"/>
      <c r="U232" s="764"/>
      <c r="V232" s="765"/>
      <c r="W232" s="665"/>
      <c r="X232" s="808"/>
      <c r="Y232" s="829"/>
      <c r="Z232" s="829" t="str">
        <f t="shared" si="3"/>
        <v>Добавить наименование системы теплоснабжения</v>
      </c>
      <c r="AA232" s="829"/>
      <c r="AB232" s="829"/>
      <c r="AC232" s="829"/>
      <c r="AD232" s="808"/>
      <c r="AE232" s="808"/>
      <c r="AF232" s="808"/>
      <c r="AG232" s="808"/>
      <c r="AH232" s="808"/>
      <c r="AI232" s="808"/>
      <c r="AJ232" s="808"/>
    </row>
    <row r="233" spans="1:36" s="799" customFormat="1" ht="15" customHeight="1">
      <c r="A233" s="1200"/>
      <c r="B233" s="889"/>
      <c r="C233" s="889"/>
      <c r="D233" s="889"/>
      <c r="E233" s="889"/>
      <c r="F233" s="889"/>
      <c r="G233" s="894"/>
      <c r="H233" s="881"/>
      <c r="I233" s="881"/>
      <c r="J233" s="878"/>
      <c r="K233" s="888"/>
      <c r="L233" s="688"/>
      <c r="M233" s="733" t="s">
        <v>19</v>
      </c>
      <c r="N233" s="765"/>
      <c r="O233" s="765"/>
      <c r="P233" s="765"/>
      <c r="Q233" s="765"/>
      <c r="R233" s="765"/>
      <c r="S233" s="765"/>
      <c r="T233" s="765"/>
      <c r="U233" s="764"/>
      <c r="V233" s="765"/>
      <c r="W233" s="665"/>
      <c r="X233" s="808"/>
      <c r="Y233" s="829"/>
      <c r="Z233" s="829" t="str">
        <f t="shared" si="3"/>
        <v>Добавить территорию действия тарифа</v>
      </c>
      <c r="AA233" s="829"/>
      <c r="AB233" s="829"/>
      <c r="AC233" s="829"/>
      <c r="AD233" s="808"/>
      <c r="AE233" s="808"/>
      <c r="AF233" s="808"/>
      <c r="AG233" s="808"/>
      <c r="AH233" s="808"/>
      <c r="AI233" s="808"/>
      <c r="AJ233" s="808"/>
    </row>
    <row r="234" spans="1:36" s="742" customFormat="1" ht="15" customHeight="1">
      <c r="A234" s="877"/>
      <c r="B234" s="877"/>
      <c r="C234" s="877"/>
      <c r="D234" s="877"/>
      <c r="E234" s="877"/>
      <c r="F234" s="877"/>
      <c r="G234" s="877"/>
      <c r="H234" s="877"/>
      <c r="I234" s="877"/>
      <c r="J234" s="877"/>
      <c r="K234" s="877"/>
      <c r="L234" s="492"/>
      <c r="M234" s="736" t="s">
        <v>309</v>
      </c>
      <c r="N234" s="765"/>
      <c r="O234" s="765"/>
      <c r="P234" s="765"/>
      <c r="Q234" s="765"/>
      <c r="R234" s="765"/>
      <c r="S234" s="765"/>
      <c r="T234" s="765"/>
      <c r="U234" s="764"/>
      <c r="V234" s="765"/>
      <c r="W234" s="765"/>
      <c r="X234" s="765"/>
      <c r="Y234" s="765"/>
      <c r="Z234" s="765"/>
      <c r="AA234" s="765"/>
      <c r="AB234" s="764"/>
      <c r="AC234" s="765"/>
      <c r="AD234" s="665"/>
      <c r="AE234" s="721"/>
      <c r="AF234" s="721"/>
      <c r="AG234" s="721"/>
      <c r="AH234" s="721"/>
    </row>
    <row r="235" spans="1:36" s="989" customFormat="1" ht="18.75" customHeight="1">
      <c r="X235" s="1009"/>
      <c r="Y235" s="1009"/>
      <c r="Z235" s="1009"/>
      <c r="AA235" s="1009"/>
      <c r="AB235" s="1009"/>
      <c r="AC235" s="1009"/>
      <c r="AD235" s="1009"/>
      <c r="AE235" s="1009"/>
      <c r="AF235" s="1009"/>
      <c r="AG235" s="1009"/>
      <c r="AH235" s="1009"/>
      <c r="AI235" s="1009"/>
      <c r="AJ235" s="1009"/>
    </row>
    <row r="236" spans="1:36" s="35" customFormat="1" ht="17.100000000000001" customHeight="1">
      <c r="G236" s="35" t="s">
        <v>13</v>
      </c>
      <c r="I236" s="35" t="s">
        <v>212</v>
      </c>
      <c r="V236" s="158"/>
      <c r="X236" s="217"/>
      <c r="Y236" s="217"/>
      <c r="Z236" s="217"/>
      <c r="AA236" s="217"/>
      <c r="AB236" s="217"/>
      <c r="AC236" s="217"/>
      <c r="AD236" s="217"/>
      <c r="AE236" s="217"/>
      <c r="AF236" s="217"/>
      <c r="AG236" s="217"/>
      <c r="AH236" s="217"/>
      <c r="AI236" s="217"/>
      <c r="AJ236" s="217"/>
    </row>
    <row r="237" spans="1:36" s="989" customFormat="1" ht="17.100000000000001" customHeight="1">
      <c r="L237" s="122"/>
      <c r="M237" s="122"/>
      <c r="N237" s="122"/>
      <c r="O237" s="122"/>
      <c r="P237" s="122"/>
      <c r="Q237" s="122"/>
      <c r="R237" s="122"/>
      <c r="S237" s="122"/>
      <c r="T237" s="122"/>
      <c r="U237" s="122"/>
      <c r="V237" s="122"/>
      <c r="W237" s="122"/>
      <c r="X237" s="1009"/>
      <c r="Y237" s="1009"/>
      <c r="Z237" s="1009"/>
      <c r="AA237" s="1009"/>
      <c r="AB237" s="1009"/>
      <c r="AC237" s="1009"/>
      <c r="AD237" s="1009"/>
      <c r="AE237" s="1009"/>
      <c r="AF237" s="1009"/>
      <c r="AG237" s="1009"/>
      <c r="AH237" s="1009"/>
      <c r="AI237" s="1009"/>
      <c r="AJ237" s="1009"/>
    </row>
    <row r="238" spans="1:36" s="990" customFormat="1" ht="22.5">
      <c r="A238" s="1200">
        <v>1</v>
      </c>
      <c r="B238" s="1014"/>
      <c r="C238" s="1014"/>
      <c r="D238" s="1014"/>
      <c r="E238" s="981"/>
      <c r="F238" s="1025"/>
      <c r="G238" s="1025"/>
      <c r="H238" s="1025"/>
      <c r="I238" s="983"/>
      <c r="J238" s="979"/>
      <c r="K238" s="963"/>
      <c r="L238" s="1029">
        <f>mergeValue(A238)</f>
        <v>1</v>
      </c>
      <c r="M238" s="641" t="s">
        <v>20</v>
      </c>
      <c r="N238" s="646"/>
      <c r="O238" s="1279"/>
      <c r="P238" s="1280"/>
      <c r="Q238" s="1280"/>
      <c r="R238" s="1280"/>
      <c r="S238" s="1280"/>
      <c r="T238" s="1280"/>
      <c r="U238" s="1280"/>
      <c r="V238" s="1281"/>
      <c r="W238" s="630" t="s">
        <v>476</v>
      </c>
      <c r="X238" s="1007"/>
      <c r="Y238" s="829"/>
      <c r="Z238" s="829" t="str">
        <f t="shared" ref="Z238:Z251" si="4">IF(M238="","",M238 )</f>
        <v>Наименование тарифа</v>
      </c>
      <c r="AA238" s="829"/>
      <c r="AB238" s="829"/>
      <c r="AC238" s="829"/>
      <c r="AD238" s="1007"/>
      <c r="AE238" s="1007"/>
      <c r="AF238" s="1007"/>
      <c r="AG238" s="1007"/>
      <c r="AH238" s="1007"/>
      <c r="AI238" s="1007"/>
      <c r="AJ238" s="1007"/>
    </row>
    <row r="239" spans="1:36" s="990" customFormat="1" ht="22.5">
      <c r="A239" s="1200"/>
      <c r="B239" s="1200">
        <v>1</v>
      </c>
      <c r="C239" s="1014"/>
      <c r="D239" s="1014"/>
      <c r="E239" s="1025"/>
      <c r="F239" s="1025"/>
      <c r="G239" s="1025"/>
      <c r="H239" s="1025"/>
      <c r="I239" s="1020"/>
      <c r="J239" s="954"/>
      <c r="K239" s="957"/>
      <c r="L239" s="1029" t="str">
        <f>mergeValue(A239) &amp;"."&amp; mergeValue(B239)</f>
        <v>1.1</v>
      </c>
      <c r="M239" s="692" t="s">
        <v>16</v>
      </c>
      <c r="N239" s="646"/>
      <c r="O239" s="1279"/>
      <c r="P239" s="1280"/>
      <c r="Q239" s="1280"/>
      <c r="R239" s="1280"/>
      <c r="S239" s="1280"/>
      <c r="T239" s="1280"/>
      <c r="U239" s="1280"/>
      <c r="V239" s="1281"/>
      <c r="W239" s="630" t="s">
        <v>477</v>
      </c>
      <c r="X239" s="1007"/>
      <c r="Y239" s="829"/>
      <c r="Z239" s="829" t="str">
        <f t="shared" si="4"/>
        <v>Территория действия тарифа</v>
      </c>
      <c r="AA239" s="829"/>
      <c r="AB239" s="829"/>
      <c r="AC239" s="829"/>
      <c r="AD239" s="1007"/>
      <c r="AE239" s="1007"/>
      <c r="AF239" s="1007"/>
      <c r="AG239" s="1007"/>
      <c r="AH239" s="1007"/>
      <c r="AI239" s="1007"/>
      <c r="AJ239" s="1007"/>
    </row>
    <row r="240" spans="1:36" s="990" customFormat="1" ht="22.5">
      <c r="A240" s="1200"/>
      <c r="B240" s="1200"/>
      <c r="C240" s="1200">
        <v>1</v>
      </c>
      <c r="D240" s="1014"/>
      <c r="E240" s="1025"/>
      <c r="F240" s="1025"/>
      <c r="G240" s="1025"/>
      <c r="H240" s="1025"/>
      <c r="I240" s="962"/>
      <c r="J240" s="954"/>
      <c r="K240" s="957"/>
      <c r="L240" s="1029" t="str">
        <f>mergeValue(A240) &amp;"."&amp; mergeValue(B240)&amp;"."&amp; mergeValue(C240)</f>
        <v>1.1.1</v>
      </c>
      <c r="M240" s="693" t="s">
        <v>7</v>
      </c>
      <c r="N240" s="646"/>
      <c r="O240" s="1279"/>
      <c r="P240" s="1280"/>
      <c r="Q240" s="1280"/>
      <c r="R240" s="1280"/>
      <c r="S240" s="1280"/>
      <c r="T240" s="1280"/>
      <c r="U240" s="1280"/>
      <c r="V240" s="1281"/>
      <c r="W240" s="630" t="s">
        <v>633</v>
      </c>
      <c r="X240" s="1007"/>
      <c r="Y240" s="829"/>
      <c r="Z240" s="829" t="str">
        <f t="shared" si="4"/>
        <v xml:space="preserve">Наименование системы теплоснабжения </v>
      </c>
      <c r="AA240" s="829"/>
      <c r="AB240" s="829"/>
      <c r="AC240" s="829"/>
      <c r="AD240" s="1007"/>
      <c r="AE240" s="1007"/>
      <c r="AF240" s="1007"/>
      <c r="AG240" s="1007"/>
      <c r="AH240" s="1007"/>
      <c r="AI240" s="1007"/>
      <c r="AJ240" s="1007"/>
    </row>
    <row r="241" spans="1:36" s="990" customFormat="1" ht="22.5">
      <c r="A241" s="1200"/>
      <c r="B241" s="1200"/>
      <c r="C241" s="1200"/>
      <c r="D241" s="1200">
        <v>1</v>
      </c>
      <c r="E241" s="1025"/>
      <c r="F241" s="1025"/>
      <c r="G241" s="1025"/>
      <c r="H241" s="1025"/>
      <c r="I241" s="962"/>
      <c r="J241" s="954"/>
      <c r="K241" s="957"/>
      <c r="L241" s="1029" t="str">
        <f>mergeValue(A241) &amp;"."&amp; mergeValue(B241)&amp;"."&amp; mergeValue(C241)&amp;"."&amp; mergeValue(D241)</f>
        <v>1.1.1.1</v>
      </c>
      <c r="M241" s="694" t="s">
        <v>22</v>
      </c>
      <c r="N241" s="646"/>
      <c r="O241" s="1279"/>
      <c r="P241" s="1280"/>
      <c r="Q241" s="1280"/>
      <c r="R241" s="1280"/>
      <c r="S241" s="1280"/>
      <c r="T241" s="1280"/>
      <c r="U241" s="1280"/>
      <c r="V241" s="1281"/>
      <c r="W241" s="630" t="s">
        <v>634</v>
      </c>
      <c r="X241" s="1007"/>
      <c r="Y241" s="829"/>
      <c r="Z241" s="829" t="str">
        <f t="shared" si="4"/>
        <v xml:space="preserve">Источник тепловой энергии  </v>
      </c>
      <c r="AA241" s="829"/>
      <c r="AB241" s="829"/>
      <c r="AC241" s="829"/>
      <c r="AD241" s="1007"/>
      <c r="AE241" s="1007"/>
      <c r="AF241" s="1007"/>
      <c r="AG241" s="1007"/>
      <c r="AH241" s="1007"/>
      <c r="AI241" s="1007"/>
      <c r="AJ241" s="1007"/>
    </row>
    <row r="242" spans="1:36" s="990" customFormat="1" ht="101.25">
      <c r="A242" s="1200"/>
      <c r="B242" s="1200"/>
      <c r="C242" s="1200"/>
      <c r="D242" s="1200"/>
      <c r="E242" s="1200">
        <v>1</v>
      </c>
      <c r="F242" s="1025"/>
      <c r="G242" s="1025"/>
      <c r="H242" s="1014">
        <v>1</v>
      </c>
      <c r="I242" s="1200">
        <v>1</v>
      </c>
      <c r="J242" s="1025"/>
      <c r="K242" s="965"/>
      <c r="L242" s="1029" t="str">
        <f>mergeValue(A242) &amp;"."&amp; mergeValue(B242)&amp;"."&amp; mergeValue(C242)&amp;"."&amp; mergeValue(D242)&amp;"."&amp; mergeValue(E242)</f>
        <v>1.1.1.1.1</v>
      </c>
      <c r="M242" s="554" t="s">
        <v>9</v>
      </c>
      <c r="N242" s="646"/>
      <c r="O242" s="1203"/>
      <c r="P242" s="1204"/>
      <c r="Q242" s="1204"/>
      <c r="R242" s="1204"/>
      <c r="S242" s="1204"/>
      <c r="T242" s="1204"/>
      <c r="U242" s="1204"/>
      <c r="V242" s="1205"/>
      <c r="W242" s="630" t="s">
        <v>638</v>
      </c>
      <c r="X242" s="1007"/>
      <c r="Y242" s="829"/>
      <c r="Z242" s="829" t="str">
        <f t="shared" si="4"/>
        <v>Схема подключения теплопотребляющей установки к коллектору источника тепловой энергии</v>
      </c>
      <c r="AA242" s="829"/>
      <c r="AB242" s="829"/>
      <c r="AC242" s="829"/>
      <c r="AD242" s="1007"/>
      <c r="AE242" s="1007"/>
      <c r="AF242" s="1007"/>
      <c r="AG242" s="1007"/>
      <c r="AH242" s="1007"/>
      <c r="AI242" s="1007"/>
      <c r="AJ242" s="1007"/>
    </row>
    <row r="243" spans="1:36" s="990" customFormat="1" ht="90">
      <c r="A243" s="1200"/>
      <c r="B243" s="1200"/>
      <c r="C243" s="1200"/>
      <c r="D243" s="1200"/>
      <c r="E243" s="1200"/>
      <c r="F243" s="1200">
        <v>1</v>
      </c>
      <c r="G243" s="1014"/>
      <c r="H243" s="1014"/>
      <c r="I243" s="1200"/>
      <c r="J243" s="1200">
        <v>1</v>
      </c>
      <c r="K243" s="966"/>
      <c r="L243" s="1029" t="str">
        <f>mergeValue(A243) &amp;"."&amp; mergeValue(B243)&amp;"."&amp; mergeValue(C243)&amp;"."&amp; mergeValue(D243)&amp;"."&amp; mergeValue(E243)&amp;"."&amp; mergeValue(F243)</f>
        <v>1.1.1.1.1.1</v>
      </c>
      <c r="M243" s="555" t="s">
        <v>10</v>
      </c>
      <c r="N243" s="646"/>
      <c r="O243" s="1203"/>
      <c r="P243" s="1204"/>
      <c r="Q243" s="1204"/>
      <c r="R243" s="1204"/>
      <c r="S243" s="1204"/>
      <c r="T243" s="1204"/>
      <c r="U243" s="1204"/>
      <c r="V243" s="1205"/>
      <c r="W243" s="630" t="s">
        <v>636</v>
      </c>
      <c r="X243" s="1007"/>
      <c r="Y243" s="829"/>
      <c r="Z243" s="829" t="str">
        <f t="shared" si="4"/>
        <v>Группа потребителей</v>
      </c>
      <c r="AA243" s="829"/>
      <c r="AB243" s="829"/>
      <c r="AC243" s="829"/>
      <c r="AD243" s="1007"/>
      <c r="AE243" s="1007"/>
      <c r="AF243" s="1007"/>
      <c r="AG243" s="1007"/>
      <c r="AH243" s="1007"/>
      <c r="AI243" s="1007"/>
      <c r="AJ243" s="1007"/>
    </row>
    <row r="244" spans="1:36" s="990" customFormat="1" ht="189" customHeight="1">
      <c r="A244" s="1200"/>
      <c r="B244" s="1200"/>
      <c r="C244" s="1200"/>
      <c r="D244" s="1200"/>
      <c r="E244" s="1200"/>
      <c r="F244" s="1200"/>
      <c r="G244" s="1014">
        <v>1</v>
      </c>
      <c r="H244" s="1014"/>
      <c r="I244" s="1200"/>
      <c r="J244" s="1200"/>
      <c r="K244" s="966">
        <v>1</v>
      </c>
      <c r="L244" s="1029" t="str">
        <f>mergeValue(A244) &amp;"."&amp; mergeValue(B244)&amp;"."&amp; mergeValue(C244)&amp;"."&amp; mergeValue(D244)&amp;"."&amp; mergeValue(E244)&amp;"."&amp; mergeValue(F244)&amp;"."&amp; mergeValue(G244)</f>
        <v>1.1.1.1.1.1.1</v>
      </c>
      <c r="M244" s="1068"/>
      <c r="N244" s="646"/>
      <c r="O244" s="763"/>
      <c r="P244" s="763"/>
      <c r="Q244" s="1093"/>
      <c r="R244" s="1206"/>
      <c r="S244" s="1207" t="s">
        <v>84</v>
      </c>
      <c r="T244" s="1206"/>
      <c r="U244" s="1207" t="s">
        <v>84</v>
      </c>
      <c r="V244" s="763"/>
      <c r="W244" s="1217" t="s">
        <v>655</v>
      </c>
      <c r="X244" s="1007" t="str">
        <f>strCheckDate(O245:V245)</f>
        <v/>
      </c>
      <c r="Y244" s="829"/>
      <c r="Z244" s="829" t="str">
        <f t="shared" si="4"/>
        <v/>
      </c>
      <c r="AA244" s="829"/>
      <c r="AB244" s="829"/>
      <c r="AC244" s="829"/>
      <c r="AD244" s="1007"/>
      <c r="AE244" s="1007"/>
      <c r="AF244" s="1007"/>
      <c r="AG244" s="1007"/>
      <c r="AH244" s="1007"/>
      <c r="AI244" s="1007"/>
      <c r="AJ244" s="1007"/>
    </row>
    <row r="245" spans="1:36" s="990" customFormat="1" ht="11.25" hidden="1" customHeight="1">
      <c r="A245" s="1200"/>
      <c r="B245" s="1200"/>
      <c r="C245" s="1200"/>
      <c r="D245" s="1200"/>
      <c r="E245" s="1200"/>
      <c r="F245" s="1200"/>
      <c r="G245" s="1014"/>
      <c r="H245" s="1014"/>
      <c r="I245" s="1200"/>
      <c r="J245" s="1200"/>
      <c r="K245" s="966"/>
      <c r="L245" s="800"/>
      <c r="M245" s="646"/>
      <c r="N245" s="646"/>
      <c r="O245" s="763"/>
      <c r="P245" s="763"/>
      <c r="Q245" s="769" t="str">
        <f>R244 &amp; "-" &amp; T244</f>
        <v>-</v>
      </c>
      <c r="R245" s="1206"/>
      <c r="S245" s="1207"/>
      <c r="T245" s="1206"/>
      <c r="U245" s="1207"/>
      <c r="V245" s="763"/>
      <c r="W245" s="1218"/>
      <c r="X245" s="1007"/>
      <c r="Y245" s="829"/>
      <c r="Z245" s="829" t="str">
        <f t="shared" si="4"/>
        <v/>
      </c>
      <c r="AA245" s="829"/>
      <c r="AB245" s="829"/>
      <c r="AC245" s="829"/>
      <c r="AD245" s="1007"/>
      <c r="AE245" s="1007"/>
      <c r="AF245" s="1007"/>
      <c r="AG245" s="1007"/>
      <c r="AH245" s="1007"/>
      <c r="AI245" s="1007"/>
      <c r="AJ245" s="1007"/>
    </row>
    <row r="246" spans="1:36" s="990" customFormat="1" ht="15" customHeight="1">
      <c r="A246" s="1200"/>
      <c r="B246" s="1200"/>
      <c r="C246" s="1200"/>
      <c r="D246" s="1200"/>
      <c r="E246" s="1200"/>
      <c r="F246" s="1200"/>
      <c r="G246" s="1025"/>
      <c r="H246" s="1014"/>
      <c r="I246" s="1200"/>
      <c r="J246" s="1200"/>
      <c r="K246" s="965"/>
      <c r="L246" s="688"/>
      <c r="M246" s="557" t="s">
        <v>25</v>
      </c>
      <c r="N246" s="1005"/>
      <c r="O246" s="1005"/>
      <c r="P246" s="1005"/>
      <c r="Q246" s="1005"/>
      <c r="R246" s="1005"/>
      <c r="S246" s="1005"/>
      <c r="T246" s="1005"/>
      <c r="U246" s="1005"/>
      <c r="V246" s="762"/>
      <c r="W246" s="1219"/>
      <c r="X246" s="1007"/>
      <c r="Y246" s="829"/>
      <c r="Z246" s="829" t="str">
        <f t="shared" si="4"/>
        <v>Добавить вид теплоносителя (параметры теплоносителя)</v>
      </c>
      <c r="AA246" s="829"/>
      <c r="AB246" s="829"/>
      <c r="AC246" s="829"/>
      <c r="AD246" s="1007"/>
      <c r="AE246" s="1007"/>
      <c r="AF246" s="1007"/>
      <c r="AG246" s="1007"/>
      <c r="AH246" s="1007"/>
      <c r="AI246" s="1007"/>
      <c r="AJ246" s="1007"/>
    </row>
    <row r="247" spans="1:36" s="990" customFormat="1" ht="15" customHeight="1">
      <c r="A247" s="1200"/>
      <c r="B247" s="1200"/>
      <c r="C247" s="1200"/>
      <c r="D247" s="1200"/>
      <c r="E247" s="1200"/>
      <c r="F247" s="1025"/>
      <c r="G247" s="1025"/>
      <c r="H247" s="1014"/>
      <c r="I247" s="1200"/>
      <c r="J247" s="1025"/>
      <c r="K247" s="965"/>
      <c r="L247" s="688"/>
      <c r="M247" s="556" t="s">
        <v>11</v>
      </c>
      <c r="N247" s="1005"/>
      <c r="O247" s="1005"/>
      <c r="P247" s="1005"/>
      <c r="Q247" s="1005"/>
      <c r="R247" s="1005"/>
      <c r="S247" s="1005"/>
      <c r="T247" s="1005"/>
      <c r="U247" s="1004"/>
      <c r="V247" s="1005"/>
      <c r="W247" s="665"/>
      <c r="X247" s="1007"/>
      <c r="Y247" s="829"/>
      <c r="Z247" s="829" t="str">
        <f t="shared" si="4"/>
        <v>Добавить группу потребителей</v>
      </c>
      <c r="AA247" s="829"/>
      <c r="AB247" s="829"/>
      <c r="AC247" s="829"/>
      <c r="AD247" s="1007"/>
      <c r="AE247" s="1007"/>
      <c r="AF247" s="1007"/>
      <c r="AG247" s="1007"/>
      <c r="AH247" s="1007"/>
      <c r="AI247" s="1007"/>
      <c r="AJ247" s="1007"/>
    </row>
    <row r="248" spans="1:36" s="990" customFormat="1" ht="15" customHeight="1">
      <c r="A248" s="1200"/>
      <c r="B248" s="1200"/>
      <c r="C248" s="1200"/>
      <c r="D248" s="1200"/>
      <c r="E248" s="964"/>
      <c r="F248" s="1025"/>
      <c r="G248" s="1025"/>
      <c r="H248" s="1025"/>
      <c r="I248" s="979"/>
      <c r="J248" s="994"/>
      <c r="K248" s="963"/>
      <c r="L248" s="688"/>
      <c r="M248" s="1001" t="s">
        <v>12</v>
      </c>
      <c r="N248" s="1005"/>
      <c r="O248" s="1005"/>
      <c r="P248" s="1005"/>
      <c r="Q248" s="1005"/>
      <c r="R248" s="1005"/>
      <c r="S248" s="1005"/>
      <c r="T248" s="1005"/>
      <c r="U248" s="1004"/>
      <c r="V248" s="1005"/>
      <c r="W248" s="665"/>
      <c r="X248" s="1007"/>
      <c r="Y248" s="829"/>
      <c r="Z248" s="829" t="str">
        <f t="shared" si="4"/>
        <v>Добавить схему подключения</v>
      </c>
      <c r="AA248" s="829"/>
      <c r="AB248" s="829"/>
      <c r="AC248" s="829"/>
      <c r="AD248" s="1007"/>
      <c r="AE248" s="1007"/>
      <c r="AF248" s="1007"/>
      <c r="AG248" s="1007"/>
      <c r="AH248" s="1007"/>
      <c r="AI248" s="1007"/>
      <c r="AJ248" s="1007"/>
    </row>
    <row r="249" spans="1:36" s="990" customFormat="1" ht="15" customHeight="1">
      <c r="A249" s="1200"/>
      <c r="B249" s="1200"/>
      <c r="C249" s="1200"/>
      <c r="D249" s="964"/>
      <c r="E249" s="964"/>
      <c r="F249" s="1025"/>
      <c r="G249" s="1025"/>
      <c r="H249" s="1025"/>
      <c r="I249" s="979"/>
      <c r="J249" s="994"/>
      <c r="K249" s="963"/>
      <c r="L249" s="688"/>
      <c r="M249" s="1000" t="s">
        <v>17</v>
      </c>
      <c r="N249" s="1005"/>
      <c r="O249" s="1005"/>
      <c r="P249" s="1005"/>
      <c r="Q249" s="1005"/>
      <c r="R249" s="1005"/>
      <c r="S249" s="1005"/>
      <c r="T249" s="1005"/>
      <c r="U249" s="1004"/>
      <c r="V249" s="1005"/>
      <c r="W249" s="665"/>
      <c r="X249" s="1007"/>
      <c r="Y249" s="829"/>
      <c r="Z249" s="829" t="str">
        <f t="shared" si="4"/>
        <v>Добавить источник тепловой энергии</v>
      </c>
      <c r="AA249" s="829"/>
      <c r="AB249" s="829"/>
      <c r="AC249" s="829"/>
      <c r="AD249" s="1007"/>
      <c r="AE249" s="1007"/>
      <c r="AF249" s="1007"/>
      <c r="AG249" s="1007"/>
      <c r="AH249" s="1007"/>
      <c r="AI249" s="1007"/>
      <c r="AJ249" s="1007"/>
    </row>
    <row r="250" spans="1:36" s="990" customFormat="1" ht="15" customHeight="1">
      <c r="A250" s="1200"/>
      <c r="B250" s="1200"/>
      <c r="C250" s="964"/>
      <c r="D250" s="964"/>
      <c r="E250" s="964"/>
      <c r="F250" s="964"/>
      <c r="G250" s="969"/>
      <c r="H250" s="979"/>
      <c r="I250" s="967"/>
      <c r="J250" s="994"/>
      <c r="K250" s="968"/>
      <c r="L250" s="688"/>
      <c r="M250" s="999" t="s">
        <v>18</v>
      </c>
      <c r="N250" s="1005"/>
      <c r="O250" s="1005"/>
      <c r="P250" s="1005"/>
      <c r="Q250" s="1005"/>
      <c r="R250" s="1005"/>
      <c r="S250" s="1005"/>
      <c r="T250" s="1005"/>
      <c r="U250" s="1004"/>
      <c r="V250" s="1005"/>
      <c r="W250" s="665"/>
      <c r="X250" s="1007"/>
      <c r="Y250" s="829"/>
      <c r="Z250" s="829" t="str">
        <f t="shared" si="4"/>
        <v>Добавить наименование системы теплоснабжения</v>
      </c>
      <c r="AA250" s="829"/>
      <c r="AB250" s="829"/>
      <c r="AC250" s="829"/>
      <c r="AD250" s="1007"/>
      <c r="AE250" s="1007"/>
      <c r="AF250" s="1007"/>
      <c r="AG250" s="1007"/>
      <c r="AH250" s="1007"/>
      <c r="AI250" s="1007"/>
      <c r="AJ250" s="1007"/>
    </row>
    <row r="251" spans="1:36" s="990" customFormat="1" ht="15" customHeight="1">
      <c r="A251" s="1200"/>
      <c r="B251" s="964"/>
      <c r="C251" s="964"/>
      <c r="D251" s="964"/>
      <c r="E251" s="964"/>
      <c r="F251" s="964"/>
      <c r="G251" s="969"/>
      <c r="H251" s="979"/>
      <c r="I251" s="979"/>
      <c r="J251" s="994"/>
      <c r="K251" s="963"/>
      <c r="L251" s="688"/>
      <c r="M251" s="733" t="s">
        <v>19</v>
      </c>
      <c r="N251" s="1005"/>
      <c r="O251" s="1005"/>
      <c r="P251" s="1005"/>
      <c r="Q251" s="1005"/>
      <c r="R251" s="1005"/>
      <c r="S251" s="1005"/>
      <c r="T251" s="1005"/>
      <c r="U251" s="1004"/>
      <c r="V251" s="1005"/>
      <c r="W251" s="665"/>
      <c r="X251" s="1007"/>
      <c r="Y251" s="829"/>
      <c r="Z251" s="829" t="str">
        <f t="shared" si="4"/>
        <v>Добавить территорию действия тарифа</v>
      </c>
      <c r="AA251" s="829"/>
      <c r="AB251" s="829"/>
      <c r="AC251" s="829"/>
      <c r="AD251" s="1007"/>
      <c r="AE251" s="1007"/>
      <c r="AF251" s="1007"/>
      <c r="AG251" s="1007"/>
      <c r="AH251" s="1007"/>
      <c r="AI251" s="1007"/>
      <c r="AJ251" s="1007"/>
    </row>
    <row r="252" spans="1:36" s="989" customFormat="1" ht="15" customHeight="1">
      <c r="L252" s="492"/>
      <c r="M252" s="736" t="s">
        <v>309</v>
      </c>
      <c r="N252" s="1005"/>
      <c r="O252" s="1005"/>
      <c r="P252" s="1005"/>
      <c r="Q252" s="1005"/>
      <c r="R252" s="1005"/>
      <c r="S252" s="1005"/>
      <c r="T252" s="1005"/>
      <c r="U252" s="1004"/>
      <c r="V252" s="1005"/>
      <c r="W252" s="665"/>
      <c r="X252" s="1009"/>
      <c r="Y252" s="1009"/>
      <c r="Z252" s="1009"/>
      <c r="AA252" s="1009"/>
      <c r="AB252" s="1009"/>
      <c r="AC252" s="1009"/>
      <c r="AD252" s="1009"/>
      <c r="AE252" s="1009"/>
      <c r="AF252" s="1009"/>
      <c r="AG252" s="1009"/>
      <c r="AH252" s="1009"/>
    </row>
    <row r="253" spans="1:36" s="597" customFormat="1" ht="15" customHeight="1">
      <c r="A253" s="596"/>
      <c r="B253" s="596"/>
      <c r="C253" s="596"/>
      <c r="D253" s="596"/>
      <c r="E253" s="596"/>
      <c r="F253" s="596"/>
      <c r="G253" s="595"/>
      <c r="H253" s="596"/>
      <c r="I253" s="407"/>
      <c r="J253" s="682"/>
      <c r="K253" s="407"/>
      <c r="L253" s="598"/>
      <c r="M253" s="676"/>
      <c r="N253" s="775"/>
      <c r="O253" s="775"/>
      <c r="P253" s="775"/>
      <c r="Q253" s="775"/>
      <c r="R253" s="775"/>
      <c r="S253" s="775"/>
      <c r="T253" s="775"/>
      <c r="U253" s="680"/>
      <c r="V253" s="775"/>
      <c r="W253" s="775"/>
      <c r="X253" s="775"/>
      <c r="Y253" s="775"/>
      <c r="Z253" s="775"/>
      <c r="AA253" s="775"/>
      <c r="AB253" s="680"/>
      <c r="AC253" s="775"/>
      <c r="AD253" s="680"/>
      <c r="AE253" s="596"/>
      <c r="AF253" s="596"/>
      <c r="AG253" s="596"/>
      <c r="AH253" s="596"/>
    </row>
    <row r="254" spans="1:36" s="35" customFormat="1" ht="11.25">
      <c r="A254" s="35" t="s">
        <v>277</v>
      </c>
    </row>
    <row r="255" spans="1:36" ht="11.25"/>
    <row r="256" spans="1:36" s="13" customFormat="1" ht="15" customHeight="1">
      <c r="C256" s="167"/>
      <c r="D256" s="123"/>
      <c r="E256" s="1072"/>
    </row>
    <row r="258" spans="1:24" s="35" customFormat="1" ht="17.100000000000001" customHeight="1">
      <c r="A258" s="35" t="s">
        <v>276</v>
      </c>
    </row>
    <row r="260" spans="1:24" s="36" customFormat="1" ht="17.100000000000001" customHeight="1">
      <c r="A260" s="98"/>
      <c r="B260" s="98"/>
      <c r="C260" s="86"/>
      <c r="D260" s="151"/>
      <c r="E260" s="106">
        <v>1</v>
      </c>
      <c r="F260" s="107"/>
      <c r="G260" s="107"/>
      <c r="H260" s="107"/>
      <c r="I260" s="107"/>
      <c r="J260" s="107"/>
      <c r="K260" s="107"/>
      <c r="L260" s="107"/>
      <c r="M260" s="107"/>
      <c r="N260" s="107"/>
      <c r="O260" s="107"/>
      <c r="P260" s="107"/>
      <c r="Q260" s="107"/>
      <c r="R260" s="108"/>
      <c r="S260" s="108"/>
      <c r="T260" s="108"/>
      <c r="U260" s="109"/>
      <c r="V260" s="109"/>
      <c r="W260" s="109"/>
      <c r="X260" s="110"/>
    </row>
    <row r="262" spans="1:24" s="35" customFormat="1" ht="17.100000000000001" customHeight="1">
      <c r="A262" s="35" t="s">
        <v>277</v>
      </c>
    </row>
    <row r="263" spans="1:24" ht="17.100000000000001" customHeight="1">
      <c r="G263" s="95"/>
      <c r="H263" s="95"/>
    </row>
    <row r="264" spans="1:24" s="36" customFormat="1" ht="17.100000000000001" customHeight="1">
      <c r="A264" s="97"/>
      <c r="B264" s="88"/>
      <c r="C264" s="86"/>
      <c r="D264" s="151"/>
      <c r="E264" s="111" t="s">
        <v>93</v>
      </c>
      <c r="F264" s="107"/>
      <c r="G264" s="107"/>
      <c r="H264" s="107"/>
      <c r="I264" s="107"/>
      <c r="J264" s="108"/>
      <c r="K264" s="108"/>
      <c r="L264" s="108"/>
      <c r="M264" s="109"/>
      <c r="N264" s="109"/>
      <c r="O264" s="109"/>
      <c r="P264" s="110"/>
      <c r="Q264" s="89"/>
      <c r="R264" s="89"/>
      <c r="S264" s="89"/>
      <c r="T264" s="89"/>
      <c r="U264" s="89"/>
      <c r="V264" s="89"/>
      <c r="W264" s="89"/>
      <c r="X264" s="89"/>
    </row>
    <row r="266" spans="1:24" s="35" customFormat="1" ht="17.100000000000001" customHeight="1">
      <c r="A266" s="35" t="s">
        <v>278</v>
      </c>
    </row>
    <row r="267" spans="1:24" ht="17.100000000000001" customHeight="1">
      <c r="G267" s="95"/>
      <c r="H267" s="95"/>
    </row>
    <row r="268" spans="1:24" s="36" customFormat="1" ht="17.100000000000001" customHeight="1">
      <c r="A268" s="97"/>
      <c r="B268" s="88"/>
      <c r="C268" s="86"/>
      <c r="D268" s="151"/>
      <c r="E268" s="111" t="s">
        <v>93</v>
      </c>
      <c r="F268" s="107"/>
      <c r="G268" s="107"/>
      <c r="H268" s="107"/>
      <c r="I268" s="107"/>
      <c r="J268" s="108"/>
      <c r="K268" s="108"/>
      <c r="L268" s="108"/>
      <c r="M268" s="109"/>
      <c r="N268" s="109"/>
      <c r="O268" s="109"/>
      <c r="P268" s="110"/>
      <c r="Q268" s="89"/>
      <c r="R268" s="89"/>
      <c r="S268" s="89"/>
      <c r="T268" s="89"/>
      <c r="U268" s="89"/>
      <c r="V268" s="89"/>
      <c r="W268" s="89"/>
      <c r="X268" s="89"/>
    </row>
    <row r="270" spans="1:24" s="35" customFormat="1" ht="17.100000000000001" customHeight="1">
      <c r="A270" s="35" t="s">
        <v>305</v>
      </c>
      <c r="B270" s="35" t="s">
        <v>306</v>
      </c>
      <c r="C270" s="35" t="s">
        <v>307</v>
      </c>
    </row>
    <row r="272" spans="1:24" s="23" customFormat="1" ht="20.100000000000001" customHeight="1">
      <c r="A272" s="91"/>
      <c r="B272" s="90"/>
      <c r="C272" s="20"/>
      <c r="D272" s="21"/>
      <c r="F272" s="40" t="s">
        <v>81</v>
      </c>
      <c r="G272" s="27"/>
      <c r="I272" s="55"/>
    </row>
    <row r="273" spans="1:9" s="23" customFormat="1" ht="22.5">
      <c r="A273" s="91"/>
      <c r="B273" s="92"/>
      <c r="C273" s="20"/>
      <c r="D273" s="33"/>
      <c r="E273" s="32" t="s">
        <v>77</v>
      </c>
      <c r="F273" s="34"/>
      <c r="G273" s="27"/>
      <c r="I273" s="55"/>
    </row>
    <row r="274" spans="1:9" s="23" customFormat="1" ht="19.5">
      <c r="A274" s="91"/>
      <c r="B274" s="92"/>
      <c r="C274" s="20"/>
      <c r="D274" s="33"/>
      <c r="E274" s="32" t="s">
        <v>78</v>
      </c>
      <c r="F274" s="34"/>
      <c r="G274" s="27"/>
      <c r="I274" s="55"/>
    </row>
    <row r="275" spans="1:9" s="23" customFormat="1" ht="13.5" customHeight="1">
      <c r="A275" s="90"/>
      <c r="B275" s="90"/>
      <c r="C275" s="20"/>
      <c r="D275" s="24"/>
      <c r="E275" s="25"/>
      <c r="F275" s="39"/>
      <c r="G275" s="21"/>
      <c r="I275" s="55"/>
    </row>
    <row r="276" spans="1:9" s="23" customFormat="1" ht="20.100000000000001" customHeight="1">
      <c r="A276" s="91"/>
      <c r="B276" s="90"/>
      <c r="C276" s="20"/>
      <c r="D276" s="21"/>
      <c r="F276" s="40" t="s">
        <v>172</v>
      </c>
      <c r="G276" s="27"/>
      <c r="I276" s="55"/>
    </row>
    <row r="277" spans="1:9" s="23" customFormat="1" ht="22.5">
      <c r="A277" s="91"/>
      <c r="B277" s="92"/>
      <c r="C277" s="20"/>
      <c r="D277" s="33"/>
      <c r="E277" s="41" t="s">
        <v>87</v>
      </c>
      <c r="F277" s="34"/>
      <c r="G277" s="27"/>
      <c r="I277" s="55"/>
    </row>
    <row r="278" spans="1:9" s="23" customFormat="1" ht="22.5">
      <c r="A278" s="91"/>
      <c r="B278" s="92"/>
      <c r="C278" s="20"/>
      <c r="D278" s="33"/>
      <c r="E278" s="41" t="s">
        <v>171</v>
      </c>
      <c r="F278" s="34"/>
      <c r="G278" s="27"/>
      <c r="I278" s="55"/>
    </row>
    <row r="279" spans="1:9" s="23" customFormat="1" ht="13.5" customHeight="1">
      <c r="A279" s="90"/>
      <c r="B279" s="90"/>
      <c r="C279" s="20"/>
      <c r="D279" s="24"/>
      <c r="E279" s="25"/>
      <c r="F279" s="39"/>
      <c r="G279" s="21"/>
      <c r="I279" s="55"/>
    </row>
    <row r="280" spans="1:9" s="23" customFormat="1" ht="20.100000000000001" customHeight="1">
      <c r="A280" s="91"/>
      <c r="B280" s="90"/>
      <c r="C280" s="20"/>
      <c r="D280" s="21"/>
      <c r="F280" s="40" t="s">
        <v>173</v>
      </c>
      <c r="G280" s="27"/>
      <c r="I280" s="55"/>
    </row>
    <row r="281" spans="1:9" s="23" customFormat="1" ht="22.5">
      <c r="A281" s="91"/>
      <c r="B281" s="92"/>
      <c r="C281" s="20"/>
      <c r="D281" s="33"/>
      <c r="E281" s="41" t="s">
        <v>87</v>
      </c>
      <c r="F281" s="34"/>
      <c r="G281" s="27"/>
      <c r="I281" s="55"/>
    </row>
    <row r="282" spans="1:9" s="23" customFormat="1" ht="22.5">
      <c r="A282" s="91"/>
      <c r="B282" s="92"/>
      <c r="C282" s="20"/>
      <c r="D282" s="33"/>
      <c r="E282" s="41" t="s">
        <v>171</v>
      </c>
      <c r="F282" s="34"/>
      <c r="G282" s="27"/>
      <c r="I282" s="55"/>
    </row>
    <row r="283" spans="1:9" s="23" customFormat="1" ht="13.5" customHeight="1">
      <c r="A283" s="90"/>
      <c r="B283" s="90"/>
      <c r="C283" s="20"/>
      <c r="D283" s="24"/>
      <c r="E283" s="25"/>
      <c r="F283" s="39"/>
      <c r="G283" s="21"/>
      <c r="I283" s="55"/>
    </row>
    <row r="284" spans="1:9" s="23" customFormat="1" ht="20.100000000000001" customHeight="1">
      <c r="A284" s="91"/>
      <c r="B284" s="90"/>
      <c r="C284" s="20"/>
      <c r="D284" s="21"/>
      <c r="F284" s="40" t="s">
        <v>174</v>
      </c>
      <c r="G284" s="27"/>
      <c r="I284" s="55"/>
    </row>
    <row r="285" spans="1:9" s="23" customFormat="1" ht="22.5">
      <c r="A285" s="91"/>
      <c r="B285" s="92"/>
      <c r="C285" s="20"/>
      <c r="D285" s="33"/>
      <c r="E285" s="32" t="s">
        <v>87</v>
      </c>
      <c r="F285" s="34"/>
      <c r="G285" s="27"/>
      <c r="I285" s="55"/>
    </row>
    <row r="286" spans="1:9" s="23" customFormat="1" ht="19.5">
      <c r="A286" s="91"/>
      <c r="B286" s="92"/>
      <c r="C286" s="20"/>
      <c r="D286" s="33"/>
      <c r="E286" s="32" t="s">
        <v>88</v>
      </c>
      <c r="F286" s="34"/>
      <c r="G286" s="27"/>
      <c r="I286" s="55"/>
    </row>
    <row r="287" spans="1:9" s="23" customFormat="1" ht="22.5">
      <c r="A287" s="91"/>
      <c r="B287" s="92"/>
      <c r="C287" s="20"/>
      <c r="D287" s="33"/>
      <c r="E287" s="41" t="s">
        <v>171</v>
      </c>
      <c r="F287" s="34"/>
      <c r="G287" s="27"/>
      <c r="I287" s="55"/>
    </row>
    <row r="288" spans="1:9" s="23" customFormat="1" ht="19.5">
      <c r="A288" s="91"/>
      <c r="B288" s="92"/>
      <c r="C288" s="20"/>
      <c r="D288" s="33"/>
      <c r="E288" s="32" t="s">
        <v>89</v>
      </c>
      <c r="F288" s="34"/>
      <c r="G288" s="27"/>
      <c r="I288" s="55"/>
    </row>
    <row r="290" spans="1:83" s="35" customFormat="1" ht="17.100000000000001" customHeight="1">
      <c r="A290" s="35" t="s">
        <v>326</v>
      </c>
    </row>
    <row r="292" spans="1:83" s="127" customFormat="1" ht="14.25">
      <c r="A292" s="185" t="s">
        <v>50</v>
      </c>
      <c r="B292" s="135" t="s">
        <v>253</v>
      </c>
      <c r="C292" s="136"/>
      <c r="D292" s="138"/>
      <c r="E292" s="447"/>
      <c r="F292" s="1085"/>
      <c r="G292" s="1085"/>
      <c r="H292" s="1085"/>
      <c r="I292" s="1090"/>
      <c r="J292" s="313"/>
      <c r="K292" s="314"/>
      <c r="M292" s="452" t="str">
        <f>IF(ISERROR(INDEX(kind_of_nameforms,MATCH(E292,kind_of_forms,0),1)),"",INDEX(kind_of_nameforms,MATCH(E292,kind_of_forms,0),1))</f>
        <v/>
      </c>
    </row>
    <row r="295" spans="1:83" s="261" customFormat="1" ht="15">
      <c r="A295" s="35" t="s">
        <v>404</v>
      </c>
      <c r="B295" s="35"/>
      <c r="C295" s="35"/>
      <c r="D295" s="35"/>
      <c r="E295" s="35"/>
      <c r="F295" s="35"/>
      <c r="G295" s="35"/>
      <c r="H295" s="35"/>
      <c r="I295" s="35"/>
      <c r="J295" s="35"/>
      <c r="K295" s="35"/>
      <c r="L295" s="35"/>
      <c r="M295" s="35"/>
      <c r="N295" s="35"/>
      <c r="O295" s="35"/>
      <c r="P295" s="35"/>
      <c r="Q295" s="35"/>
      <c r="R295" s="35"/>
      <c r="S295" s="35"/>
      <c r="T295" s="35"/>
      <c r="U295" s="260"/>
      <c r="V295" s="35"/>
      <c r="W295" s="35"/>
    </row>
    <row r="296" spans="1:83" s="261" customFormat="1" ht="15">
      <c r="D296" s="358"/>
      <c r="E296" s="358"/>
      <c r="F296" s="358"/>
      <c r="G296" s="358"/>
      <c r="H296" s="358"/>
      <c r="I296" s="358"/>
      <c r="J296" s="358"/>
      <c r="K296" s="358"/>
      <c r="L296" s="358"/>
      <c r="U296" s="262"/>
    </row>
    <row r="297" spans="1:83" s="265" customFormat="1" ht="15" customHeight="1">
      <c r="A297" s="89"/>
      <c r="B297" s="186" t="s">
        <v>405</v>
      </c>
      <c r="C297" s="1282"/>
      <c r="D297" s="1155">
        <v>1</v>
      </c>
      <c r="E297" s="1202"/>
      <c r="F297" s="352"/>
      <c r="G297" s="188">
        <v>0</v>
      </c>
      <c r="H297" s="357"/>
      <c r="I297" s="250"/>
      <c r="J297" s="394" t="s">
        <v>519</v>
      </c>
      <c r="K297" s="155"/>
      <c r="L297" s="266"/>
      <c r="M297" s="212">
        <f>mergeValue(H297)</f>
        <v>0</v>
      </c>
      <c r="N297" s="202"/>
      <c r="O297" s="202"/>
      <c r="P297" s="212" t="str">
        <f>IF(ISERROR(MATCH(Q297,MODesc,0)),"n","y")</f>
        <v>n</v>
      </c>
      <c r="Q297" s="202"/>
      <c r="R297" s="212" t="str">
        <f>K297&amp;"("&amp;L297&amp;")"</f>
        <v>()</v>
      </c>
      <c r="S297" s="186"/>
      <c r="T297" s="186"/>
      <c r="U297" s="248"/>
      <c r="V297" s="186"/>
      <c r="W297" s="186"/>
      <c r="X297" s="186"/>
      <c r="Y297" s="264"/>
      <c r="Z297" s="264"/>
      <c r="AA297" s="227"/>
      <c r="AB297" s="227"/>
      <c r="AC297" s="227"/>
      <c r="AD297" s="227"/>
      <c r="AE297" s="227"/>
      <c r="AF297" s="227"/>
      <c r="AG297" s="227"/>
      <c r="AH297" s="227"/>
      <c r="AI297" s="227"/>
      <c r="AJ297" s="227"/>
      <c r="AK297" s="227"/>
      <c r="AL297" s="227"/>
      <c r="AM297" s="227"/>
      <c r="AN297" s="227"/>
      <c r="AO297" s="227"/>
      <c r="AP297" s="227"/>
      <c r="AQ297" s="227"/>
      <c r="AR297" s="227"/>
      <c r="AS297" s="227"/>
      <c r="AT297" s="227"/>
      <c r="AU297" s="227"/>
      <c r="AV297" s="227"/>
      <c r="AW297" s="227"/>
      <c r="AX297" s="227"/>
      <c r="AY297" s="227"/>
      <c r="AZ297" s="227"/>
      <c r="BA297" s="227"/>
      <c r="BB297" s="227"/>
      <c r="BC297" s="227"/>
      <c r="BD297" s="227"/>
      <c r="BE297" s="227"/>
      <c r="BF297" s="227"/>
      <c r="BG297" s="227"/>
      <c r="BH297" s="227"/>
      <c r="BI297" s="227"/>
      <c r="BJ297" s="227"/>
      <c r="BK297" s="227"/>
      <c r="BL297" s="227"/>
      <c r="BM297" s="227"/>
      <c r="BN297" s="227"/>
      <c r="BO297" s="227"/>
      <c r="BP297" s="227"/>
      <c r="BQ297" s="227"/>
      <c r="BR297" s="227"/>
      <c r="BS297" s="227"/>
      <c r="BT297" s="227"/>
      <c r="BU297" s="227"/>
      <c r="BV297" s="264"/>
      <c r="BW297" s="264"/>
      <c r="BX297" s="264"/>
      <c r="BY297" s="264"/>
      <c r="BZ297" s="264"/>
      <c r="CA297" s="264"/>
      <c r="CB297" s="264"/>
      <c r="CC297" s="264"/>
      <c r="CD297" s="264"/>
      <c r="CE297" s="264"/>
    </row>
    <row r="298" spans="1:83" s="265" customFormat="1" ht="15" customHeight="1">
      <c r="A298" s="89"/>
      <c r="B298" s="89"/>
      <c r="C298" s="1282"/>
      <c r="D298" s="1155"/>
      <c r="E298" s="1202"/>
      <c r="F298" s="250"/>
      <c r="G298" s="251"/>
      <c r="H298" s="155" t="s">
        <v>403</v>
      </c>
      <c r="I298" s="251"/>
      <c r="J298" s="251"/>
      <c r="K298" s="267"/>
      <c r="L298" s="266"/>
      <c r="M298" s="202"/>
      <c r="N298" s="202"/>
      <c r="O298" s="202"/>
      <c r="P298" s="202"/>
      <c r="Q298" s="212"/>
      <c r="R298" s="202"/>
      <c r="S298" s="186"/>
      <c r="T298" s="186"/>
      <c r="U298" s="248"/>
      <c r="V298" s="186"/>
      <c r="W298" s="186"/>
      <c r="X298" s="186"/>
      <c r="Y298" s="264"/>
      <c r="Z298" s="264"/>
      <c r="AA298" s="227"/>
      <c r="AB298" s="227"/>
      <c r="AC298" s="227"/>
      <c r="AD298" s="227"/>
      <c r="AE298" s="227"/>
      <c r="AF298" s="227"/>
      <c r="AG298" s="227"/>
      <c r="AH298" s="227"/>
      <c r="AI298" s="227"/>
      <c r="AJ298" s="227"/>
      <c r="AK298" s="227"/>
      <c r="AL298" s="227"/>
      <c r="AM298" s="227"/>
      <c r="AN298" s="227"/>
      <c r="AO298" s="227"/>
      <c r="AP298" s="227"/>
      <c r="AQ298" s="227"/>
      <c r="AR298" s="227"/>
      <c r="AS298" s="227"/>
      <c r="AT298" s="227"/>
      <c r="AU298" s="227"/>
      <c r="AV298" s="227"/>
      <c r="AW298" s="227"/>
      <c r="AX298" s="227"/>
      <c r="AY298" s="227"/>
      <c r="AZ298" s="227"/>
      <c r="BA298" s="227"/>
      <c r="BB298" s="227"/>
      <c r="BC298" s="227"/>
      <c r="BD298" s="227"/>
      <c r="BE298" s="227"/>
      <c r="BF298" s="227"/>
      <c r="BG298" s="227"/>
      <c r="BH298" s="227"/>
      <c r="BI298" s="227"/>
      <c r="BJ298" s="227"/>
      <c r="BK298" s="227"/>
      <c r="BL298" s="227"/>
      <c r="BM298" s="227"/>
      <c r="BN298" s="227"/>
      <c r="BO298" s="227"/>
      <c r="BP298" s="227"/>
      <c r="BQ298" s="227"/>
      <c r="BR298" s="227"/>
      <c r="BS298" s="227"/>
      <c r="BT298" s="227"/>
      <c r="BU298" s="227"/>
      <c r="BV298" s="264"/>
      <c r="BW298" s="264"/>
      <c r="BX298" s="264"/>
      <c r="BY298" s="264"/>
      <c r="BZ298" s="264"/>
      <c r="CA298" s="264"/>
      <c r="CB298" s="264"/>
      <c r="CC298" s="264"/>
      <c r="CD298" s="264"/>
      <c r="CE298" s="264"/>
    </row>
    <row r="299" spans="1:83" s="261" customFormat="1" ht="15">
      <c r="Q299" s="268"/>
      <c r="U299" s="262"/>
    </row>
    <row r="300" spans="1:83" s="261" customFormat="1" ht="15">
      <c r="A300" s="35" t="s">
        <v>406</v>
      </c>
      <c r="B300" s="35"/>
      <c r="C300" s="35"/>
      <c r="D300" s="35"/>
      <c r="E300" s="35"/>
      <c r="F300" s="35"/>
      <c r="G300" s="35"/>
      <c r="H300" s="35"/>
      <c r="I300" s="35"/>
      <c r="J300" s="35"/>
      <c r="K300" s="35"/>
      <c r="L300" s="35"/>
      <c r="M300" s="35"/>
      <c r="N300" s="35"/>
      <c r="O300" s="35"/>
      <c r="P300" s="35"/>
      <c r="Q300" s="269"/>
      <c r="R300" s="35"/>
      <c r="S300" s="35"/>
      <c r="T300" s="35"/>
      <c r="U300" s="260"/>
      <c r="V300" s="35"/>
      <c r="W300" s="35"/>
    </row>
    <row r="301" spans="1:83" s="261" customFormat="1" ht="15">
      <c r="F301" s="358"/>
      <c r="G301" s="358"/>
      <c r="H301" s="358"/>
      <c r="I301" s="358"/>
      <c r="J301" s="358"/>
      <c r="K301" s="358"/>
      <c r="L301" s="358"/>
      <c r="Q301" s="268"/>
      <c r="U301" s="262"/>
    </row>
    <row r="302" spans="1:83" s="265" customFormat="1" ht="15" customHeight="1">
      <c r="A302" s="89"/>
      <c r="B302" s="186" t="s">
        <v>405</v>
      </c>
      <c r="C302" s="1283"/>
      <c r="D302" s="249"/>
      <c r="E302" s="454"/>
      <c r="F302" s="1284"/>
      <c r="G302" s="1155">
        <v>0</v>
      </c>
      <c r="H302" s="1157"/>
      <c r="I302" s="250"/>
      <c r="J302" s="394" t="s">
        <v>519</v>
      </c>
      <c r="K302" s="155"/>
      <c r="L302" s="266"/>
      <c r="M302" s="212">
        <f>mergeValue(H302)</f>
        <v>0</v>
      </c>
      <c r="N302" s="202"/>
      <c r="O302" s="202"/>
      <c r="P302" s="202"/>
      <c r="Q302" s="202"/>
      <c r="R302" s="212" t="str">
        <f>K302&amp;"("&amp;L302&amp;")"</f>
        <v>()</v>
      </c>
      <c r="S302" s="186"/>
      <c r="T302" s="186"/>
      <c r="U302" s="248"/>
      <c r="V302" s="186"/>
      <c r="W302" s="186"/>
      <c r="X302" s="186"/>
      <c r="Y302" s="264"/>
      <c r="Z302" s="264"/>
      <c r="AA302" s="227"/>
      <c r="AB302" s="227"/>
      <c r="AC302" s="227"/>
      <c r="AD302" s="227"/>
      <c r="AE302" s="227"/>
      <c r="AF302" s="227"/>
      <c r="AG302" s="227"/>
      <c r="AH302" s="227"/>
      <c r="AI302" s="227"/>
      <c r="AJ302" s="227"/>
      <c r="AK302" s="227"/>
      <c r="AL302" s="227"/>
      <c r="AM302" s="227"/>
      <c r="AN302" s="227"/>
      <c r="AO302" s="227"/>
      <c r="AP302" s="227"/>
      <c r="AQ302" s="227"/>
      <c r="AR302" s="227"/>
      <c r="AS302" s="227"/>
      <c r="AT302" s="227"/>
      <c r="AU302" s="227"/>
      <c r="AV302" s="227"/>
      <c r="AW302" s="227"/>
      <c r="AX302" s="227"/>
      <c r="AY302" s="227"/>
      <c r="AZ302" s="227"/>
      <c r="BA302" s="227"/>
      <c r="BB302" s="227"/>
      <c r="BC302" s="227"/>
      <c r="BD302" s="227"/>
      <c r="BE302" s="227"/>
      <c r="BF302" s="227"/>
      <c r="BG302" s="227"/>
      <c r="BH302" s="227"/>
      <c r="BI302" s="227"/>
      <c r="BJ302" s="227"/>
      <c r="BK302" s="227"/>
      <c r="BL302" s="227"/>
      <c r="BM302" s="227"/>
      <c r="BN302" s="227"/>
      <c r="BO302" s="227"/>
      <c r="BP302" s="227"/>
      <c r="BQ302" s="227"/>
      <c r="BR302" s="227"/>
      <c r="BS302" s="227"/>
      <c r="BT302" s="227"/>
      <c r="BU302" s="227"/>
      <c r="BV302" s="264"/>
      <c r="BW302" s="264"/>
      <c r="BX302" s="264"/>
      <c r="BY302" s="264"/>
      <c r="BZ302" s="264"/>
      <c r="CA302" s="264"/>
      <c r="CB302" s="264"/>
      <c r="CC302" s="264"/>
      <c r="CD302" s="264"/>
      <c r="CE302" s="264"/>
    </row>
    <row r="303" spans="1:83" s="265" customFormat="1" ht="15" customHeight="1">
      <c r="A303" s="89"/>
      <c r="B303" s="89"/>
      <c r="C303" s="1283"/>
      <c r="D303" s="249"/>
      <c r="E303" s="454"/>
      <c r="F303" s="1284"/>
      <c r="G303" s="1155"/>
      <c r="H303" s="1157"/>
      <c r="I303" s="251"/>
      <c r="J303" s="251"/>
      <c r="K303" s="155" t="s">
        <v>4</v>
      </c>
      <c r="L303" s="266"/>
      <c r="M303" s="202"/>
      <c r="N303" s="202"/>
      <c r="O303" s="202"/>
      <c r="P303" s="202"/>
      <c r="Q303" s="212"/>
      <c r="R303" s="202"/>
      <c r="S303" s="186"/>
      <c r="T303" s="186"/>
      <c r="U303" s="248"/>
      <c r="V303" s="186"/>
      <c r="W303" s="186"/>
      <c r="X303" s="186"/>
      <c r="Y303" s="264"/>
      <c r="Z303" s="264"/>
      <c r="AA303" s="227"/>
      <c r="AB303" s="227"/>
      <c r="AC303" s="227"/>
      <c r="AD303" s="227"/>
      <c r="AE303" s="227"/>
      <c r="AF303" s="227"/>
      <c r="AG303" s="227"/>
      <c r="AH303" s="227"/>
      <c r="AI303" s="227"/>
      <c r="AJ303" s="227"/>
      <c r="AK303" s="227"/>
      <c r="AL303" s="227"/>
      <c r="AM303" s="227"/>
      <c r="AN303" s="227"/>
      <c r="AO303" s="227"/>
      <c r="AP303" s="227"/>
      <c r="AQ303" s="227"/>
      <c r="AR303" s="227"/>
      <c r="AS303" s="227"/>
      <c r="AT303" s="227"/>
      <c r="AU303" s="227"/>
      <c r="AV303" s="227"/>
      <c r="AW303" s="227"/>
      <c r="AX303" s="227"/>
      <c r="AY303" s="227"/>
      <c r="AZ303" s="227"/>
      <c r="BA303" s="227"/>
      <c r="BB303" s="227"/>
      <c r="BC303" s="227"/>
      <c r="BD303" s="227"/>
      <c r="BE303" s="227"/>
      <c r="BF303" s="227"/>
      <c r="BG303" s="227"/>
      <c r="BH303" s="227"/>
      <c r="BI303" s="227"/>
      <c r="BJ303" s="227"/>
      <c r="BK303" s="227"/>
      <c r="BL303" s="227"/>
      <c r="BM303" s="227"/>
      <c r="BN303" s="227"/>
      <c r="BO303" s="227"/>
      <c r="BP303" s="227"/>
      <c r="BQ303" s="227"/>
      <c r="BR303" s="227"/>
      <c r="BS303" s="227"/>
      <c r="BT303" s="227"/>
      <c r="BU303" s="227"/>
      <c r="BV303" s="264"/>
      <c r="BW303" s="264"/>
      <c r="BX303" s="264"/>
      <c r="BY303" s="264"/>
      <c r="BZ303" s="264"/>
      <c r="CA303" s="264"/>
      <c r="CB303" s="264"/>
      <c r="CC303" s="264"/>
      <c r="CD303" s="264"/>
      <c r="CE303" s="264"/>
    </row>
    <row r="304" spans="1:83" s="261" customFormat="1" ht="15">
      <c r="Q304" s="268"/>
      <c r="U304" s="262"/>
    </row>
    <row r="305" spans="1:83" s="261" customFormat="1" ht="15">
      <c r="A305" s="35" t="s">
        <v>407</v>
      </c>
      <c r="B305" s="35"/>
      <c r="C305" s="35"/>
      <c r="D305" s="35"/>
      <c r="E305" s="35"/>
      <c r="F305" s="35"/>
      <c r="G305" s="35"/>
      <c r="H305" s="35"/>
      <c r="I305" s="35"/>
      <c r="J305" s="35"/>
      <c r="K305" s="35"/>
      <c r="L305" s="35"/>
      <c r="M305" s="35"/>
      <c r="N305" s="35"/>
      <c r="O305" s="35"/>
      <c r="P305" s="35"/>
      <c r="Q305" s="269"/>
      <c r="R305" s="35"/>
      <c r="S305" s="35"/>
      <c r="T305" s="35"/>
      <c r="U305" s="260"/>
      <c r="V305" s="35"/>
      <c r="W305" s="35"/>
    </row>
    <row r="306" spans="1:83" s="261" customFormat="1" ht="15">
      <c r="Q306" s="268"/>
      <c r="U306" s="262"/>
    </row>
    <row r="307" spans="1:83" s="265" customFormat="1" ht="15" customHeight="1">
      <c r="A307" s="89"/>
      <c r="B307" s="186" t="s">
        <v>405</v>
      </c>
      <c r="C307" s="398"/>
      <c r="D307" s="261"/>
      <c r="E307" s="455"/>
      <c r="F307" s="261"/>
      <c r="G307" s="261"/>
      <c r="H307" s="261"/>
      <c r="I307" s="221"/>
      <c r="J307" s="188">
        <v>0</v>
      </c>
      <c r="K307" s="397"/>
      <c r="L307" s="247"/>
      <c r="M307" s="212">
        <f>mergeValue(H307)</f>
        <v>0</v>
      </c>
      <c r="N307" s="202"/>
      <c r="O307" s="202"/>
      <c r="P307" s="202"/>
      <c r="Q307" s="202"/>
      <c r="R307" s="212" t="str">
        <f>K307&amp;" ("&amp;L307&amp;")"</f>
        <v xml:space="preserve"> ()</v>
      </c>
      <c r="S307" s="186"/>
      <c r="T307" s="186"/>
      <c r="U307" s="248"/>
      <c r="V307" s="186"/>
      <c r="W307" s="186"/>
      <c r="X307" s="186"/>
      <c r="Y307" s="264"/>
      <c r="Z307" s="264"/>
      <c r="AA307" s="227"/>
      <c r="AB307" s="227"/>
      <c r="AC307" s="227"/>
      <c r="AD307" s="227"/>
      <c r="AE307" s="227"/>
      <c r="AF307" s="227"/>
      <c r="AG307" s="227"/>
      <c r="AH307" s="227"/>
      <c r="AI307" s="227"/>
      <c r="AJ307" s="227"/>
      <c r="AK307" s="227"/>
      <c r="AL307" s="227"/>
      <c r="AM307" s="227"/>
      <c r="AN307" s="227"/>
      <c r="AO307" s="227"/>
      <c r="AP307" s="227"/>
      <c r="AQ307" s="227"/>
      <c r="AR307" s="227"/>
      <c r="AS307" s="227"/>
      <c r="AT307" s="227"/>
      <c r="AU307" s="227"/>
      <c r="AV307" s="227"/>
      <c r="AW307" s="227"/>
      <c r="AX307" s="227"/>
      <c r="AY307" s="227"/>
      <c r="AZ307" s="227"/>
      <c r="BA307" s="227"/>
      <c r="BB307" s="227"/>
      <c r="BC307" s="227"/>
      <c r="BD307" s="227"/>
      <c r="BE307" s="227"/>
      <c r="BF307" s="227"/>
      <c r="BG307" s="227"/>
      <c r="BH307" s="227"/>
      <c r="BI307" s="227"/>
      <c r="BJ307" s="227"/>
      <c r="BK307" s="227"/>
      <c r="BL307" s="227"/>
      <c r="BM307" s="227"/>
      <c r="BN307" s="227"/>
      <c r="BO307" s="227"/>
      <c r="BP307" s="227"/>
      <c r="BQ307" s="227"/>
      <c r="BR307" s="227"/>
      <c r="BS307" s="227"/>
      <c r="BT307" s="227"/>
      <c r="BU307" s="227"/>
      <c r="BV307" s="264"/>
      <c r="BW307" s="264"/>
      <c r="BX307" s="264"/>
      <c r="BY307" s="264"/>
      <c r="BZ307" s="264"/>
      <c r="CA307" s="264"/>
      <c r="CB307" s="264"/>
      <c r="CC307" s="264"/>
      <c r="CD307" s="264"/>
      <c r="CE307" s="264"/>
    </row>
    <row r="309" spans="1:83" ht="11.25"/>
    <row r="310" spans="1:83" s="35" customFormat="1" ht="11.25">
      <c r="A310" s="35" t="s">
        <v>453</v>
      </c>
    </row>
    <row r="311" spans="1:83" ht="11.25"/>
    <row r="312" spans="1:83" s="36" customFormat="1" ht="20.100000000000001" customHeight="1">
      <c r="A312" s="97"/>
      <c r="B312" s="186"/>
      <c r="C312" s="86"/>
      <c r="D312" s="187"/>
      <c r="E312" s="291"/>
      <c r="F312" s="288"/>
      <c r="G312" s="292"/>
      <c r="I312" s="212"/>
      <c r="J312" s="212"/>
    </row>
    <row r="313" spans="1:83" ht="11.25"/>
    <row r="314" spans="1:83" ht="11.25"/>
    <row r="315" spans="1:83" s="35" customFormat="1" ht="11.25">
      <c r="A315" s="35" t="s">
        <v>468</v>
      </c>
    </row>
    <row r="316" spans="1:83" ht="11.25"/>
    <row r="317" spans="1:83" s="36" customFormat="1" ht="20.100000000000001" customHeight="1">
      <c r="A317" s="285"/>
      <c r="B317" s="186"/>
      <c r="C317" s="86"/>
      <c r="D317" s="187"/>
      <c r="E317" s="295"/>
      <c r="F317" s="294" t="s">
        <v>458</v>
      </c>
      <c r="G317" s="294" t="s">
        <v>458</v>
      </c>
      <c r="H317" s="313"/>
      <c r="I317" s="212"/>
      <c r="K317" s="212"/>
      <c r="L317" s="212"/>
    </row>
    <row r="318" spans="1:83" ht="11.25"/>
    <row r="319" spans="1:83" ht="11.25"/>
    <row r="320" spans="1:83" s="35" customFormat="1" ht="11.25">
      <c r="A320" s="35" t="s">
        <v>469</v>
      </c>
    </row>
    <row r="321" spans="1:12" ht="11.25"/>
    <row r="322" spans="1:12" s="36" customFormat="1" ht="20.100000000000001" customHeight="1">
      <c r="A322" s="285"/>
      <c r="B322" s="186"/>
      <c r="C322" s="86"/>
      <c r="D322" s="187"/>
      <c r="E322" s="295"/>
      <c r="F322" s="294" t="s">
        <v>458</v>
      </c>
      <c r="G322" s="413"/>
      <c r="H322" s="294" t="s">
        <v>458</v>
      </c>
      <c r="I322" s="212"/>
      <c r="K322" s="212"/>
      <c r="L322" s="212"/>
    </row>
    <row r="323" spans="1:12" ht="11.25"/>
    <row r="324" spans="1:12" ht="11.25"/>
    <row r="325" spans="1:12" s="35" customFormat="1" ht="11.25">
      <c r="A325" s="35" t="s">
        <v>470</v>
      </c>
    </row>
    <row r="326" spans="1:12" ht="11.25"/>
    <row r="327" spans="1:12" s="36" customFormat="1" ht="20.100000000000001" customHeight="1">
      <c r="A327" s="285"/>
      <c r="B327" s="186"/>
      <c r="C327" s="86"/>
      <c r="D327" s="187"/>
      <c r="E327" s="302">
        <f>E326</f>
        <v>0</v>
      </c>
      <c r="F327" s="294" t="s">
        <v>458</v>
      </c>
      <c r="G327" s="413"/>
      <c r="H327" s="294" t="s">
        <v>458</v>
      </c>
      <c r="I327" s="212"/>
      <c r="K327" s="212"/>
      <c r="L327" s="212"/>
    </row>
    <row r="328" spans="1:12" s="36" customFormat="1" ht="14.25">
      <c r="A328" s="285"/>
      <c r="B328" s="186"/>
      <c r="C328" s="86"/>
      <c r="D328" s="101"/>
      <c r="E328" s="303"/>
      <c r="F328" s="304"/>
      <c r="G328"/>
      <c r="H328" s="304"/>
      <c r="I328" s="212"/>
      <c r="K328" s="212"/>
      <c r="L328" s="212"/>
    </row>
    <row r="330" spans="1:12" s="35" customFormat="1" ht="11.25">
      <c r="A330" s="35" t="s">
        <v>471</v>
      </c>
    </row>
    <row r="331" spans="1:12" ht="11.25"/>
    <row r="332" spans="1:12" s="36" customFormat="1" ht="20.100000000000001" customHeight="1">
      <c r="A332" s="285"/>
      <c r="B332" s="186"/>
      <c r="C332" s="86"/>
      <c r="D332" s="187"/>
      <c r="E332" s="302">
        <f>E331</f>
        <v>0</v>
      </c>
      <c r="F332" s="294" t="s">
        <v>458</v>
      </c>
      <c r="G332" s="305"/>
      <c r="H332" s="294" t="s">
        <v>458</v>
      </c>
      <c r="I332" s="212"/>
      <c r="K332" s="212"/>
      <c r="L332" s="212"/>
    </row>
    <row r="335" spans="1:12" s="35" customFormat="1" ht="17.100000000000001" customHeight="1">
      <c r="A335" s="35" t="s">
        <v>507</v>
      </c>
    </row>
    <row r="337" spans="1:20" s="190" customFormat="1" ht="409.5">
      <c r="A337" s="1198">
        <v>1</v>
      </c>
      <c r="B337" s="214"/>
      <c r="C337" s="214"/>
      <c r="D337" s="214"/>
      <c r="F337" s="334" t="str">
        <f>"2." &amp;mergeValue(A337)</f>
        <v>2.1</v>
      </c>
      <c r="G337" s="416" t="s">
        <v>494</v>
      </c>
      <c r="H337" s="316"/>
      <c r="I337" s="196" t="s">
        <v>590</v>
      </c>
      <c r="J337" s="333"/>
      <c r="K337" s="214"/>
      <c r="L337" s="214"/>
      <c r="M337" s="214"/>
      <c r="N337" s="214"/>
      <c r="O337" s="214"/>
      <c r="P337" s="214"/>
      <c r="Q337" s="214"/>
      <c r="R337" s="214"/>
      <c r="S337" s="214"/>
      <c r="T337" s="214"/>
    </row>
    <row r="338" spans="1:20" s="190" customFormat="1" ht="90">
      <c r="A338" s="1198"/>
      <c r="B338" s="214"/>
      <c r="C338" s="214"/>
      <c r="D338" s="214"/>
      <c r="F338" s="334" t="str">
        <f>"3." &amp;mergeValue(A338)</f>
        <v>3.1</v>
      </c>
      <c r="G338" s="416" t="s">
        <v>495</v>
      </c>
      <c r="H338" s="316"/>
      <c r="I338" s="196" t="s">
        <v>588</v>
      </c>
      <c r="J338" s="333"/>
      <c r="K338" s="214"/>
      <c r="L338" s="214"/>
      <c r="M338" s="214"/>
      <c r="N338" s="214"/>
      <c r="O338" s="214"/>
      <c r="P338" s="214"/>
      <c r="Q338" s="214"/>
      <c r="R338" s="214"/>
      <c r="S338" s="214"/>
      <c r="T338" s="214"/>
    </row>
    <row r="339" spans="1:20" s="190" customFormat="1" ht="45">
      <c r="A339" s="1198"/>
      <c r="B339" s="214"/>
      <c r="C339" s="214"/>
      <c r="D339" s="214"/>
      <c r="F339" s="334" t="str">
        <f>"4."&amp;mergeValue(A339)</f>
        <v>4.1</v>
      </c>
      <c r="G339" s="416" t="s">
        <v>496</v>
      </c>
      <c r="H339" s="317" t="s">
        <v>458</v>
      </c>
      <c r="I339" s="196"/>
      <c r="J339" s="333"/>
      <c r="K339" s="214"/>
      <c r="L339" s="214"/>
      <c r="M339" s="214"/>
      <c r="N339" s="214"/>
      <c r="O339" s="214"/>
      <c r="P339" s="214"/>
      <c r="Q339" s="214"/>
      <c r="R339" s="214"/>
      <c r="S339" s="214"/>
      <c r="T339" s="214"/>
    </row>
    <row r="340" spans="1:20" s="190" customFormat="1" ht="101.25">
      <c r="A340" s="1198"/>
      <c r="B340" s="1198">
        <v>1</v>
      </c>
      <c r="C340" s="341"/>
      <c r="D340" s="341"/>
      <c r="F340" s="334" t="str">
        <f>"4."&amp;mergeValue(A340) &amp;"."&amp;mergeValue(B340)</f>
        <v>4.1.1</v>
      </c>
      <c r="G340" s="323" t="s">
        <v>592</v>
      </c>
      <c r="H340" s="316" t="str">
        <f>IF(region_name="","",region_name)</f>
        <v>Челябинская область</v>
      </c>
      <c r="I340" s="196" t="s">
        <v>499</v>
      </c>
      <c r="J340" s="333"/>
      <c r="K340" s="214"/>
      <c r="L340" s="214"/>
      <c r="M340" s="214"/>
      <c r="N340" s="214"/>
      <c r="O340" s="214"/>
      <c r="P340" s="214"/>
      <c r="Q340" s="214"/>
      <c r="R340" s="214"/>
      <c r="S340" s="214"/>
      <c r="T340" s="214"/>
    </row>
    <row r="341" spans="1:20" s="190" customFormat="1" ht="191.25">
      <c r="A341" s="1198"/>
      <c r="B341" s="1198"/>
      <c r="C341" s="1198">
        <v>1</v>
      </c>
      <c r="D341" s="341"/>
      <c r="F341" s="334" t="str">
        <f>"4."&amp;mergeValue(A341) &amp;"."&amp;mergeValue(B341)&amp;"."&amp;mergeValue(C341)</f>
        <v>4.1.1.1</v>
      </c>
      <c r="G341" s="340" t="s">
        <v>497</v>
      </c>
      <c r="H341" s="316"/>
      <c r="I341" s="196" t="s">
        <v>500</v>
      </c>
      <c r="J341" s="333"/>
      <c r="K341" s="214"/>
      <c r="L341" s="214"/>
      <c r="M341" s="214"/>
      <c r="N341" s="214"/>
      <c r="O341" s="214"/>
      <c r="P341" s="214"/>
      <c r="Q341" s="214"/>
      <c r="R341" s="214"/>
      <c r="S341" s="214"/>
      <c r="T341" s="214"/>
    </row>
    <row r="342" spans="1:20" s="190" customFormat="1" ht="33.75" customHeight="1">
      <c r="A342" s="1198"/>
      <c r="B342" s="1198"/>
      <c r="C342" s="1198"/>
      <c r="D342" s="341">
        <v>1</v>
      </c>
      <c r="F342" s="334" t="str">
        <f>"4."&amp;mergeValue(A342) &amp;"."&amp;mergeValue(B342)&amp;"."&amp;mergeValue(C342)&amp;"."&amp;mergeValue(D342)</f>
        <v>4.1.1.1.1</v>
      </c>
      <c r="G342" s="419" t="s">
        <v>498</v>
      </c>
      <c r="H342" s="316"/>
      <c r="I342" s="1199" t="s">
        <v>591</v>
      </c>
      <c r="J342" s="333"/>
      <c r="K342" s="214"/>
      <c r="L342" s="214"/>
      <c r="M342" s="214"/>
      <c r="N342" s="214"/>
      <c r="O342" s="214"/>
      <c r="P342" s="214"/>
      <c r="Q342" s="214"/>
      <c r="R342" s="214"/>
      <c r="S342" s="214"/>
      <c r="T342" s="214"/>
    </row>
    <row r="343" spans="1:20" s="190" customFormat="1" ht="18.75">
      <c r="A343" s="1198"/>
      <c r="B343" s="1198"/>
      <c r="C343" s="1198"/>
      <c r="D343" s="341"/>
      <c r="F343" s="423"/>
      <c r="G343" s="424" t="s">
        <v>4</v>
      </c>
      <c r="H343" s="425"/>
      <c r="I343" s="1199"/>
      <c r="J343" s="333"/>
      <c r="K343" s="214"/>
      <c r="L343" s="214"/>
      <c r="M343" s="214"/>
      <c r="N343" s="214"/>
      <c r="O343" s="214"/>
      <c r="P343" s="214"/>
      <c r="Q343" s="214"/>
      <c r="R343" s="214"/>
      <c r="S343" s="214"/>
      <c r="T343" s="214"/>
    </row>
    <row r="344" spans="1:20" s="190" customFormat="1" ht="18.75">
      <c r="A344" s="1198"/>
      <c r="B344" s="1198"/>
      <c r="C344" s="341"/>
      <c r="D344" s="341"/>
      <c r="F344" s="337"/>
      <c r="G344" s="149" t="s">
        <v>403</v>
      </c>
      <c r="H344" s="338"/>
      <c r="I344" s="339"/>
      <c r="J344" s="333"/>
      <c r="K344" s="214"/>
      <c r="L344" s="214"/>
      <c r="M344" s="214"/>
      <c r="N344" s="214"/>
      <c r="O344" s="214"/>
      <c r="P344" s="214"/>
      <c r="Q344" s="214"/>
      <c r="R344" s="214"/>
      <c r="S344" s="214"/>
      <c r="T344" s="214"/>
    </row>
    <row r="345" spans="1:20" s="190" customFormat="1" ht="18.75">
      <c r="A345" s="1198"/>
      <c r="B345" s="214"/>
      <c r="C345" s="214"/>
      <c r="D345" s="214"/>
      <c r="F345" s="337"/>
      <c r="G345" s="155" t="s">
        <v>506</v>
      </c>
      <c r="H345" s="338"/>
      <c r="I345" s="339"/>
      <c r="J345" s="333"/>
      <c r="K345" s="214"/>
      <c r="L345" s="214"/>
      <c r="M345" s="214"/>
      <c r="N345" s="214"/>
      <c r="O345" s="214"/>
      <c r="P345" s="214"/>
      <c r="Q345" s="214"/>
      <c r="R345" s="214"/>
      <c r="S345" s="214"/>
      <c r="T345" s="214"/>
    </row>
    <row r="346" spans="1:20" s="190" customFormat="1" ht="18.75">
      <c r="A346" s="214"/>
      <c r="B346" s="214"/>
      <c r="C346" s="214"/>
      <c r="D346" s="214"/>
      <c r="F346" s="337"/>
      <c r="G346" s="165" t="s">
        <v>505</v>
      </c>
      <c r="H346" s="338"/>
      <c r="I346" s="339"/>
      <c r="J346" s="333"/>
      <c r="K346" s="214"/>
      <c r="L346" s="214"/>
      <c r="M346" s="214"/>
      <c r="N346" s="214"/>
      <c r="O346" s="214"/>
      <c r="P346" s="214"/>
      <c r="Q346" s="214"/>
      <c r="R346" s="214"/>
      <c r="S346" s="214"/>
      <c r="T346" s="214"/>
    </row>
  </sheetData>
  <sheetProtection formatColumns="0" formatRows="0"/>
  <dataConsolidate/>
  <mergeCells count="285">
    <mergeCell ref="O182:W182"/>
    <mergeCell ref="O85:V85"/>
    <mergeCell ref="O86:V86"/>
    <mergeCell ref="O87:V87"/>
    <mergeCell ref="O88:V88"/>
    <mergeCell ref="O89:V89"/>
    <mergeCell ref="O90:V90"/>
    <mergeCell ref="T131:T132"/>
    <mergeCell ref="O148:V148"/>
    <mergeCell ref="T149:T150"/>
    <mergeCell ref="R149:R150"/>
    <mergeCell ref="U149:U150"/>
    <mergeCell ref="O146:V146"/>
    <mergeCell ref="O128:V128"/>
    <mergeCell ref="O130:V130"/>
    <mergeCell ref="W149:W151"/>
    <mergeCell ref="J243:J246"/>
    <mergeCell ref="J225:J228"/>
    <mergeCell ref="I224:I229"/>
    <mergeCell ref="W244:W246"/>
    <mergeCell ref="R244:R245"/>
    <mergeCell ref="S244:S245"/>
    <mergeCell ref="T244:T245"/>
    <mergeCell ref="U244:U245"/>
    <mergeCell ref="O238:V238"/>
    <mergeCell ref="O239:V239"/>
    <mergeCell ref="O240:V240"/>
    <mergeCell ref="O241:V241"/>
    <mergeCell ref="O242:V242"/>
    <mergeCell ref="O243:V243"/>
    <mergeCell ref="T226:T227"/>
    <mergeCell ref="W226:W228"/>
    <mergeCell ref="U226:U227"/>
    <mergeCell ref="I88:I95"/>
    <mergeCell ref="G109:G112"/>
    <mergeCell ref="F108:F113"/>
    <mergeCell ref="I108:I113"/>
    <mergeCell ref="A238:A251"/>
    <mergeCell ref="B239:B250"/>
    <mergeCell ref="C240:C249"/>
    <mergeCell ref="D241:D248"/>
    <mergeCell ref="E242:E247"/>
    <mergeCell ref="I242:I247"/>
    <mergeCell ref="F243:F246"/>
    <mergeCell ref="E107:E114"/>
    <mergeCell ref="A103:A118"/>
    <mergeCell ref="B104:B117"/>
    <mergeCell ref="C105:C116"/>
    <mergeCell ref="D106:D114"/>
    <mergeCell ref="A143:A156"/>
    <mergeCell ref="A179:A188"/>
    <mergeCell ref="B180:B187"/>
    <mergeCell ref="C181:C186"/>
    <mergeCell ref="D182:D185"/>
    <mergeCell ref="A193:A204"/>
    <mergeCell ref="B194:B203"/>
    <mergeCell ref="C195:C202"/>
    <mergeCell ref="O221:V221"/>
    <mergeCell ref="O222:V222"/>
    <mergeCell ref="O223:V223"/>
    <mergeCell ref="O224:V224"/>
    <mergeCell ref="O225:V225"/>
    <mergeCell ref="P15:P16"/>
    <mergeCell ref="A220:A233"/>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129:I134"/>
    <mergeCell ref="K197:K200"/>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C69:C78"/>
    <mergeCell ref="J109:J112"/>
    <mergeCell ref="F90:F93"/>
    <mergeCell ref="J90:J93"/>
    <mergeCell ref="O163:V163"/>
    <mergeCell ref="O164:V164"/>
    <mergeCell ref="O165:V165"/>
    <mergeCell ref="O166:V166"/>
    <mergeCell ref="S149:S150"/>
    <mergeCell ref="O161:V161"/>
    <mergeCell ref="O162:V162"/>
    <mergeCell ref="F166:F169"/>
    <mergeCell ref="I165:I170"/>
    <mergeCell ref="J166:J169"/>
    <mergeCell ref="F148:F151"/>
    <mergeCell ref="I147:I152"/>
    <mergeCell ref="J148:J151"/>
    <mergeCell ref="O103:AA103"/>
    <mergeCell ref="O104:AA104"/>
    <mergeCell ref="O105:AA105"/>
    <mergeCell ref="U131:U132"/>
    <mergeCell ref="S131:S132"/>
    <mergeCell ref="W131:W133"/>
    <mergeCell ref="Y109:Y111"/>
    <mergeCell ref="O125:V125"/>
    <mergeCell ref="T211:T212"/>
    <mergeCell ref="R167:R168"/>
    <mergeCell ref="T167:T168"/>
    <mergeCell ref="U167:U168"/>
    <mergeCell ref="O220:V220"/>
    <mergeCell ref="N195:AF195"/>
    <mergeCell ref="N196:AF196"/>
    <mergeCell ref="W167:W169"/>
    <mergeCell ref="N193:AF193"/>
    <mergeCell ref="V211:V212"/>
    <mergeCell ref="Q207:Q209"/>
    <mergeCell ref="S167:S168"/>
    <mergeCell ref="O179:W179"/>
    <mergeCell ref="N194:AF194"/>
    <mergeCell ref="U207:U208"/>
    <mergeCell ref="R211:R213"/>
    <mergeCell ref="N211:N214"/>
    <mergeCell ref="Q211:Q213"/>
    <mergeCell ref="O211:O213"/>
    <mergeCell ref="P211:P213"/>
    <mergeCell ref="U211:U212"/>
    <mergeCell ref="S211:S212"/>
    <mergeCell ref="O180:W180"/>
    <mergeCell ref="O181:W181"/>
    <mergeCell ref="A337:A345"/>
    <mergeCell ref="C341:C343"/>
    <mergeCell ref="I342:I343"/>
    <mergeCell ref="H302:H303"/>
    <mergeCell ref="B340:B344"/>
    <mergeCell ref="C297:C298"/>
    <mergeCell ref="C302:C303"/>
    <mergeCell ref="F302:F303"/>
    <mergeCell ref="G302:G303"/>
    <mergeCell ref="D70:D77"/>
    <mergeCell ref="E71:E76"/>
    <mergeCell ref="A85:A98"/>
    <mergeCell ref="B86:B97"/>
    <mergeCell ref="C87:C96"/>
    <mergeCell ref="D88:D95"/>
    <mergeCell ref="E89:E94"/>
    <mergeCell ref="A49:A62"/>
    <mergeCell ref="B50:B61"/>
    <mergeCell ref="C51:C60"/>
    <mergeCell ref="D52:D59"/>
    <mergeCell ref="D196:D201"/>
    <mergeCell ref="E197:E200"/>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O70:V70"/>
    <mergeCell ref="O71:V71"/>
    <mergeCell ref="O72:V72"/>
    <mergeCell ref="R131:R132"/>
    <mergeCell ref="R73:R74"/>
    <mergeCell ref="S73:S74"/>
    <mergeCell ref="T73:T74"/>
  </mergeCells>
  <phoneticPr fontId="13" type="noConversion"/>
  <dataValidations xWindow="636" yWindow="660" count="28">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X184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WE238:WWE245 WMI238:WMI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JS238:JS245 TO238:TO245 ADK238:ADK245 ANG238:ANG245 AXC238:AXC245 BGY238:BGY245 BQU238:BQU245 CAQ238:CAQ245 CKM238:CKM245 CUI238:CUI245 DEE238:DEE245 DOA238:DOA245 DXW238:DXW245 EHS238:EHS245 ERO238:ERO245 FBK238:FBK245 FLG238:FLG245 FVC238:FVC245 GEY238:GEY245 GOU238:GOU245 GYQ238:GYQ245 HIM238:HIM245 HSI238:HSI245 ICE238:ICE245 IMA238:IMA245 IVW238:IVW245 JFS238:JFS245 JPO238:JPO245 JZK238:JZK245 KJG238:KJG245 KTC238:KTC245 LCY238:LCY245 LMU238:LMU245 LWQ238:LWQ245 MGM238:MGM245 MQI238:MQI245 NAE238:NAE245 NKA238:NKA245 NTW238:NTW245 ODS238:ODS245 ONO238:ONO245 OXK238:OXK245 PHG238:PHG245 PRC238:PRC245 QAY238:QAY245 QKU238:QKU245 QUQ238:QUQ245 REM238:REM245 ROI238:ROI245 RYE238:RYE245 SIA238:SIA245 SRW238:SRW245 TBS238:TBS245 TLO238:TLO245 TVK238:TVK245 UFG238:UFG245 UPC238:UPC245 UYY238:UYY245 VIU238:VIU245 VSQ238:VSQ245 WCM238:WCM245 R15:R16 R9:R10 V15:W15 V9:W9">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AE197 JO244 S244 WWC244 WMG244 WCK244 VSO244 VIS244 UYW244 UPA244 UFE244 TVI244 TLM244 TBQ244 SRU244 SHY244 RYC244 ROG244 REK244 QUO244 QKS244 QAW244 PRA244 PHE244 OXI244 ONM244 ODQ244 NTU244 NJY244 NAC244 MQG244 MGK244 LWO244 LMS244 LCW244 KTA244 KJE244 JZI244 JPM244 JFQ244 IVU244 ILY244 ICC244 HSG244 HIK244 GYO244 GOS244 GEW244 FVA244 FLE244 FBI244 ERM244 EHQ244 DXU244 DNY244 DEC244 CUG244 CKK244 CAO244 BQS244 BGW244 AXA244 ANE244 ADI244 TM244 TK244 JQ244 WWA244 WME244 WCI244 VSM244 VIQ244 UYU244 UOY244 UFC244 TVG244 TLK244 TBO244 SRS244 SHW244 RYA244 ROE244 REI244 QUM244 QKQ244 QAU244 PQY244 PHC244 OXG244 ONK244 ODO244 NTS244 NJW244 NAA244 MQE244 MGI244 LWM244 LMQ244 LCU244 KSY244 KJC244 JZG244 JPK244 JFO244 IVS244 ILW244 ICA244 HSE244 HII244 GYM244 GOQ244 GEU244 FUY244 FLC244 FBG244 ERK244 EHO244 DXS244 DNW244 DEA244 CUE244 CKI244 CAM244 BQQ244 BGU244 AWY244 ANC244 ADG244 U244 S9:S10 S15:S16 U55 Z120 Z109:Z110 U167 V183 U91:U92"/>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WB244 WMF244 WCJ244 VSN244 VIR244 UYV244 UOZ244 UFD244 TVH244 TLL244 TBP244 SRT244 SHX244 RYB244 ROF244 REJ244 QUN244 QKR244 QAV244 PQZ244 PHD244 OXH244 ONL244 ODP244 NTT244 NJX244 NAB244 MQF244 MGJ244 LWN244 LMR244 LCV244 KSZ244 KJD244 JZH244 JPL244 JFP244 IVT244 ILX244 ICB244 HSF244 HIJ244 GYN244 GOR244 GEV244 FUZ244 FLD244 FBH244 ERL244 EHP244 DXT244 DNX244 DEB244 CUF244 CKJ244 CAN244 BQR244 BGV244 AWZ244 AND244 ADH244 TL244 JP244 T244 WVZ244 WMD244 WCH244 VSL244 VIP244 UYT244 UOX244 UFB244 TVF244 TLJ244 TBN244 SRR244 SHV244 RXZ244 ROD244 REH244 QUL244 QKP244 QAT244 PQX244 PHB244 OXF244 ONJ244 ODN244 NTR244 NJV244 MZZ244 MQD244 MGH244 LWL244 LMP244 LCT244 KSX244 KJB244 JZF244 JPJ244 JFN244 IVR244 ILV244 IBZ244 HSD244 HIH244 GYL244 GOP244 GET244 FUX244 FLB244 FBF244 ERJ244 EHN244 DXR244 DNV244 DDZ244 CUD244 CKH244 CAL244 BQP244 BGT244 AWX244 ANB244 ADF244 TJ244 JN244"/>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JM245 TI245 ADE245 ANA245 AWW245 BGS245 BQO245 CAK245 CKG245 CUC245 DDY245 DNU245 DXQ245 EHM245 ERI245 FBE245 FLA245 FUW245 GES245 GOO245 GYK245 HIG245 HSC245 IBY245 ILU245 IVQ245 JFM245 JPI245 JZE245 KJA245 KSW245 LCS245 LMO245 LWK245 MGG245 MQC245 MZY245 NJU245 NTQ245 ODM245 ONI245 OXE245 PHA245 PQW245 QAS245 QKO245 QUK245 REG245 ROC245 RXY245 SHU245 SRQ245 TBM245 TLI245 TVE245 UFA245 UOW245 UYS245 VIO245 VSK245 WCG245 WMC245 WVY245"/>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formula1>kind_of_heat_transfer</formula1>
    </dataValidation>
    <dataValidation type="list" allowBlank="1" showInputMessage="1" showErrorMessage="1" errorTitle="Ошибка" error="Выберите значение из списка" prompt="Выберите значение из списка" sqref="F216">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CE243:WCL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SI243:VSP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YQ243:UYX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IM243:VIT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EY243:UFF243 WVW243:WWD243 WMA243:WMH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OU243:UPB243 JK243:JR243 TG243:TN243 ADC243:ADJ243 AMY243:ANF243 AWU243:AXB243 BGQ243:BGX243 BQM243:BQT243 CAI243:CAP243 CKE243:CKL243 CUA243:CUH243 DDW243:DED243 DNS243:DNZ243 DXO243:DXV243 EHK243:EHR243 ERG243:ERN243 FBC243:FBJ243 FKY243:FLF243 FUU243:FVB243 GEQ243:GEX243 GOM243:GOT243 GYI243:GYP243 HIE243:HIL243 HSA243:HSH243 IBW243:ICD243 ILS243:ILZ243 IVO243:IVV243 JFK243:JFR243 JPG243:JPN243 JZC243:JZJ243 KIY243:KJF243 KSU243:KTB243 LCQ243:LCX243 LMM243:LMT243 LWI243:LWP243 MGE243:MGL243 MQA243:MQH243 MZW243:NAD243 NJS243:NJZ243 NTO243:NTV243 ODK243:ODR243 ONG243:ONN243 OXC243:OXJ243 PGY243:PHF243 PQU243:PRB243 QAQ243:QAX243 QKM243:QKT243 QUI243:QUP243 REE243:REL243 ROA243:ROH243 RXW243:RYD243 SHS243:SHZ243 SRO243:SRV243 TBK243:TBR243 TLG243:TLN243 TVC243:TVJ243">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JK242 TG242 ADC242 AMY242 AWU242 BGQ242 BQM242 CAI242 CKE242 CUA242 DDW242 DNS242 DXO242 EHK242 ERG242 FBC242 FKY242 FUU242 GEQ242 GOM242 GYI242 HIE242 HSA242 IBW242 ILS242 IVO242 JFK242 JPG242 JZC242 KIY242 KSU242 LCQ242 LMM242 LWI242 MGE242 MQA242 MZW242 NJS242 NTO242 ODK242 ONG242 OXC242 PGY242 PQU242 QAQ242 QKM242 QUI242 REE242 ROA242 RXW242 SHS242 SRO242 TBK242 TLG242 TVC242 UEY242 UOU242 UYQ242 VIM242 VSI242 WCE242 WMA242 WVW242">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formula1>kind_of_cons</formula1>
    </dataValidation>
    <dataValidation type="list" allowBlank="1" showInputMessage="1" showErrorMessage="1" errorTitle="Ошибка" error="Выберите значение из списка" sqref="WVU91 WVU131 JI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TE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DA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MW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WS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VU244 WLY244 WCC244 VSG244 VIK244 UYO244 UOS244 UEW244 TVA244 TLE244 TBI244 SRM244 SHQ244 RXU244 RNY244 REC244 QUG244 QKK244 QAO244 PQS244 PGW244 OXA244 ONE244 ODI244 NTM244 NJQ244 MZU244 MPY244 MGC244 LWG244 LMK244 LCO244 KSS244 KIW244 JZA244 JPE244 JFI244 IVM244 ILQ244 IBU244 HRY244 HIC244 GYG244 GOK244 GEO244 FUS244 FKW244 FBA244 ERE244 EHI244 DXM244 DNQ244 DDU244 CTY244 CKC244 CAG244 BQK244 BGO244 M37 M55 M73 M91 M131">
      <formula1>kind_of_heat_transfer</formula1>
    </dataValidation>
    <dataValidation type="list" allowBlank="1" showInputMessage="1" showErrorMessage="1" errorTitle="Ошибка" error="Выберите значение из списка" prompt="Выберите значение из списка" sqref="E9:E1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AMV246:ANG253 MPX246:MQI253 GOJ246:GOU253 MZT246:NAE253 DNP246:DOA253 NJP246:NKA253 GYF246:GYQ253 NTL246:NTW253 CAF246:CAQ253 ODH246:ODS253 HIB246:HIM253 OND246:ONO253 DXL246:DXW253 OWZ246:OXK253 HRX246:HSI253 PGV246:PHG253 BGN246:BGY253 PQR246:PRC253 IBT246:ICE253 QAN246:QAY253 EHH246:EHS253 QKJ246:QKU253 ILP246:IMA253 QUF246:QUQ253 CKB246:CKM253 REB246:REM253 IVL246:IVW253 RNX246:ROI253 ERD246:ERO253 RXT246:RYE253 JFH246:JFS253 SHP246:SIA253 AWR246:AXC253 SRL246:SRW253 JPD246:JPO253 TBH246:TBS253 FAZ246:FBK253 TLD246:TLO253 JYZ246:JZK253 TUZ246:TVK253 CTX246:CUI253 UEV246:UFG253 KIV246:KJG253 UOR246:UPC253 FKV246:FLG253 UYN246:UYY253 KSR246:KTC253 VIJ246:VIU253 BQJ246:BQU253 VSF246:VSQ253 LCN246:LCY253 WCB246:WCM253 FUR246:FVC253 WLX246:WMI253 LMJ246:LMU253 WVT246:WWE253 DDT246:DEE253 TD246:TO253 LWF246:LWQ253 JH246:JS253 GEN246:GEY253 ACZ246:ADK253 MGB246:MGM253 L246:V246 L247:W252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dataValidation type="list" allowBlank="1" showInputMessage="1" showErrorMessage="1" errorTitle="Ошибка" error="Выберите значение из списка" prompt="Выберите значение из списка" sqref="E292">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TD201:TY205 ACZ201:ADU205 JH201:KC205 AWR201:AXM205 AMV201:ANQ205 BGN201:BHI205 WVT201:WWO205 BQJ201:BRE205 WLX201:WMS205 WCB201:WCW205 VSF201:VTA205 VIJ201:VJE205 UYN201:UZI205 UOR201:UPM205 UEV201:UFQ205 TUZ201:TVU205 TLD201:TLY205 TBH201:TCC205 SRL201:SSG205 SHP201:SIK205 RXT201:RYO205 RNX201:ROS205 REB201:REW205 QUF201:QVA205 QKJ201:QLE205 QAN201:QBI205 PQR201:PRM205 PGV201:PHQ205 OWZ201:OXU205 OND201:ONY205 ODH201:OEC205 NTL201:NUG205 NJP201:NKK205 MZT201:NAO205 MPX201:MQS205 MGB201:MGW205 LWF201:LXA205 LMJ201:LNE205 LCN201:LDI205 KSR201:KTM205 KIV201:KJQ205 JYZ201:JZU205 JPD201:JPY205 JFH201:JGC205 IVL201:IWG205 ILP201:IMK205 IBT201:ICO205 HRX201:HSS205 HIB201:HIW205 GYF201:GZA205 GOJ201:GPE205 GEN201:GFI205 FUR201:FVM205 FKV201:FLQ205 FAZ201:FBU205 ERD201:ERY205 EHH201:EIC205 DXL201:DYG205 DNP201:DOK205 DDT201:DEO205 CTX201:CUS205 CKB201:CKW205 CAF201:CBA205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98 WVT99:WWE100 WLX96:WMI98 WLX99:WMI100 WCB96:WCM98 WCB99:WCM100 VSF96:VSQ98 VSF99:VSQ100 VIJ96:VIU98 VIJ99:VIU100 UYN96:UYY98 UYN99:UYY100 UOR96:UPC98 UOR99:UPC100 UEV96:UFG98 UEV99:UFG100 TUZ96:TVK98 TUZ99:TVK100 TLD96:TLO98 TLD99:TLO100 TBH96:TBS98 TBH99:TBS100 SRL96:SRW98 SRL99:SRW100 SHP96:SIA98 SHP99:SIA100 RXT96:RYE98 RXT99:RYE100 RNX96:ROI98 RNX99:ROI100 REB96:REM98 REB99:REM100 QUF96:QUQ98 QUF99:QUQ100 QKJ96:QKU98 QKJ99:QKU100 QAN96:QAY98 QAN99:QAY100 PQR96:PRC98 PQR99:PRC100 PGV96:PHG98 PGV99:PHG100 OWZ96:OXK98 OWZ99:OXK100 OND96:ONO98 OND99:ONO100 ODH96:ODS98 ODH99:ODS100 NTL96:NTW98 NTL99:NTW100 NJP96:NKA98 NJP99:NKA100 MZT96:NAE98 MZT99:NAE100 MPX96:MQI98 MPX99:MQI100 MGB96:MGM98 MGB99:MGM100 LWF96:LWQ98 LWF99:LWQ100 LMJ96:LMU98 LMJ99:LMU100 LCN96:LCY98 LCN99:LCY100 KSR96:KTC98 KSR99:KTC100 KIV96:KJG98 KIV99:KJG100 JYZ96:JZK98 JYZ99:JZK100 JPD96:JPO98 JPD99:JPO100 JFH96:JFS98 JFH99:JFS100 IVL96:IVW98 IVL99:IVW100 ILP96:IMA98 ILP99:IMA100 IBT96:ICE98 IBT99:ICE100 HRX96:HSI98 HRX99:HSI100 HIB96:HIM98 HIB99:HIM100 GYF96:GYQ98 GYF99:GYQ100 GOJ96:GOU98 GOJ99:GOU100 GEN96:GEY98 GEN99:GEY100 FUR96:FVC98 FUR99:FVC100 FKV96:FLG98 FKV99:FLG100 FAZ96:FBK98 FAZ99:FBK100 ERD96:ERO98 ERD99:ERO100 EHH96:EHS98 EHH99:EHS100 DXL96:DXW98 DXL99:DXW100 DNP96:DOA98 DNP99:DOA100 DDT96:DEE98 DDT99:DEE100 CTX96:CUI98 CTX99:CUI100 CKB96:CKM98 CKB99:CKM100 CAF96:CAQ98 CAF99:CAQ100 BQJ96:BQU98 BQJ99:BQU100 BGN96:BGY98 BGN99:BGY100 AWR96:AXC98 AWR99:AXC100 AMV96:ANG98 AMV99:ANG100 ACZ96:ADK98 ACZ99:ADK100 TD96:TO98 TD99:TO100 JH96:JS98 JH99:JS1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formula1>900</formula1>
    </dataValidation>
    <dataValidation type="list" allowBlank="1" showInputMessage="1" showErrorMessage="1" errorTitle="Ошибка" error="Выберите значение из списка" prompt="Выберите значение из списка" sqref="Q207:Q209">
      <formula1>kind_of_load4</formula1>
    </dataValidation>
    <dataValidation type="list" allowBlank="1" showInputMessage="1" showErrorMessage="1" errorTitle="Ошибка" error="Выберите значение из списка" prompt="Выберите значение из списка" sqref="U207:U208 U211:U212">
      <formula1>kind_of_nets</formula1>
    </dataValidation>
    <dataValidation type="list" allowBlank="1" showInputMessage="1" showErrorMessage="1" errorTitle="Ошибка" error="Выберите значение из списка" prompt="Выберите значение из списка" sqref="Y207 Y211">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243:V243 O166 O90">
      <formula1>kind_of_cons</formula1>
    </dataValidation>
  </dataValidations>
  <pageMargins left="0.75" right="0.75" top="1" bottom="1" header="0.5" footer="0.5"/>
  <pageSetup paperSize="9" orientation="portrait" horizontalDpi="200" verticalDpi="200"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EHSHEET">
    <tabColor indexed="47"/>
  </sheetPr>
  <dimension ref="A1:BC87"/>
  <sheetViews>
    <sheetView showGridLines="0" zoomScaleNormal="100" workbookViewId="0"/>
  </sheetViews>
  <sheetFormatPr defaultRowHeight="11.25"/>
  <cols>
    <col min="1" max="1" width="32.5703125" style="7" customWidth="1"/>
    <col min="2" max="2" width="9.140625" style="142"/>
    <col min="3" max="3" width="9.140625" style="145"/>
    <col min="4" max="4" width="26.5703125" style="145" customWidth="1"/>
    <col min="5" max="6" width="26.5703125" style="82" customWidth="1"/>
    <col min="7" max="7" width="31.42578125" style="82" customWidth="1"/>
    <col min="8" max="8" width="40.85546875" style="82" customWidth="1"/>
    <col min="9" max="9" width="14.5703125" style="82" customWidth="1"/>
    <col min="10" max="10" width="26.85546875" style="82" customWidth="1"/>
    <col min="11" max="11" width="50" style="82" customWidth="1"/>
    <col min="12" max="13" width="10.7109375" style="82" customWidth="1"/>
    <col min="14" max="14" width="55.140625" style="82" customWidth="1"/>
    <col min="15" max="15" width="31.85546875" style="82" customWidth="1"/>
    <col min="16" max="16" width="23.85546875" style="82" customWidth="1"/>
    <col min="17" max="17" width="46.5703125" style="82" customWidth="1"/>
    <col min="18" max="18" width="24" style="82" bestFit="1" customWidth="1"/>
    <col min="19" max="19" width="20.5703125" style="82" customWidth="1"/>
    <col min="20" max="20" width="22" style="82" customWidth="1"/>
    <col min="21" max="22" width="26.42578125" style="82" customWidth="1"/>
    <col min="23" max="23" width="8.28515625" style="82" hidden="1" customWidth="1"/>
    <col min="24" max="24" width="59.7109375" style="82" customWidth="1"/>
    <col min="25" max="25" width="49.140625" style="82" customWidth="1"/>
    <col min="26" max="26" width="11.140625" style="82" customWidth="1"/>
    <col min="27" max="30" width="29" style="82" customWidth="1"/>
    <col min="31" max="31" width="9.140625" style="82"/>
    <col min="32" max="32" width="34.7109375" style="82" customWidth="1"/>
    <col min="33" max="33" width="9.140625" style="82"/>
    <col min="34" max="35" width="34.42578125" style="82" customWidth="1"/>
    <col min="36" max="36" width="9.140625" style="82"/>
    <col min="37" max="37" width="24.5703125" style="82" customWidth="1"/>
    <col min="38" max="38" width="9.140625" style="82"/>
    <col min="39" max="39" width="26.140625" style="82" customWidth="1"/>
    <col min="40" max="40" width="1.7109375" style="82" customWidth="1"/>
    <col min="41" max="41" width="9.140625" style="82"/>
    <col min="42" max="43" width="47.85546875" style="82" customWidth="1"/>
    <col min="44" max="44" width="1.7109375" style="82" customWidth="1"/>
    <col min="45" max="45" width="21.42578125" style="82" customWidth="1"/>
    <col min="46" max="46" width="1.7109375" style="82" customWidth="1"/>
    <col min="47" max="47" width="31.28515625" style="82" bestFit="1" customWidth="1"/>
    <col min="48" max="48" width="1.7109375" style="82" customWidth="1"/>
    <col min="49" max="50" width="9.140625" style="407"/>
    <col min="51" max="51" width="3.7109375" style="82" customWidth="1"/>
    <col min="52" max="52" width="20" style="82" customWidth="1"/>
    <col min="53" max="53" width="42.85546875" style="82" bestFit="1" customWidth="1"/>
    <col min="54" max="54" width="3.7109375" style="82" customWidth="1"/>
    <col min="55" max="55" width="55" style="82" customWidth="1"/>
    <col min="56" max="16384" width="9.140625" style="82"/>
  </cols>
  <sheetData>
    <row r="1" spans="1:55" s="141" customFormat="1" ht="43.5" customHeight="1">
      <c r="A1" s="148" t="s">
        <v>67</v>
      </c>
      <c r="B1" s="148" t="s">
        <v>362</v>
      </c>
      <c r="C1" s="148" t="s">
        <v>86</v>
      </c>
      <c r="D1" s="148" t="s">
        <v>83</v>
      </c>
      <c r="E1" s="148" t="s">
        <v>185</v>
      </c>
      <c r="F1" s="148" t="s">
        <v>225</v>
      </c>
      <c r="G1" s="148" t="s">
        <v>202</v>
      </c>
      <c r="H1" s="148" t="s">
        <v>206</v>
      </c>
      <c r="I1" s="148" t="s">
        <v>224</v>
      </c>
      <c r="J1" s="148" t="s">
        <v>241</v>
      </c>
      <c r="K1" s="148" t="s">
        <v>245</v>
      </c>
      <c r="L1" s="148"/>
      <c r="M1" s="148"/>
      <c r="N1" s="99" t="s">
        <v>281</v>
      </c>
      <c r="O1" s="148" t="s">
        <v>272</v>
      </c>
      <c r="P1" s="148" t="s">
        <v>296</v>
      </c>
      <c r="Q1" s="148" t="s">
        <v>340</v>
      </c>
      <c r="R1" s="148" t="s">
        <v>21</v>
      </c>
      <c r="S1" s="148" t="s">
        <v>29</v>
      </c>
      <c r="T1" s="161" t="s">
        <v>35</v>
      </c>
      <c r="U1" s="161" t="s">
        <v>40</v>
      </c>
      <c r="V1" s="456"/>
      <c r="W1" s="457" t="s">
        <v>325</v>
      </c>
      <c r="X1" s="406" t="s">
        <v>294</v>
      </c>
      <c r="Y1" s="406" t="s">
        <v>308</v>
      </c>
      <c r="Z1" s="148"/>
      <c r="AA1" s="207" t="s">
        <v>363</v>
      </c>
      <c r="AB1" s="207"/>
      <c r="AC1" s="207" t="s">
        <v>364</v>
      </c>
      <c r="AD1" s="207"/>
      <c r="AF1" s="161" t="s">
        <v>337</v>
      </c>
      <c r="AH1" s="148" t="s">
        <v>338</v>
      </c>
      <c r="AI1" s="148" t="s">
        <v>339</v>
      </c>
      <c r="AK1" s="148" t="s">
        <v>354</v>
      </c>
      <c r="AM1" s="148" t="s">
        <v>355</v>
      </c>
      <c r="AP1" s="148" t="s">
        <v>371</v>
      </c>
      <c r="AQ1" s="148" t="s">
        <v>370</v>
      </c>
      <c r="AS1" s="406" t="s">
        <v>376</v>
      </c>
      <c r="AU1" s="161" t="s">
        <v>384</v>
      </c>
      <c r="AW1" s="408" t="s">
        <v>548</v>
      </c>
      <c r="AX1" s="408" t="s">
        <v>549</v>
      </c>
      <c r="AZ1" s="1319" t="s">
        <v>581</v>
      </c>
      <c r="BA1" s="1319"/>
      <c r="BC1" s="825" t="s">
        <v>724</v>
      </c>
    </row>
    <row r="2" spans="1:55" ht="90">
      <c r="A2" s="6" t="s">
        <v>101</v>
      </c>
      <c r="B2" s="44">
        <v>2000</v>
      </c>
      <c r="C2" s="44">
        <v>2013</v>
      </c>
      <c r="D2" s="44" t="s">
        <v>84</v>
      </c>
      <c r="E2" s="143" t="s">
        <v>186</v>
      </c>
      <c r="F2" s="143" t="s">
        <v>226</v>
      </c>
      <c r="G2" s="143" t="s">
        <v>200</v>
      </c>
      <c r="H2" s="143" t="s">
        <v>204</v>
      </c>
      <c r="I2" s="143" t="s">
        <v>93</v>
      </c>
      <c r="J2" s="143" t="s">
        <v>242</v>
      </c>
      <c r="K2" s="144" t="s">
        <v>246</v>
      </c>
      <c r="L2" s="178" t="s">
        <v>246</v>
      </c>
      <c r="M2" s="144">
        <v>1</v>
      </c>
      <c r="N2" s="656" t="s">
        <v>285</v>
      </c>
      <c r="O2" s="526" t="s">
        <v>642</v>
      </c>
      <c r="P2" s="660" t="s">
        <v>42</v>
      </c>
      <c r="Q2" s="180" t="s">
        <v>3</v>
      </c>
      <c r="R2" s="183" t="s">
        <v>24</v>
      </c>
      <c r="S2" s="181" t="s">
        <v>26</v>
      </c>
      <c r="T2" s="182" t="s">
        <v>30</v>
      </c>
      <c r="U2" s="178" t="s">
        <v>36</v>
      </c>
      <c r="V2" s="1036">
        <v>1</v>
      </c>
      <c r="W2" s="458"/>
      <c r="X2" s="459" t="s">
        <v>612</v>
      </c>
      <c r="Y2" s="44" t="s">
        <v>637</v>
      </c>
      <c r="Z2" s="160"/>
      <c r="AA2" s="751" t="s">
        <v>717</v>
      </c>
      <c r="AB2" s="753" t="s">
        <v>717</v>
      </c>
      <c r="AC2" s="44" t="s">
        <v>310</v>
      </c>
      <c r="AD2" s="209" t="s">
        <v>310</v>
      </c>
      <c r="AF2" s="45" t="s">
        <v>36</v>
      </c>
      <c r="AH2" s="143" t="s">
        <v>342</v>
      </c>
      <c r="AI2" s="143" t="s">
        <v>342</v>
      </c>
      <c r="AK2" s="143" t="s">
        <v>346</v>
      </c>
      <c r="AM2" s="143" t="s">
        <v>356</v>
      </c>
      <c r="AP2" s="1122" t="s">
        <v>612</v>
      </c>
      <c r="AQ2" s="1032" t="s">
        <v>617</v>
      </c>
      <c r="AS2" s="44" t="s">
        <v>374</v>
      </c>
      <c r="AU2" s="45" t="s">
        <v>377</v>
      </c>
      <c r="AW2" s="409" t="s">
        <v>550</v>
      </c>
      <c r="AX2" s="410" t="s">
        <v>550</v>
      </c>
      <c r="AZ2" s="445" t="s">
        <v>582</v>
      </c>
      <c r="BA2" s="446" t="s">
        <v>583</v>
      </c>
      <c r="BC2" s="802" t="s">
        <v>725</v>
      </c>
    </row>
    <row r="3" spans="1:55" ht="112.5">
      <c r="A3" s="6" t="s">
        <v>102</v>
      </c>
      <c r="B3" s="44">
        <v>2001</v>
      </c>
      <c r="C3" s="44">
        <v>2014</v>
      </c>
      <c r="D3" s="44" t="s">
        <v>85</v>
      </c>
      <c r="E3" s="143" t="s">
        <v>187</v>
      </c>
      <c r="F3" s="143" t="s">
        <v>227</v>
      </c>
      <c r="G3" s="143" t="s">
        <v>201</v>
      </c>
      <c r="H3" s="143" t="s">
        <v>205</v>
      </c>
      <c r="I3" s="143" t="s">
        <v>49</v>
      </c>
      <c r="J3" s="143" t="s">
        <v>282</v>
      </c>
      <c r="K3" s="144" t="s">
        <v>248</v>
      </c>
      <c r="L3" s="144" t="s">
        <v>248</v>
      </c>
      <c r="M3" s="144">
        <v>2</v>
      </c>
      <c r="N3" s="656" t="s">
        <v>259</v>
      </c>
      <c r="O3" s="526" t="s">
        <v>643</v>
      </c>
      <c r="P3" s="660" t="s">
        <v>43</v>
      </c>
      <c r="Q3" s="180" t="s">
        <v>301</v>
      </c>
      <c r="R3" s="179" t="s">
        <v>303</v>
      </c>
      <c r="S3" s="181" t="s">
        <v>27</v>
      </c>
      <c r="T3" s="182" t="s">
        <v>31</v>
      </c>
      <c r="U3" s="178" t="s">
        <v>37</v>
      </c>
      <c r="V3" s="1036">
        <v>2</v>
      </c>
      <c r="W3" s="458"/>
      <c r="X3" s="459" t="s">
        <v>770</v>
      </c>
      <c r="Y3" s="44" t="s">
        <v>637</v>
      </c>
      <c r="Z3" s="160"/>
      <c r="AA3" s="751" t="s">
        <v>718</v>
      </c>
      <c r="AB3" s="753" t="s">
        <v>718</v>
      </c>
      <c r="AC3" s="44" t="s">
        <v>311</v>
      </c>
      <c r="AD3" s="209" t="s">
        <v>311</v>
      </c>
      <c r="AF3" s="45" t="s">
        <v>37</v>
      </c>
      <c r="AH3" s="143" t="s">
        <v>365</v>
      </c>
      <c r="AI3" s="143" t="s">
        <v>344</v>
      </c>
      <c r="AK3" s="143" t="s">
        <v>347</v>
      </c>
      <c r="AM3" s="143" t="s">
        <v>357</v>
      </c>
      <c r="AP3" s="1122" t="s">
        <v>771</v>
      </c>
      <c r="AQ3" s="1032" t="s">
        <v>612</v>
      </c>
      <c r="AS3" s="44" t="s">
        <v>375</v>
      </c>
      <c r="AU3" s="45" t="s">
        <v>378</v>
      </c>
      <c r="AW3" s="409" t="s">
        <v>551</v>
      </c>
      <c r="AX3" s="410" t="s">
        <v>551</v>
      </c>
      <c r="AZ3" s="146" t="s">
        <v>653</v>
      </c>
      <c r="BA3" s="179" t="s">
        <v>652</v>
      </c>
      <c r="BC3" s="802" t="s">
        <v>726</v>
      </c>
    </row>
    <row r="4" spans="1:55" ht="101.25">
      <c r="A4" s="6" t="s">
        <v>103</v>
      </c>
      <c r="B4" s="44">
        <v>2002</v>
      </c>
      <c r="C4" s="44">
        <v>2015</v>
      </c>
      <c r="E4" s="143" t="s">
        <v>188</v>
      </c>
      <c r="F4" s="143" t="s">
        <v>228</v>
      </c>
      <c r="H4" s="143" t="s">
        <v>2</v>
      </c>
      <c r="I4" s="143" t="s">
        <v>50</v>
      </c>
      <c r="J4" s="143" t="s">
        <v>283</v>
      </c>
      <c r="K4" s="144" t="s">
        <v>249</v>
      </c>
      <c r="L4" s="144" t="s">
        <v>249</v>
      </c>
      <c r="M4" s="144">
        <v>3</v>
      </c>
      <c r="N4" s="656" t="s">
        <v>286</v>
      </c>
      <c r="O4" s="543" t="s">
        <v>644</v>
      </c>
      <c r="Q4" s="180" t="s">
        <v>23</v>
      </c>
      <c r="R4" s="179" t="s">
        <v>773</v>
      </c>
      <c r="S4" s="181" t="s">
        <v>28</v>
      </c>
      <c r="T4" s="182" t="s">
        <v>32</v>
      </c>
      <c r="U4" s="178" t="s">
        <v>38</v>
      </c>
      <c r="V4" s="1036">
        <v>3</v>
      </c>
      <c r="W4" s="458"/>
      <c r="X4" s="459" t="s">
        <v>761</v>
      </c>
      <c r="Y4" s="751" t="s">
        <v>637</v>
      </c>
      <c r="Z4" s="208"/>
      <c r="AC4" s="44" t="s">
        <v>312</v>
      </c>
      <c r="AD4" s="209" t="s">
        <v>312</v>
      </c>
      <c r="AF4" s="45" t="s">
        <v>38</v>
      </c>
      <c r="AH4" s="45" t="s">
        <v>368</v>
      </c>
      <c r="AK4" s="143" t="s">
        <v>348</v>
      </c>
      <c r="AM4" s="143" t="s">
        <v>358</v>
      </c>
      <c r="AP4" s="1122" t="s">
        <v>770</v>
      </c>
      <c r="AQ4" s="1032" t="s">
        <v>771</v>
      </c>
      <c r="AS4" s="44" t="s">
        <v>345</v>
      </c>
      <c r="AU4" s="45" t="s">
        <v>379</v>
      </c>
      <c r="AW4" s="409" t="s">
        <v>552</v>
      </c>
      <c r="AX4" s="410" t="s">
        <v>552</v>
      </c>
      <c r="AZ4" s="146" t="s">
        <v>663</v>
      </c>
      <c r="BA4" s="179" t="s">
        <v>662</v>
      </c>
      <c r="BC4" s="802" t="s">
        <v>727</v>
      </c>
    </row>
    <row r="5" spans="1:55" ht="33.75">
      <c r="A5" s="6" t="s">
        <v>104</v>
      </c>
      <c r="B5" s="44">
        <v>2003</v>
      </c>
      <c r="C5" s="44">
        <v>2016</v>
      </c>
      <c r="E5" s="143" t="s">
        <v>189</v>
      </c>
      <c r="F5" s="143" t="s">
        <v>229</v>
      </c>
      <c r="I5" s="143" t="s">
        <v>51</v>
      </c>
      <c r="K5" s="144" t="s">
        <v>247</v>
      </c>
      <c r="L5" s="144" t="s">
        <v>247</v>
      </c>
      <c r="M5" s="144">
        <v>4</v>
      </c>
      <c r="N5" s="657" t="s">
        <v>287</v>
      </c>
      <c r="O5" s="543" t="s">
        <v>645</v>
      </c>
      <c r="Q5" s="180" t="s">
        <v>302</v>
      </c>
      <c r="R5" s="179" t="s">
        <v>304</v>
      </c>
      <c r="T5" s="45" t="s">
        <v>33</v>
      </c>
      <c r="U5" s="178" t="s">
        <v>39</v>
      </c>
      <c r="V5" s="1036">
        <v>4</v>
      </c>
      <c r="W5" s="458"/>
      <c r="X5" s="459" t="s">
        <v>613</v>
      </c>
      <c r="Y5" s="751" t="s">
        <v>661</v>
      </c>
      <c r="Z5" s="208">
        <v>1</v>
      </c>
      <c r="AF5" s="45" t="s">
        <v>327</v>
      </c>
      <c r="AH5" s="143" t="s">
        <v>366</v>
      </c>
      <c r="AK5" s="143" t="s">
        <v>349</v>
      </c>
      <c r="AM5" s="143" t="s">
        <v>359</v>
      </c>
      <c r="AP5" s="1122" t="s">
        <v>613</v>
      </c>
      <c r="AQ5" s="1032" t="s">
        <v>770</v>
      </c>
      <c r="AU5" s="45" t="s">
        <v>380</v>
      </c>
      <c r="AW5" s="409" t="s">
        <v>553</v>
      </c>
      <c r="AX5" s="410" t="s">
        <v>553</v>
      </c>
      <c r="AZ5" s="544" t="s">
        <v>664</v>
      </c>
      <c r="BA5" s="568" t="s">
        <v>670</v>
      </c>
      <c r="BC5" s="802" t="s">
        <v>728</v>
      </c>
    </row>
    <row r="6" spans="1:55" ht="45">
      <c r="A6" s="6" t="s">
        <v>105</v>
      </c>
      <c r="B6" s="44">
        <v>2004</v>
      </c>
      <c r="C6" s="44">
        <v>2017</v>
      </c>
      <c r="E6" s="143" t="s">
        <v>190</v>
      </c>
      <c r="F6" s="147"/>
      <c r="G6" s="148" t="s">
        <v>291</v>
      </c>
      <c r="H6" s="148" t="s">
        <v>258</v>
      </c>
      <c r="I6" s="143" t="s">
        <v>68</v>
      </c>
      <c r="J6" s="148" t="s">
        <v>264</v>
      </c>
      <c r="N6" s="657" t="s">
        <v>288</v>
      </c>
      <c r="O6" s="543" t="s">
        <v>646</v>
      </c>
      <c r="R6" s="179" t="s">
        <v>3</v>
      </c>
      <c r="T6" s="45" t="s">
        <v>34</v>
      </c>
      <c r="U6" s="178" t="s">
        <v>327</v>
      </c>
      <c r="V6" s="1036">
        <v>5</v>
      </c>
      <c r="W6" s="458"/>
      <c r="X6" s="751" t="s">
        <v>614</v>
      </c>
      <c r="Y6" s="751" t="s">
        <v>671</v>
      </c>
      <c r="Z6" s="208"/>
      <c r="AA6" s="219"/>
      <c r="AH6" s="143" t="s">
        <v>367</v>
      </c>
      <c r="AK6" s="143" t="s">
        <v>350</v>
      </c>
      <c r="AM6" s="143" t="s">
        <v>360</v>
      </c>
      <c r="AP6" s="1122" t="s">
        <v>614</v>
      </c>
      <c r="AQ6" s="1032" t="s">
        <v>613</v>
      </c>
      <c r="AU6" s="220" t="s">
        <v>381</v>
      </c>
      <c r="AW6" s="409" t="s">
        <v>554</v>
      </c>
      <c r="AX6" s="410" t="s">
        <v>554</v>
      </c>
      <c r="AZ6" s="544" t="s">
        <v>665</v>
      </c>
      <c r="BA6" s="568" t="s">
        <v>675</v>
      </c>
    </row>
    <row r="7" spans="1:55" ht="56.25">
      <c r="A7" s="6" t="s">
        <v>106</v>
      </c>
      <c r="B7" s="44">
        <v>2005</v>
      </c>
      <c r="E7" s="143" t="s">
        <v>191</v>
      </c>
      <c r="F7" s="147"/>
      <c r="G7" s="143" t="s">
        <v>255</v>
      </c>
      <c r="H7" s="143" t="s">
        <v>257</v>
      </c>
      <c r="I7" s="143" t="s">
        <v>69</v>
      </c>
      <c r="J7" s="143" t="s">
        <v>284</v>
      </c>
      <c r="N7" s="658" t="s">
        <v>289</v>
      </c>
      <c r="O7" s="543" t="s">
        <v>647</v>
      </c>
      <c r="U7" s="178" t="s">
        <v>85</v>
      </c>
      <c r="V7" s="1037" t="s">
        <v>69</v>
      </c>
      <c r="W7" s="458"/>
      <c r="X7" s="751" t="s">
        <v>615</v>
      </c>
      <c r="Y7" s="751" t="s">
        <v>661</v>
      </c>
      <c r="Z7" s="208"/>
      <c r="AA7" s="219"/>
      <c r="AH7" s="143" t="s">
        <v>343</v>
      </c>
      <c r="AK7" s="143" t="s">
        <v>351</v>
      </c>
      <c r="AM7" s="143" t="s">
        <v>361</v>
      </c>
      <c r="AP7" s="1122" t="s">
        <v>761</v>
      </c>
      <c r="AQ7" s="1032" t="s">
        <v>614</v>
      </c>
      <c r="AU7" s="220" t="s">
        <v>382</v>
      </c>
      <c r="AW7" s="409" t="s">
        <v>555</v>
      </c>
      <c r="AX7" s="410" t="s">
        <v>555</v>
      </c>
      <c r="AZ7" s="544" t="s">
        <v>683</v>
      </c>
      <c r="BA7" s="568" t="s">
        <v>684</v>
      </c>
    </row>
    <row r="8" spans="1:55" ht="33.75">
      <c r="A8" s="6" t="s">
        <v>107</v>
      </c>
      <c r="B8" s="44">
        <v>2006</v>
      </c>
      <c r="E8" s="143" t="s">
        <v>192</v>
      </c>
      <c r="F8" s="147"/>
      <c r="G8" s="143" t="s">
        <v>256</v>
      </c>
      <c r="H8" s="143" t="s">
        <v>263</v>
      </c>
      <c r="I8" s="143" t="s">
        <v>183</v>
      </c>
      <c r="J8" s="143" t="s">
        <v>280</v>
      </c>
      <c r="N8" s="659" t="s">
        <v>290</v>
      </c>
      <c r="O8" s="543" t="s">
        <v>648</v>
      </c>
      <c r="V8" s="1037" t="s">
        <v>183</v>
      </c>
      <c r="W8" s="458"/>
      <c r="X8" s="751" t="s">
        <v>616</v>
      </c>
      <c r="Y8" s="751" t="s">
        <v>661</v>
      </c>
      <c r="Z8" s="208"/>
      <c r="AA8" s="219"/>
      <c r="AK8" s="143" t="s">
        <v>352</v>
      </c>
      <c r="AP8" s="1122" t="s">
        <v>615</v>
      </c>
      <c r="AQ8" s="1032" t="s">
        <v>761</v>
      </c>
      <c r="AU8" s="220" t="s">
        <v>383</v>
      </c>
      <c r="AW8" s="409" t="s">
        <v>556</v>
      </c>
      <c r="AX8" s="410" t="s">
        <v>556</v>
      </c>
      <c r="AZ8" s="146" t="s">
        <v>691</v>
      </c>
      <c r="BA8" s="179" t="s">
        <v>690</v>
      </c>
    </row>
    <row r="9" spans="1:55" ht="56.25">
      <c r="A9" s="6" t="s">
        <v>108</v>
      </c>
      <c r="B9" s="44">
        <v>2007</v>
      </c>
      <c r="E9" s="143" t="s">
        <v>193</v>
      </c>
      <c r="F9" s="147"/>
      <c r="G9" s="143" t="s">
        <v>263</v>
      </c>
      <c r="I9" s="143" t="s">
        <v>184</v>
      </c>
      <c r="O9" s="543" t="s">
        <v>649</v>
      </c>
      <c r="V9" s="1037" t="s">
        <v>184</v>
      </c>
      <c r="W9" s="458"/>
      <c r="X9" s="751" t="s">
        <v>617</v>
      </c>
      <c r="Y9" s="751" t="s">
        <v>637</v>
      </c>
      <c r="Z9" s="208">
        <v>1</v>
      </c>
      <c r="AA9" s="219"/>
      <c r="AK9" s="143" t="s">
        <v>353</v>
      </c>
      <c r="AP9" s="1122" t="s">
        <v>616</v>
      </c>
      <c r="AQ9" s="1032" t="s">
        <v>615</v>
      </c>
      <c r="AW9" s="409" t="s">
        <v>557</v>
      </c>
      <c r="AX9" s="410" t="s">
        <v>557</v>
      </c>
      <c r="AZ9" s="146" t="s">
        <v>768</v>
      </c>
      <c r="BA9" s="179" t="s">
        <v>602</v>
      </c>
    </row>
    <row r="10" spans="1:55" ht="45">
      <c r="A10" s="6" t="s">
        <v>109</v>
      </c>
      <c r="B10" s="44">
        <v>2008</v>
      </c>
      <c r="E10" s="143" t="s">
        <v>194</v>
      </c>
      <c r="F10" s="147"/>
      <c r="I10" s="143" t="s">
        <v>208</v>
      </c>
      <c r="O10" s="543" t="s">
        <v>650</v>
      </c>
      <c r="V10" s="1038" t="s">
        <v>208</v>
      </c>
      <c r="W10" s="1035"/>
      <c r="X10" s="1033" t="s">
        <v>618</v>
      </c>
      <c r="Y10" s="1034" t="s">
        <v>685</v>
      </c>
      <c r="Z10" s="208"/>
      <c r="AP10" s="1122" t="s">
        <v>619</v>
      </c>
      <c r="AQ10" s="1032" t="s">
        <v>616</v>
      </c>
      <c r="AW10" s="409" t="s">
        <v>558</v>
      </c>
      <c r="AX10" s="410" t="s">
        <v>558</v>
      </c>
    </row>
    <row r="11" spans="1:55" ht="22.5">
      <c r="A11" s="6" t="s">
        <v>110</v>
      </c>
      <c r="B11" s="44">
        <v>2009</v>
      </c>
      <c r="E11" s="143" t="s">
        <v>195</v>
      </c>
      <c r="F11" s="147"/>
      <c r="I11" s="143" t="s">
        <v>209</v>
      </c>
      <c r="O11" s="526" t="s">
        <v>651</v>
      </c>
      <c r="V11" s="1037" t="s">
        <v>209</v>
      </c>
      <c r="W11" s="460"/>
      <c r="X11" s="459" t="s">
        <v>619</v>
      </c>
      <c r="Y11" s="751" t="s">
        <v>673</v>
      </c>
      <c r="Z11" s="208"/>
      <c r="AP11" s="1122" t="s">
        <v>618</v>
      </c>
      <c r="AQ11" s="740" t="s">
        <v>619</v>
      </c>
      <c r="AW11" s="409" t="s">
        <v>559</v>
      </c>
      <c r="AX11" s="410" t="s">
        <v>559</v>
      </c>
    </row>
    <row r="12" spans="1:55" ht="33.75">
      <c r="A12" s="6" t="s">
        <v>65</v>
      </c>
      <c r="B12" s="44">
        <v>2010</v>
      </c>
      <c r="E12" s="143" t="s">
        <v>196</v>
      </c>
      <c r="F12" s="147"/>
      <c r="G12" s="148" t="s">
        <v>292</v>
      </c>
      <c r="H12" s="148" t="s">
        <v>260</v>
      </c>
      <c r="I12" s="143" t="s">
        <v>210</v>
      </c>
      <c r="O12" s="526" t="s">
        <v>3</v>
      </c>
      <c r="V12" s="1037" t="s">
        <v>210</v>
      </c>
      <c r="W12" s="544"/>
      <c r="X12" s="459" t="s">
        <v>764</v>
      </c>
      <c r="Y12" s="751" t="s">
        <v>637</v>
      </c>
      <c r="AP12" s="1122" t="s">
        <v>617</v>
      </c>
      <c r="AW12" s="409" t="s">
        <v>209</v>
      </c>
      <c r="AX12" s="410" t="s">
        <v>209</v>
      </c>
    </row>
    <row r="13" spans="1:55" ht="22.5">
      <c r="A13" s="6" t="s">
        <v>111</v>
      </c>
      <c r="B13" s="44">
        <v>2011</v>
      </c>
      <c r="E13" s="143" t="s">
        <v>197</v>
      </c>
      <c r="F13" s="147"/>
      <c r="G13" s="143" t="s">
        <v>261</v>
      </c>
      <c r="H13" s="143" t="s">
        <v>262</v>
      </c>
      <c r="I13" s="143" t="s">
        <v>211</v>
      </c>
      <c r="V13" s="1037" t="s">
        <v>211</v>
      </c>
      <c r="W13" s="544"/>
      <c r="X13" s="544"/>
      <c r="Y13" s="544"/>
      <c r="AW13" s="409" t="s">
        <v>210</v>
      </c>
      <c r="AX13" s="410" t="s">
        <v>210</v>
      </c>
    </row>
    <row r="14" spans="1:55" ht="45">
      <c r="A14" s="6" t="s">
        <v>66</v>
      </c>
      <c r="B14" s="44">
        <v>2012</v>
      </c>
      <c r="G14" s="143" t="s">
        <v>263</v>
      </c>
      <c r="H14" s="143" t="s">
        <v>263</v>
      </c>
      <c r="I14" s="143" t="s">
        <v>212</v>
      </c>
      <c r="N14" s="99" t="s">
        <v>316</v>
      </c>
      <c r="V14" s="1036">
        <v>13</v>
      </c>
      <c r="W14" s="458"/>
      <c r="X14" s="459" t="s">
        <v>771</v>
      </c>
      <c r="Y14" s="751" t="s">
        <v>637</v>
      </c>
      <c r="AW14" s="409" t="s">
        <v>211</v>
      </c>
      <c r="AX14" s="410" t="s">
        <v>211</v>
      </c>
    </row>
    <row r="15" spans="1:55" ht="63.75">
      <c r="A15" s="6" t="s">
        <v>441</v>
      </c>
      <c r="B15" s="44">
        <v>2013</v>
      </c>
      <c r="I15" s="143" t="s">
        <v>213</v>
      </c>
      <c r="N15" s="177" t="s">
        <v>324</v>
      </c>
      <c r="V15" s="527"/>
      <c r="W15" s="527"/>
      <c r="X15" s="218"/>
      <c r="Y15" s="527"/>
      <c r="AW15" s="409" t="s">
        <v>212</v>
      </c>
      <c r="AX15" s="410" t="s">
        <v>212</v>
      </c>
    </row>
    <row r="16" spans="1:55" ht="21" customHeight="1">
      <c r="A16" s="6" t="s">
        <v>112</v>
      </c>
      <c r="B16" s="44">
        <v>2014</v>
      </c>
      <c r="I16" s="143" t="s">
        <v>214</v>
      </c>
      <c r="N16" s="177" t="s">
        <v>323</v>
      </c>
      <c r="AW16" s="409" t="s">
        <v>213</v>
      </c>
      <c r="AX16" s="410" t="s">
        <v>213</v>
      </c>
    </row>
    <row r="17" spans="1:50" ht="21" customHeight="1">
      <c r="A17" s="6" t="s">
        <v>113</v>
      </c>
      <c r="B17" s="44">
        <v>2015</v>
      </c>
      <c r="I17" s="143" t="s">
        <v>215</v>
      </c>
      <c r="N17" s="177" t="s">
        <v>322</v>
      </c>
      <c r="X17" s="218"/>
      <c r="AW17" s="409" t="s">
        <v>214</v>
      </c>
      <c r="AX17" s="410" t="s">
        <v>214</v>
      </c>
    </row>
    <row r="18" spans="1:50" ht="21" customHeight="1">
      <c r="A18" s="6" t="s">
        <v>114</v>
      </c>
      <c r="B18" s="44">
        <v>2016</v>
      </c>
      <c r="I18" s="143" t="s">
        <v>216</v>
      </c>
      <c r="N18" s="177" t="s">
        <v>321</v>
      </c>
      <c r="X18" s="218"/>
      <c r="AW18" s="409" t="s">
        <v>215</v>
      </c>
      <c r="AX18" s="410" t="s">
        <v>215</v>
      </c>
    </row>
    <row r="19" spans="1:50" ht="21" customHeight="1">
      <c r="A19" s="6" t="s">
        <v>115</v>
      </c>
      <c r="B19" s="44">
        <v>2017</v>
      </c>
      <c r="I19" s="143" t="s">
        <v>217</v>
      </c>
      <c r="N19" s="177" t="s">
        <v>320</v>
      </c>
      <c r="X19" s="218"/>
      <c r="AW19" s="409" t="s">
        <v>216</v>
      </c>
      <c r="AX19" s="410" t="s">
        <v>216</v>
      </c>
    </row>
    <row r="20" spans="1:50" ht="21" customHeight="1">
      <c r="A20" s="6" t="s">
        <v>116</v>
      </c>
      <c r="B20" s="44">
        <v>2018</v>
      </c>
      <c r="I20" s="143" t="s">
        <v>218</v>
      </c>
      <c r="N20" s="177" t="s">
        <v>319</v>
      </c>
      <c r="AW20" s="409" t="s">
        <v>217</v>
      </c>
      <c r="AX20" s="410" t="s">
        <v>217</v>
      </c>
    </row>
    <row r="21" spans="1:50" ht="21" customHeight="1">
      <c r="A21" s="6" t="s">
        <v>117</v>
      </c>
      <c r="B21" s="44">
        <v>2019</v>
      </c>
      <c r="I21" s="143" t="s">
        <v>219</v>
      </c>
      <c r="N21" s="177" t="s">
        <v>318</v>
      </c>
      <c r="AW21" s="409" t="s">
        <v>218</v>
      </c>
      <c r="AX21" s="410" t="s">
        <v>218</v>
      </c>
    </row>
    <row r="22" spans="1:50" ht="21" customHeight="1">
      <c r="A22" s="6" t="s">
        <v>118</v>
      </c>
      <c r="B22" s="44">
        <v>2020</v>
      </c>
      <c r="N22" s="177" t="s">
        <v>317</v>
      </c>
      <c r="AW22" s="409" t="s">
        <v>219</v>
      </c>
      <c r="AX22" s="410" t="s">
        <v>219</v>
      </c>
    </row>
    <row r="23" spans="1:50" ht="21" customHeight="1">
      <c r="A23" s="6" t="s">
        <v>119</v>
      </c>
      <c r="B23" s="44">
        <v>2021</v>
      </c>
      <c r="AW23" s="409" t="s">
        <v>560</v>
      </c>
      <c r="AX23" s="410" t="s">
        <v>560</v>
      </c>
    </row>
    <row r="24" spans="1:50" ht="21" customHeight="1">
      <c r="A24" s="6" t="s">
        <v>120</v>
      </c>
      <c r="B24" s="44">
        <v>2022</v>
      </c>
      <c r="AW24" s="409" t="s">
        <v>561</v>
      </c>
      <c r="AX24" s="410" t="s">
        <v>561</v>
      </c>
    </row>
    <row r="25" spans="1:50">
      <c r="A25" s="6" t="s">
        <v>121</v>
      </c>
      <c r="B25" s="44">
        <v>2023</v>
      </c>
      <c r="AW25" s="409" t="s">
        <v>562</v>
      </c>
      <c r="AX25" s="410" t="s">
        <v>562</v>
      </c>
    </row>
    <row r="26" spans="1:50">
      <c r="A26" s="6" t="s">
        <v>122</v>
      </c>
      <c r="B26" s="44">
        <v>2024</v>
      </c>
      <c r="AX26" s="410" t="s">
        <v>563</v>
      </c>
    </row>
    <row r="27" spans="1:50">
      <c r="A27" s="6" t="s">
        <v>123</v>
      </c>
      <c r="B27" s="44">
        <v>2025</v>
      </c>
      <c r="AX27" s="410" t="s">
        <v>564</v>
      </c>
    </row>
    <row r="28" spans="1:50">
      <c r="A28" s="6" t="s">
        <v>124</v>
      </c>
      <c r="D28" s="270"/>
      <c r="E28" s="271"/>
      <c r="F28" s="271"/>
      <c r="H28" s="272" t="s">
        <v>408</v>
      </c>
      <c r="AX28" s="410" t="s">
        <v>565</v>
      </c>
    </row>
    <row r="29" spans="1:50">
      <c r="A29" s="6" t="s">
        <v>125</v>
      </c>
      <c r="D29" s="273" t="s">
        <v>409</v>
      </c>
      <c r="E29" s="274" t="str">
        <f>IF(periodStart = "","", periodStart)</f>
        <v>30.04.2019</v>
      </c>
      <c r="F29" s="274" t="str">
        <f>IF(periodEnd = "","", periodEnd)</f>
        <v>30.04.2022</v>
      </c>
      <c r="H29" s="275" t="s">
        <v>3091</v>
      </c>
      <c r="AX29" s="410" t="s">
        <v>566</v>
      </c>
    </row>
    <row r="30" spans="1:50">
      <c r="A30" s="6" t="s">
        <v>126</v>
      </c>
      <c r="D30" s="276"/>
      <c r="E30" s="277"/>
      <c r="F30" s="277"/>
      <c r="AX30" s="410" t="s">
        <v>567</v>
      </c>
    </row>
    <row r="31" spans="1:50" ht="12.75">
      <c r="A31" s="6" t="s">
        <v>127</v>
      </c>
      <c r="D31" s="270"/>
      <c r="E31" s="271"/>
      <c r="F31" s="271"/>
      <c r="H31" s="278"/>
      <c r="AX31" s="410" t="s">
        <v>568</v>
      </c>
    </row>
    <row r="32" spans="1:50">
      <c r="A32" s="6" t="s">
        <v>128</v>
      </c>
      <c r="D32" s="273" t="s">
        <v>410</v>
      </c>
      <c r="E32" s="279"/>
      <c r="F32" s="279"/>
      <c r="H32" s="280" t="s">
        <v>411</v>
      </c>
      <c r="O32" s="527" t="s">
        <v>642</v>
      </c>
      <c r="AX32" s="410" t="s">
        <v>569</v>
      </c>
    </row>
    <row r="33" spans="1:50">
      <c r="A33" s="6" t="s">
        <v>129</v>
      </c>
      <c r="O33" s="527" t="s">
        <v>643</v>
      </c>
      <c r="AX33" s="410" t="s">
        <v>570</v>
      </c>
    </row>
    <row r="34" spans="1:50">
      <c r="A34" s="6" t="s">
        <v>130</v>
      </c>
      <c r="O34" s="527" t="s">
        <v>644</v>
      </c>
      <c r="AX34" s="410" t="s">
        <v>571</v>
      </c>
    </row>
    <row r="35" spans="1:50">
      <c r="A35" s="6" t="s">
        <v>131</v>
      </c>
      <c r="O35" s="527" t="s">
        <v>645</v>
      </c>
      <c r="X35" s="527"/>
      <c r="Y35" s="527"/>
      <c r="AX35" s="410" t="s">
        <v>572</v>
      </c>
    </row>
    <row r="36" spans="1:50">
      <c r="A36" s="6" t="s">
        <v>95</v>
      </c>
      <c r="O36" s="527" t="s">
        <v>646</v>
      </c>
      <c r="AX36" s="410" t="s">
        <v>573</v>
      </c>
    </row>
    <row r="37" spans="1:50">
      <c r="A37" s="6" t="s">
        <v>96</v>
      </c>
      <c r="O37" s="527" t="s">
        <v>647</v>
      </c>
      <c r="AX37" s="410" t="s">
        <v>574</v>
      </c>
    </row>
    <row r="38" spans="1:50">
      <c r="A38" s="6" t="s">
        <v>97</v>
      </c>
      <c r="O38" s="527" t="s">
        <v>648</v>
      </c>
      <c r="AX38" s="410" t="s">
        <v>575</v>
      </c>
    </row>
    <row r="39" spans="1:50">
      <c r="A39" s="6" t="s">
        <v>98</v>
      </c>
      <c r="O39" s="527" t="s">
        <v>649</v>
      </c>
      <c r="AX39" s="410" t="s">
        <v>523</v>
      </c>
    </row>
    <row r="40" spans="1:50">
      <c r="A40" s="6" t="s">
        <v>99</v>
      </c>
      <c r="O40" s="527" t="s">
        <v>650</v>
      </c>
      <c r="AX40" s="410" t="s">
        <v>524</v>
      </c>
    </row>
    <row r="41" spans="1:50">
      <c r="A41" s="6" t="s">
        <v>100</v>
      </c>
      <c r="O41" s="527" t="s">
        <v>651</v>
      </c>
      <c r="AX41" s="410" t="s">
        <v>525</v>
      </c>
    </row>
    <row r="42" spans="1:50">
      <c r="A42" s="6" t="s">
        <v>132</v>
      </c>
      <c r="AX42" s="410" t="s">
        <v>526</v>
      </c>
    </row>
    <row r="43" spans="1:50">
      <c r="A43" s="6" t="s">
        <v>133</v>
      </c>
      <c r="AX43" s="410" t="s">
        <v>527</v>
      </c>
    </row>
    <row r="44" spans="1:50">
      <c r="A44" s="6" t="s">
        <v>134</v>
      </c>
      <c r="AX44" s="410" t="s">
        <v>528</v>
      </c>
    </row>
    <row r="45" spans="1:50">
      <c r="A45" s="6" t="s">
        <v>135</v>
      </c>
      <c r="AX45" s="410" t="s">
        <v>529</v>
      </c>
    </row>
    <row r="46" spans="1:50">
      <c r="A46" s="6" t="s">
        <v>136</v>
      </c>
      <c r="AX46" s="410" t="s">
        <v>530</v>
      </c>
    </row>
    <row r="47" spans="1:50">
      <c r="A47" s="6" t="s">
        <v>157</v>
      </c>
      <c r="AX47" s="410" t="s">
        <v>531</v>
      </c>
    </row>
    <row r="48" spans="1:50">
      <c r="A48" s="6" t="s">
        <v>158</v>
      </c>
      <c r="AX48" s="410" t="s">
        <v>532</v>
      </c>
    </row>
    <row r="49" spans="1:50">
      <c r="A49" s="6" t="s">
        <v>159</v>
      </c>
      <c r="AX49" s="410" t="s">
        <v>533</v>
      </c>
    </row>
    <row r="50" spans="1:50">
      <c r="A50" s="6" t="s">
        <v>137</v>
      </c>
      <c r="AX50" s="410" t="s">
        <v>534</v>
      </c>
    </row>
    <row r="51" spans="1:50">
      <c r="A51" s="6" t="s">
        <v>138</v>
      </c>
      <c r="AX51" s="410" t="s">
        <v>535</v>
      </c>
    </row>
    <row r="52" spans="1:50">
      <c r="A52" s="6" t="s">
        <v>139</v>
      </c>
      <c r="AX52" s="410" t="s">
        <v>536</v>
      </c>
    </row>
    <row r="53" spans="1:50">
      <c r="A53" s="6" t="s">
        <v>140</v>
      </c>
      <c r="X53" s="479"/>
      <c r="AX53" s="410" t="s">
        <v>537</v>
      </c>
    </row>
    <row r="54" spans="1:50">
      <c r="A54" s="6" t="s">
        <v>141</v>
      </c>
      <c r="X54" s="479"/>
      <c r="AX54" s="410" t="s">
        <v>538</v>
      </c>
    </row>
    <row r="55" spans="1:50">
      <c r="A55" s="6" t="s">
        <v>142</v>
      </c>
      <c r="X55" s="479"/>
      <c r="AX55" s="410" t="s">
        <v>539</v>
      </c>
    </row>
    <row r="56" spans="1:50">
      <c r="A56" s="6" t="s">
        <v>143</v>
      </c>
      <c r="X56" s="479"/>
      <c r="AX56" s="410" t="s">
        <v>540</v>
      </c>
    </row>
    <row r="57" spans="1:50">
      <c r="A57" s="6" t="s">
        <v>388</v>
      </c>
      <c r="X57" s="479"/>
      <c r="AX57" s="410" t="s">
        <v>541</v>
      </c>
    </row>
    <row r="58" spans="1:50">
      <c r="A58" s="6" t="s">
        <v>144</v>
      </c>
      <c r="X58" s="479"/>
      <c r="AX58" s="410" t="s">
        <v>542</v>
      </c>
    </row>
    <row r="59" spans="1:50">
      <c r="A59" s="6" t="s">
        <v>145</v>
      </c>
      <c r="X59" s="479"/>
      <c r="AX59" s="410" t="s">
        <v>543</v>
      </c>
    </row>
    <row r="60" spans="1:50">
      <c r="A60" s="6" t="s">
        <v>146</v>
      </c>
      <c r="X60" s="479"/>
      <c r="AX60" s="410" t="s">
        <v>544</v>
      </c>
    </row>
    <row r="61" spans="1:50">
      <c r="A61" s="6" t="s">
        <v>147</v>
      </c>
      <c r="X61" s="479"/>
      <c r="AX61" s="410" t="s">
        <v>545</v>
      </c>
    </row>
    <row r="62" spans="1:50">
      <c r="A62" s="6" t="s">
        <v>90</v>
      </c>
      <c r="X62" s="479"/>
    </row>
    <row r="63" spans="1:50">
      <c r="A63" s="6" t="s">
        <v>148</v>
      </c>
    </row>
    <row r="64" spans="1:50">
      <c r="A64" s="6" t="s">
        <v>149</v>
      </c>
    </row>
    <row r="65" spans="1:1">
      <c r="A65" s="6" t="s">
        <v>150</v>
      </c>
    </row>
    <row r="66" spans="1:1">
      <c r="A66" s="6" t="s">
        <v>151</v>
      </c>
    </row>
    <row r="67" spans="1:1">
      <c r="A67" s="6" t="s">
        <v>152</v>
      </c>
    </row>
    <row r="68" spans="1:1">
      <c r="A68" s="6" t="s">
        <v>153</v>
      </c>
    </row>
    <row r="69" spans="1:1">
      <c r="A69" s="6" t="s">
        <v>154</v>
      </c>
    </row>
    <row r="70" spans="1:1">
      <c r="A70" s="6" t="s">
        <v>155</v>
      </c>
    </row>
    <row r="71" spans="1:1">
      <c r="A71" s="6" t="s">
        <v>156</v>
      </c>
    </row>
    <row r="72" spans="1:1">
      <c r="A72" s="6" t="s">
        <v>160</v>
      </c>
    </row>
    <row r="73" spans="1:1">
      <c r="A73" s="6" t="s">
        <v>161</v>
      </c>
    </row>
    <row r="74" spans="1:1">
      <c r="A74" s="6" t="s">
        <v>162</v>
      </c>
    </row>
    <row r="75" spans="1:1">
      <c r="A75" s="6" t="s">
        <v>163</v>
      </c>
    </row>
    <row r="76" spans="1:1">
      <c r="A76" s="6" t="s">
        <v>164</v>
      </c>
    </row>
    <row r="77" spans="1:1">
      <c r="A77" s="6" t="s">
        <v>165</v>
      </c>
    </row>
    <row r="78" spans="1:1">
      <c r="A78" s="6" t="s">
        <v>166</v>
      </c>
    </row>
    <row r="79" spans="1:1">
      <c r="A79" s="6" t="s">
        <v>94</v>
      </c>
    </row>
    <row r="80" spans="1:1">
      <c r="A80" s="6" t="s">
        <v>167</v>
      </c>
    </row>
    <row r="81" spans="1:1">
      <c r="A81" s="6" t="s">
        <v>168</v>
      </c>
    </row>
    <row r="82" spans="1:1">
      <c r="A82" s="6" t="s">
        <v>169</v>
      </c>
    </row>
    <row r="83" spans="1:1">
      <c r="A83" s="6" t="s">
        <v>44</v>
      </c>
    </row>
    <row r="84" spans="1:1">
      <c r="A84" s="6" t="s">
        <v>45</v>
      </c>
    </row>
    <row r="85" spans="1:1">
      <c r="A85" s="6" t="s">
        <v>46</v>
      </c>
    </row>
    <row r="86" spans="1:1">
      <c r="A86" s="6" t="s">
        <v>47</v>
      </c>
    </row>
    <row r="87" spans="1:1">
      <c r="A87" s="6" t="s">
        <v>48</v>
      </c>
    </row>
  </sheetData>
  <sheetProtection formatColumns="0" formatRows="0"/>
  <mergeCells count="1">
    <mergeCell ref="AZ1:BA1"/>
  </mergeCells>
  <phoneticPr fontId="14" type="noConversion"/>
  <pageMargins left="0.75" right="0.75" top="1" bottom="1" header="0.5" footer="0.5"/>
  <pageSetup paperSize="9" orientation="portrait" r:id="rId1"/>
  <headerFooter alignWithMargins="0"/>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heckCyan">
    <tabColor indexed="47"/>
  </sheetPr>
  <dimension ref="A1:A118"/>
  <sheetViews>
    <sheetView showGridLines="0" workbookViewId="0"/>
  </sheetViews>
  <sheetFormatPr defaultRowHeight="11.25"/>
  <sheetData>
    <row r="1" spans="1:1">
      <c r="A1" s="1031">
        <f>IF('Форма 4.2.1 | Т-ТЭ | &gt;=25МВт'!$O$22="",1,0)</f>
        <v>1</v>
      </c>
    </row>
    <row r="2" spans="1:1">
      <c r="A2" s="1031">
        <f>IF('Форма 4.2.1 | Т-ТЭ | &gt;=25МВт'!$O$23="",1,0)</f>
        <v>1</v>
      </c>
    </row>
    <row r="3" spans="1:1">
      <c r="A3" s="1031">
        <f>IF('Форма 4.2.1 | Т-ТЭ | &gt;=25МВт'!$M$24="",1,0)</f>
        <v>1</v>
      </c>
    </row>
    <row r="4" spans="1:1">
      <c r="A4" s="1031">
        <f>IF('Форма 4.2.1 | Т-ТЭ | &gt;=25МВт'!$R$24="",1,0)</f>
        <v>1</v>
      </c>
    </row>
    <row r="5" spans="1:1">
      <c r="A5" s="1031">
        <f>IF('Форма 4.2.1 | Т-ТЭ | &gt;=25МВт'!$T$24="",1,0)</f>
        <v>1</v>
      </c>
    </row>
    <row r="6" spans="1:1">
      <c r="A6" s="1031">
        <f>IF('Форма 4.2.1 | Т-ТЭ | &gt;=25МВт'!$S$24="",1,0)</f>
        <v>0</v>
      </c>
    </row>
    <row r="7" spans="1:1">
      <c r="A7" s="1031">
        <f>IF('Форма 4.2.1 | Т-ТЭ | &gt;=25МВт'!$U$24="",1,0)</f>
        <v>0</v>
      </c>
    </row>
    <row r="8" spans="1:1">
      <c r="A8" s="1031">
        <f>IF('Форма 4.2.1 | Т-ТЭ | ТСО'!$O$22="",1,0)</f>
        <v>1</v>
      </c>
    </row>
    <row r="9" spans="1:1">
      <c r="A9" s="1031">
        <f>IF('Форма 4.2.1 | Т-ТЭ | ТСО'!$O$23="",1,0)</f>
        <v>1</v>
      </c>
    </row>
    <row r="10" spans="1:1">
      <c r="A10" s="1031">
        <f>IF('Форма 4.2.1 | Т-ТЭ | ТСО'!$M$24="",1,0)</f>
        <v>1</v>
      </c>
    </row>
    <row r="11" spans="1:1">
      <c r="A11" s="1031">
        <f>IF('Форма 4.2.1 | Т-ТЭ | ТСО'!$R$24="",1,0)</f>
        <v>1</v>
      </c>
    </row>
    <row r="12" spans="1:1">
      <c r="A12" s="1031">
        <f>IF('Форма 4.2.1 | Т-ТЭ | ТСО'!$T$24="",1,0)</f>
        <v>1</v>
      </c>
    </row>
    <row r="13" spans="1:1">
      <c r="A13" s="1031">
        <f>IF('Форма 4.2.1 | Т-ТЭ | ТСО'!$S$24="",1,0)</f>
        <v>0</v>
      </c>
    </row>
    <row r="14" spans="1:1">
      <c r="A14" s="1031">
        <f>IF('Форма 4.2.1 | Т-ТЭ | ТСО'!$U$24="",1,0)</f>
        <v>0</v>
      </c>
    </row>
    <row r="15" spans="1:1">
      <c r="A15" s="1031">
        <f>IF('Форма 4.2.1 | Т-ТЭ | потр'!$O$22="",1,0)</f>
        <v>1</v>
      </c>
    </row>
    <row r="16" spans="1:1">
      <c r="A16" s="1031">
        <f>IF('Форма 4.2.1 | Т-ТЭ | потр'!$O$23="",1,0)</f>
        <v>1</v>
      </c>
    </row>
    <row r="17" spans="1:1">
      <c r="A17" s="1031">
        <f>IF('Форма 4.2.1 | Т-ТЭ | потр'!$M$24="",1,0)</f>
        <v>1</v>
      </c>
    </row>
    <row r="18" spans="1:1">
      <c r="A18" s="1031">
        <f>IF('Форма 4.2.1 | Т-ТЭ | потр'!$R$24="",1,0)</f>
        <v>1</v>
      </c>
    </row>
    <row r="19" spans="1:1">
      <c r="A19" s="1031">
        <f>IF('Форма 4.2.1 | Т-ТЭ | потр'!$T$24="",1,0)</f>
        <v>1</v>
      </c>
    </row>
    <row r="20" spans="1:1">
      <c r="A20" s="1031">
        <f>IF('Форма 4.2.1 | Т-ТЭ | потр'!$S$24="",1,0)</f>
        <v>0</v>
      </c>
    </row>
    <row r="21" spans="1:1">
      <c r="A21" s="1031">
        <f>IF('Форма 4.2.1 | Т-ТЭ | потр'!$U$24="",1,0)</f>
        <v>0</v>
      </c>
    </row>
    <row r="22" spans="1:1">
      <c r="A22" s="1031">
        <f>IF('Форма 4.2.1 | Т-ТЭ | предел'!$O$24="",1,0)</f>
        <v>1</v>
      </c>
    </row>
    <row r="23" spans="1:1">
      <c r="A23" s="1031">
        <f>IF('Форма 4.2.1 | Т-ТЭ | предел'!$O$25="",1,0)</f>
        <v>1</v>
      </c>
    </row>
    <row r="24" spans="1:1">
      <c r="A24" s="1031">
        <f>IF('Форма 4.2.1 | Т-ТЭ | предел'!$M$26="",1,0)</f>
        <v>1</v>
      </c>
    </row>
    <row r="25" spans="1:1">
      <c r="A25" s="1031">
        <f>IF('Форма 4.2.1 | Т-ТЭ | предел'!$R$26="",1,0)</f>
        <v>1</v>
      </c>
    </row>
    <row r="26" spans="1:1">
      <c r="A26" s="1031">
        <f>IF('Форма 4.2.1 | Т-ТЭ | предел'!$T$26="",1,0)</f>
        <v>1</v>
      </c>
    </row>
    <row r="27" spans="1:1">
      <c r="A27" s="1031">
        <f>IF('Форма 4.2.1 | Т-ТЭ | предел'!$O$7="",1,0)</f>
        <v>0</v>
      </c>
    </row>
    <row r="28" spans="1:1">
      <c r="A28" s="1031">
        <f>IF('Форма 4.2.1 | Т-ТЭ | предел'!$S$26="",1,0)</f>
        <v>0</v>
      </c>
    </row>
    <row r="29" spans="1:1">
      <c r="A29" s="1031">
        <f>IF('Форма 4.2.1 | Т-ТЭ | предел'!$U$26="",1,0)</f>
        <v>0</v>
      </c>
    </row>
    <row r="30" spans="1:1">
      <c r="A30" s="1031">
        <f>IF('Форма 4.2.1 | Т-ТЭ | индикат'!$O$7="",1,0)</f>
        <v>1</v>
      </c>
    </row>
    <row r="31" spans="1:1">
      <c r="A31" s="1031">
        <f>IF('Форма 4.2.1 | Т-ТЭ | индикат'!$O$24="",1,0)</f>
        <v>1</v>
      </c>
    </row>
    <row r="32" spans="1:1">
      <c r="A32" s="1031">
        <f>IF('Форма 4.2.1 | Т-ТЭ | индикат'!$O$25="",1,0)</f>
        <v>1</v>
      </c>
    </row>
    <row r="33" spans="1:1">
      <c r="A33" s="1031">
        <f>IF('Форма 4.2.1 | Т-ТЭ | индикат'!$M$26="",1,0)</f>
        <v>1</v>
      </c>
    </row>
    <row r="34" spans="1:1">
      <c r="A34" s="1031">
        <f>IF('Форма 4.2.1 | Т-ТЭ | индикат'!$R$26="",1,0)</f>
        <v>1</v>
      </c>
    </row>
    <row r="35" spans="1:1">
      <c r="A35" s="1031">
        <f>IF('Форма 4.2.1 | Т-ТЭ | индикат'!$T$26="",1,0)</f>
        <v>1</v>
      </c>
    </row>
    <row r="36" spans="1:1">
      <c r="A36" s="1031">
        <f>IF('Форма 4.2.1 | Т-ТЭ | индикат'!$S$26="",1,0)</f>
        <v>0</v>
      </c>
    </row>
    <row r="37" spans="1:1">
      <c r="A37" s="1031">
        <f>IF('Форма 4.2.1 | Т-ТЭ | индикат'!$U$26="",1,0)</f>
        <v>0</v>
      </c>
    </row>
    <row r="38" spans="1:1">
      <c r="A38" s="1031">
        <f>IF('Форма 4.2.1 | Резерв мощности'!$O$22="",1,0)</f>
        <v>1</v>
      </c>
    </row>
    <row r="39" spans="1:1">
      <c r="A39" s="1031">
        <f>IF('Форма 4.2.1 | Резерв мощности'!$O$23="",1,0)</f>
        <v>1</v>
      </c>
    </row>
    <row r="40" spans="1:1">
      <c r="A40" s="1031">
        <f>IF('Форма 4.2.1 | Резерв мощности'!$M$24="",1,0)</f>
        <v>1</v>
      </c>
    </row>
    <row r="41" spans="1:1">
      <c r="A41" s="1031">
        <f>IF('Форма 4.2.1 | Резерв мощности'!$O$24="",1,0)</f>
        <v>1</v>
      </c>
    </row>
    <row r="42" spans="1:1">
      <c r="A42" s="1031">
        <f>IF('Форма 4.2.1 | Резерв мощности'!$R$24="",1,0)</f>
        <v>1</v>
      </c>
    </row>
    <row r="43" spans="1:1">
      <c r="A43" s="1031">
        <f>IF('Форма 4.2.1 | Резерв мощности'!$T$24="",1,0)</f>
        <v>1</v>
      </c>
    </row>
    <row r="44" spans="1:1">
      <c r="A44" s="1031">
        <f>IF('Форма 4.2.1 | Резерв мощности'!$S$24="",1,0)</f>
        <v>0</v>
      </c>
    </row>
    <row r="45" spans="1:1">
      <c r="A45" s="1031">
        <f>IF('Форма 4.2.1 | Резерв мощности'!$U$24="",1,0)</f>
        <v>0</v>
      </c>
    </row>
    <row r="46" spans="1:1">
      <c r="A46" s="1031">
        <f>IF('Форма 4.2.2 | Т-ТН'!$O$23="",1,0)</f>
        <v>1</v>
      </c>
    </row>
    <row r="47" spans="1:1">
      <c r="A47" s="1031">
        <f>IF('Форма 4.2.2 | Т-ТН'!$M$24="",1,0)</f>
        <v>1</v>
      </c>
    </row>
    <row r="48" spans="1:1">
      <c r="A48" s="1031">
        <f>IF('Форма 4.2.2 | Т-ТН'!$R$24="",1,0)</f>
        <v>1</v>
      </c>
    </row>
    <row r="49" spans="1:1">
      <c r="A49" s="1031">
        <f>IF('Форма 4.2.2 | Т-ТН'!$T$24="",1,0)</f>
        <v>1</v>
      </c>
    </row>
    <row r="50" spans="1:1">
      <c r="A50" s="1031">
        <f>IF('Форма 4.2.2 | Т-ТН'!$S$24="",1,0)</f>
        <v>0</v>
      </c>
    </row>
    <row r="51" spans="1:1">
      <c r="A51" s="1031">
        <f>IF('Форма 4.2.2 | Т-ТН'!$U$24="",1,0)</f>
        <v>0</v>
      </c>
    </row>
    <row r="52" spans="1:1">
      <c r="A52" s="1031">
        <f>IF('Форма 4.2.2 | Т-передача ТЭ'!$O$23="",1,0)</f>
        <v>1</v>
      </c>
    </row>
    <row r="53" spans="1:1">
      <c r="A53" s="1031">
        <f>IF('Форма 4.2.2 | Т-передача ТЭ'!$M$24="",1,0)</f>
        <v>1</v>
      </c>
    </row>
    <row r="54" spans="1:1">
      <c r="A54" s="1031">
        <f>IF('Форма 4.2.2 | Т-передача ТЭ'!$R$24="",1,0)</f>
        <v>1</v>
      </c>
    </row>
    <row r="55" spans="1:1">
      <c r="A55" s="1031">
        <f>IF('Форма 4.2.2 | Т-передача ТЭ'!$T$24="",1,0)</f>
        <v>1</v>
      </c>
    </row>
    <row r="56" spans="1:1">
      <c r="A56" s="1031">
        <f>IF('Форма 4.2.2 | Т-передача ТЭ'!$S$24="",1,0)</f>
        <v>0</v>
      </c>
    </row>
    <row r="57" spans="1:1">
      <c r="A57" s="1031">
        <f>IF('Форма 4.2.2 | Т-передача ТЭ'!$U$24="",1,0)</f>
        <v>0</v>
      </c>
    </row>
    <row r="58" spans="1:1">
      <c r="A58" s="1031">
        <f>IF('Форма 4.2.2 | Т-передача ТН'!$O$23="",1,0)</f>
        <v>1</v>
      </c>
    </row>
    <row r="59" spans="1:1">
      <c r="A59" s="1031">
        <f>IF('Форма 4.2.2 | Т-передача ТН'!$M$24="",1,0)</f>
        <v>1</v>
      </c>
    </row>
    <row r="60" spans="1:1">
      <c r="A60" s="1031">
        <f>IF('Форма 4.2.2 | Т-передача ТН'!$R$24="",1,0)</f>
        <v>1</v>
      </c>
    </row>
    <row r="61" spans="1:1">
      <c r="A61" s="1031">
        <f>IF('Форма 4.2.2 | Т-передача ТН'!$T$24="",1,0)</f>
        <v>1</v>
      </c>
    </row>
    <row r="62" spans="1:1">
      <c r="A62" s="1031">
        <f>IF('Форма 4.2.2 | Т-передача ТН'!$S$24="",1,0)</f>
        <v>0</v>
      </c>
    </row>
    <row r="63" spans="1:1">
      <c r="A63" s="1031">
        <f>IF('Форма 4.2.2 | Т-передача ТН'!$U$24="",1,0)</f>
        <v>0</v>
      </c>
    </row>
    <row r="64" spans="1:1">
      <c r="A64" s="1031">
        <f>IF('Форма 4.2.3 | Т-гор.вода'!$O$23="",1,0)</f>
        <v>1</v>
      </c>
    </row>
    <row r="65" spans="1:1">
      <c r="A65" s="1031">
        <f>IF('Форма 4.2.3 | Т-гор.вода'!$M$24="",1,0)</f>
        <v>0</v>
      </c>
    </row>
    <row r="66" spans="1:1">
      <c r="A66" s="1031">
        <f>IF('Форма 4.2.3 | Т-гор.вода'!$W$24="",1,0)</f>
        <v>1</v>
      </c>
    </row>
    <row r="67" spans="1:1">
      <c r="A67" s="1031">
        <f>IF('Форма 4.2.3 | Т-гор.вода'!$Y$24="",1,0)</f>
        <v>1</v>
      </c>
    </row>
    <row r="68" spans="1:1">
      <c r="A68" s="1031">
        <f>IF('Форма 4.2.3 | Т-гор.вода'!$M$25="",1,0)</f>
        <v>1</v>
      </c>
    </row>
    <row r="69" spans="1:1">
      <c r="A69" s="1031">
        <f>IF('Форма 4.2.3 | Т-гор.вода'!$X$24="",1,0)</f>
        <v>0</v>
      </c>
    </row>
    <row r="70" spans="1:1">
      <c r="A70" s="1031">
        <f>IF('Форма 4.2.3 | Т-гор.вода'!$Z$24="",1,0)</f>
        <v>0</v>
      </c>
    </row>
    <row r="71" spans="1:1">
      <c r="A71" s="1031">
        <f>IF('Форма 4.2.4 | Т-подкл'!$AB$23="",1,0)</f>
        <v>1</v>
      </c>
    </row>
    <row r="72" spans="1:1">
      <c r="A72" s="1031">
        <f>IF('Форма 4.2.4 | Т-подкл'!$AD$23="",1,0)</f>
        <v>1</v>
      </c>
    </row>
    <row r="73" spans="1:1">
      <c r="A73" s="1031">
        <f>IF('Форма 4.2.4 | Т-подкл'!$N$23="",1,0)</f>
        <v>0</v>
      </c>
    </row>
    <row r="74" spans="1:1">
      <c r="A74" s="1031">
        <f>IF('Форма 4.2.4 | Т-подкл'!$R$23="",1,0)</f>
        <v>0</v>
      </c>
    </row>
    <row r="75" spans="1:1">
      <c r="A75" s="1031">
        <f>IF('Форма 4.2.4 | Т-подкл'!$V$23="",1,0)</f>
        <v>0</v>
      </c>
    </row>
    <row r="76" spans="1:1">
      <c r="A76" s="1031">
        <f>IF('Форма 4.2.4 | Т-подкл'!$AC$23="",1,0)</f>
        <v>0</v>
      </c>
    </row>
    <row r="77" spans="1:1">
      <c r="A77" s="1031">
        <f>IF('Форма 4.2.4 | Т-подкл'!$AE$23="",1,0)</f>
        <v>0</v>
      </c>
    </row>
    <row r="78" spans="1:1">
      <c r="A78" s="1031">
        <f>IF('Форма 4.2.5 | Т-подкл(инд)'!$M$23="",1,0)</f>
        <v>0</v>
      </c>
    </row>
    <row r="79" spans="1:1">
      <c r="A79" s="1031">
        <f>IF('Форма 4.2.5 | Т-подкл(инд)'!$P$23="",1,0)</f>
        <v>0</v>
      </c>
    </row>
    <row r="80" spans="1:1">
      <c r="A80" s="1031">
        <f>IF('Форма 4.2.5 | Т-подкл(инд)'!$S$23="",1,0)</f>
        <v>0</v>
      </c>
    </row>
    <row r="81" spans="1:1">
      <c r="A81" s="1031">
        <f>IF('Форма 4.2.5 | Т-подкл(инд)'!$T$23="",1,0)</f>
        <v>0</v>
      </c>
    </row>
    <row r="82" spans="1:1">
      <c r="A82" s="1031">
        <f>IF('Форма 4.2.5 | Т-подкл(инд)'!$V$23="",1,0)</f>
        <v>0</v>
      </c>
    </row>
    <row r="83" spans="1:1">
      <c r="A83" s="1031">
        <f>IF('Форма 4.7'!$E$12="",1,0)</f>
        <v>0</v>
      </c>
    </row>
    <row r="84" spans="1:1">
      <c r="A84" s="1031">
        <f>IF('Форма 4.7'!$F$12="",1,0)</f>
        <v>0</v>
      </c>
    </row>
    <row r="85" spans="1:1">
      <c r="A85" s="1031">
        <f>IF('Форма 4.8'!$G$11="",1,0)</f>
        <v>0</v>
      </c>
    </row>
    <row r="86" spans="1:1">
      <c r="A86" s="1031">
        <f>IF('Форма 4.8'!$G$12="",1,0)</f>
        <v>0</v>
      </c>
    </row>
    <row r="87" spans="1:1">
      <c r="A87" s="1031">
        <f>IF('Форма 4.8'!$H$12="",1,0)</f>
        <v>0</v>
      </c>
    </row>
    <row r="88" spans="1:1">
      <c r="A88" s="1031">
        <f>IF('Форма 4.8'!$H$13="",1,0)</f>
        <v>0</v>
      </c>
    </row>
    <row r="89" spans="1:1">
      <c r="A89" s="1031">
        <f>IF('Форма 4.8'!$E$15="",1,0)</f>
        <v>0</v>
      </c>
    </row>
    <row r="90" spans="1:1">
      <c r="A90" s="1031">
        <f>IF('Форма 4.8'!$H$15="",1,0)</f>
        <v>0</v>
      </c>
    </row>
    <row r="91" spans="1:1">
      <c r="A91" s="1031">
        <f>IF('Форма 4.8'!$G$18="",1,0)</f>
        <v>0</v>
      </c>
    </row>
    <row r="92" spans="1:1">
      <c r="A92" s="1031">
        <f>IF('Форма 4.8'!$G$23="",1,0)</f>
        <v>0</v>
      </c>
    </row>
    <row r="93" spans="1:1">
      <c r="A93" s="1031">
        <f>IF('Форма 4.8'!$G$28="",1,0)</f>
        <v>0</v>
      </c>
    </row>
    <row r="94" spans="1:1">
      <c r="A94" s="1031">
        <f>IF('Форма 4.8'!$E$34="",1,0)</f>
        <v>0</v>
      </c>
    </row>
    <row r="95" spans="1:1">
      <c r="A95" s="1031">
        <f>IF('Форма 4.8'!$H$34="",1,0)</f>
        <v>0</v>
      </c>
    </row>
    <row r="96" spans="1:1">
      <c r="A96" s="1031">
        <f>IF('Форма 4.8'!$G$31="",1,0)</f>
        <v>0</v>
      </c>
    </row>
    <row r="97" spans="1:1">
      <c r="A97" s="1031">
        <f>IF('Форма 1.0.2'!$E$12="",1,0)</f>
        <v>1</v>
      </c>
    </row>
    <row r="98" spans="1:1">
      <c r="A98" s="1031">
        <f>IF('Форма 1.0.2'!$F$12="",1,0)</f>
        <v>1</v>
      </c>
    </row>
    <row r="99" spans="1:1">
      <c r="A99" s="1031">
        <f>IF('Форма 1.0.2'!$G$12="",1,0)</f>
        <v>1</v>
      </c>
    </row>
    <row r="100" spans="1:1">
      <c r="A100" s="1031">
        <f>IF('Форма 1.0.2'!$H$12="",1,0)</f>
        <v>1</v>
      </c>
    </row>
    <row r="101" spans="1:1">
      <c r="A101" s="1031">
        <f>IF('Форма 1.0.2'!$I$12="",1,0)</f>
        <v>1</v>
      </c>
    </row>
    <row r="102" spans="1:1">
      <c r="A102" s="1031">
        <f>IF('Форма 1.0.2'!$J$12="",1,0)</f>
        <v>1</v>
      </c>
    </row>
    <row r="103" spans="1:1">
      <c r="A103" s="1031">
        <f>IF('Сведения об изменении'!$E$12="",1,0)</f>
        <v>1</v>
      </c>
    </row>
    <row r="104" spans="1:1">
      <c r="A104" s="1091">
        <f>IF('Форма 4.2.4 | Т-подкл'!$AA$23="",1,0)</f>
        <v>1</v>
      </c>
    </row>
    <row r="105" spans="1:1">
      <c r="A105" s="1091">
        <f>IF('Форма 4.2.4 | Т-подкл'!$Z$23="",1,0)</f>
        <v>1</v>
      </c>
    </row>
    <row r="106" spans="1:1">
      <c r="A106" s="1098">
        <f>IF('Форма 4.7'!$F$15="",1,0)</f>
        <v>0</v>
      </c>
    </row>
    <row r="107" spans="1:1">
      <c r="A107" s="1098">
        <f>IF('Форма 4.7'!$E$15="",1,0)</f>
        <v>0</v>
      </c>
    </row>
    <row r="108" spans="1:1">
      <c r="A108" s="1098">
        <f>IF(Территории!$E$12="",1,0)</f>
        <v>0</v>
      </c>
    </row>
    <row r="109" spans="1:1">
      <c r="A109" s="1098">
        <f>IF('Перечень тарифов'!$E$21="",1,0)</f>
        <v>0</v>
      </c>
    </row>
    <row r="110" spans="1:1">
      <c r="A110" s="1098">
        <f>IF('Перечень тарифов'!$F$21="",1,0)</f>
        <v>0</v>
      </c>
    </row>
    <row r="111" spans="1:1">
      <c r="A111" s="1098">
        <f>IF('Перечень тарифов'!$G$21="",1,0)</f>
        <v>0</v>
      </c>
    </row>
    <row r="112" spans="1:1">
      <c r="A112" s="1098">
        <f>IF('Перечень тарифов'!$K$21="",1,0)</f>
        <v>0</v>
      </c>
    </row>
    <row r="113" spans="1:1">
      <c r="A113" s="1098">
        <f>IF('Перечень тарифов'!$O$21="",1,0)</f>
        <v>0</v>
      </c>
    </row>
    <row r="114" spans="1:1">
      <c r="A114" s="1098">
        <f>IF('Перечень тарифов'!$S$21="",1,0)</f>
        <v>0</v>
      </c>
    </row>
    <row r="115" spans="1:1">
      <c r="A115" s="1098">
        <f>IF('Форма 4.2.5 | Т-подкл(инд)'!$U$23="",1,0)</f>
        <v>0</v>
      </c>
    </row>
    <row r="116" spans="1:1">
      <c r="A116" s="1098">
        <f>IF('Форма 4.8'!$G$19="",1,0)</f>
        <v>0</v>
      </c>
    </row>
    <row r="117" spans="1:1">
      <c r="A117" s="1098">
        <f>IF('Форма 4.8'!$G$24="",1,0)</f>
        <v>0</v>
      </c>
    </row>
    <row r="118" spans="1:1">
      <c r="A118" s="1098">
        <f>IF('Форма 4.8'!$G$25="",1,0)</f>
        <v>0</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LINK">
    <tabColor indexed="47"/>
  </sheetPr>
  <dimension ref="A1:C3"/>
  <sheetViews>
    <sheetView showGridLines="0" zoomScaleNormal="100" workbookViewId="0"/>
  </sheetViews>
  <sheetFormatPr defaultRowHeight="11.25"/>
  <cols>
    <col min="1" max="16384" width="9.140625" style="1122"/>
  </cols>
  <sheetData>
    <row r="1" spans="1:3">
      <c r="A1" s="1122" t="s">
        <v>512</v>
      </c>
      <c r="B1" s="1122" t="s">
        <v>513</v>
      </c>
      <c r="C1" s="1122" t="s">
        <v>67</v>
      </c>
    </row>
    <row r="2" spans="1:3">
      <c r="A2" s="1122">
        <v>4189678</v>
      </c>
      <c r="B2" s="1122" t="s">
        <v>1423</v>
      </c>
      <c r="C2" s="1122" t="s">
        <v>1424</v>
      </c>
    </row>
    <row r="3" spans="1:3">
      <c r="A3" s="1122">
        <v>4190415</v>
      </c>
      <c r="B3" s="1122" t="s">
        <v>1425</v>
      </c>
      <c r="C3" s="1122" t="s">
        <v>1424</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DS">
    <tabColor rgb="FFFFCC99"/>
  </sheetPr>
  <dimension ref="B3:B6"/>
  <sheetViews>
    <sheetView showGridLines="0" zoomScaleNormal="100" workbookViewId="0"/>
  </sheetViews>
  <sheetFormatPr defaultRowHeight="11.25"/>
  <cols>
    <col min="1" max="1" width="9.140625" style="259"/>
    <col min="2" max="2" width="66" style="259" customWidth="1"/>
    <col min="3" max="16384" width="9.140625" style="259"/>
  </cols>
  <sheetData>
    <row r="3" spans="2:2">
      <c r="B3" s="353" t="s">
        <v>2820</v>
      </c>
    </row>
    <row r="4" spans="2:2">
      <c r="B4" s="353" t="s">
        <v>516</v>
      </c>
    </row>
    <row r="5" spans="2:2">
      <c r="B5" s="353" t="s">
        <v>517</v>
      </c>
    </row>
    <row r="6" spans="2:2">
      <c r="B6" s="353" t="s">
        <v>518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zimChoose">
    <tabColor indexed="47"/>
  </sheetPr>
  <dimension ref="A1"/>
  <sheetViews>
    <sheetView showGridLines="0" zoomScaleNormal="85" workbookViewId="0"/>
  </sheetViews>
  <sheetFormatPr defaultRowHeight="11.25"/>
  <cols>
    <col min="1" max="1" width="9.140625" style="290"/>
    <col min="2" max="16384" width="9.140625" style="192"/>
  </cols>
  <sheetData/>
  <sheetProtection formatColumns="0" formatRows="0"/>
  <pageMargins left="0.75" right="0.75" top="1" bottom="1" header="0.5" footer="0.5"/>
  <pageSetup paperSize="9" orientation="portrait" r:id="rId1"/>
  <headerFooter alignWithMargins="0"/>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heetMain">
    <tabColor rgb="FFFFCC99"/>
  </sheetPr>
  <dimension ref="A1:E8"/>
  <sheetViews>
    <sheetView showGridLines="0" zoomScaleNormal="100" workbookViewId="0"/>
  </sheetViews>
  <sheetFormatPr defaultRowHeight="15"/>
  <cols>
    <col min="1" max="1" width="38.42578125" style="228" customWidth="1"/>
    <col min="2" max="16384" width="9.140625" style="228"/>
  </cols>
  <sheetData>
    <row r="1" spans="1:5">
      <c r="A1" s="229" t="s">
        <v>392</v>
      </c>
      <c r="B1" s="229" t="s">
        <v>393</v>
      </c>
      <c r="C1" s="229"/>
      <c r="D1" s="229"/>
      <c r="E1" s="229"/>
    </row>
    <row r="2" spans="1:5">
      <c r="A2" s="229"/>
      <c r="B2" s="229"/>
      <c r="C2" s="229"/>
      <c r="D2" s="229"/>
      <c r="E2" s="229"/>
    </row>
    <row r="3" spans="1:5">
      <c r="A3" s="229"/>
      <c r="B3" s="229"/>
      <c r="C3" s="229"/>
      <c r="D3" s="229"/>
      <c r="E3" s="229"/>
    </row>
    <row r="4" spans="1:5">
      <c r="A4" s="229"/>
      <c r="B4" s="229"/>
      <c r="C4" s="229"/>
      <c r="D4" s="229"/>
      <c r="E4" s="229"/>
    </row>
    <row r="5" spans="1:5">
      <c r="A5" s="229"/>
      <c r="B5" s="229"/>
      <c r="C5" s="229"/>
      <c r="D5" s="229"/>
      <c r="E5" s="229"/>
    </row>
    <row r="6" spans="1:5">
      <c r="A6" s="229"/>
      <c r="B6" s="229"/>
      <c r="C6" s="229"/>
      <c r="D6" s="229"/>
      <c r="E6" s="229"/>
    </row>
    <row r="7" spans="1:5">
      <c r="A7" s="229"/>
      <c r="B7" s="229"/>
      <c r="C7" s="229"/>
      <c r="D7" s="229"/>
      <c r="E7" s="229"/>
    </row>
    <row r="8" spans="1:5">
      <c r="A8" s="229"/>
      <c r="B8" s="229"/>
      <c r="C8" s="229"/>
      <c r="D8" s="229"/>
      <c r="E8" s="229"/>
    </row>
  </sheetData>
  <sheetProtection formatColumns="0" formatRows="0"/>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T">
    <tabColor indexed="47"/>
  </sheetPr>
  <dimension ref="A1:B12"/>
  <sheetViews>
    <sheetView showGridLines="0" zoomScaleNormal="100" workbookViewId="0"/>
  </sheetViews>
  <sheetFormatPr defaultRowHeight="11.25"/>
  <cols>
    <col min="1" max="1" width="9.140625" style="1122"/>
    <col min="2" max="2" width="65.28515625" style="1122" customWidth="1"/>
    <col min="3" max="3" width="41" style="1122" customWidth="1"/>
    <col min="4" max="16384" width="9.140625" style="1122"/>
  </cols>
  <sheetData>
    <row r="1" spans="1:2">
      <c r="A1" s="1122" t="s">
        <v>330</v>
      </c>
      <c r="B1" s="1122" t="s">
        <v>331</v>
      </c>
    </row>
    <row r="2" spans="1:2">
      <c r="A2" s="1122">
        <v>4213775</v>
      </c>
      <c r="B2" s="1122" t="s">
        <v>612</v>
      </c>
    </row>
    <row r="3" spans="1:2">
      <c r="A3" s="1122">
        <v>4213784</v>
      </c>
      <c r="B3" s="1122" t="s">
        <v>771</v>
      </c>
    </row>
    <row r="4" spans="1:2">
      <c r="A4" s="1122">
        <v>4213781</v>
      </c>
      <c r="B4" s="1122" t="s">
        <v>770</v>
      </c>
    </row>
    <row r="5" spans="1:2">
      <c r="A5" s="1122">
        <v>4213776</v>
      </c>
      <c r="B5" s="1122" t="s">
        <v>613</v>
      </c>
    </row>
    <row r="6" spans="1:2">
      <c r="A6" s="1122">
        <v>4213777</v>
      </c>
      <c r="B6" s="1122" t="s">
        <v>614</v>
      </c>
    </row>
    <row r="7" spans="1:2">
      <c r="A7" s="1122">
        <v>4238670</v>
      </c>
      <c r="B7" s="1122" t="s">
        <v>761</v>
      </c>
    </row>
    <row r="8" spans="1:2">
      <c r="A8" s="1122">
        <v>4213778</v>
      </c>
      <c r="B8" s="1122" t="s">
        <v>615</v>
      </c>
    </row>
    <row r="9" spans="1:2">
      <c r="A9" s="1122">
        <v>4213780</v>
      </c>
      <c r="B9" s="1122" t="s">
        <v>616</v>
      </c>
    </row>
    <row r="10" spans="1:2">
      <c r="A10" s="1122">
        <v>4213779</v>
      </c>
      <c r="B10" s="1122" t="s">
        <v>619</v>
      </c>
    </row>
    <row r="11" spans="1:2">
      <c r="A11" s="1122">
        <v>4213783</v>
      </c>
      <c r="B11" s="1122" t="s">
        <v>618</v>
      </c>
    </row>
    <row r="12" spans="1:2">
      <c r="A12" s="1122">
        <v>4213782</v>
      </c>
      <c r="B12" s="1122" t="s">
        <v>617</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0">
    <tabColor rgb="FFCCCCFF"/>
  </sheetPr>
  <dimension ref="A1:L54"/>
  <sheetViews>
    <sheetView showGridLines="0" tabSelected="1" topLeftCell="D13" zoomScaleNormal="100" workbookViewId="0">
      <selection activeCell="F43" sqref="F43:F46"/>
    </sheetView>
  </sheetViews>
  <sheetFormatPr defaultRowHeight="11.25"/>
  <cols>
    <col min="1" max="1" width="10.7109375" style="198" hidden="1" customWidth="1"/>
    <col min="2" max="2" width="10.7109375" style="90" hidden="1" customWidth="1"/>
    <col min="3" max="3" width="3.7109375" style="20" hidden="1" customWidth="1"/>
    <col min="4" max="4" width="1.7109375" style="23" customWidth="1"/>
    <col min="5" max="5" width="55.28515625" style="23" customWidth="1"/>
    <col min="6" max="6" width="50.7109375" style="23" customWidth="1"/>
    <col min="7" max="7" width="3.7109375" style="22" customWidth="1"/>
    <col min="8" max="8" width="9.140625" style="23"/>
    <col min="9" max="9" width="9.140625" style="55"/>
    <col min="10" max="10" width="30" style="23" customWidth="1"/>
    <col min="11" max="16384" width="9.140625" style="23"/>
  </cols>
  <sheetData>
    <row r="1" spans="1:12" s="386" customFormat="1" ht="3" customHeight="1">
      <c r="A1" s="384"/>
      <c r="B1" s="385"/>
      <c r="F1" s="386">
        <v>31211886</v>
      </c>
      <c r="G1" s="387"/>
      <c r="I1" s="387"/>
    </row>
    <row r="2" spans="1:12" s="18" customFormat="1" ht="14.25">
      <c r="A2" s="197"/>
      <c r="B2" s="90"/>
      <c r="E2" s="392" t="str">
        <f>"Код шаблона: " &amp; GetCode()</f>
        <v>Код шаблона: FAS.JKH.OPEN.INFO.PRICE.WARM</v>
      </c>
      <c r="F2" s="441"/>
      <c r="G2" s="391"/>
      <c r="H2" s="391"/>
      <c r="I2" s="391"/>
      <c r="J2" s="391"/>
      <c r="K2" s="391"/>
      <c r="L2" s="391"/>
    </row>
    <row r="3" spans="1:12" ht="14.25">
      <c r="E3" s="393" t="str">
        <f>"Версия " &amp; GetVersion()</f>
        <v>Версия 1.0.2</v>
      </c>
      <c r="F3" s="441"/>
      <c r="G3" s="43"/>
      <c r="H3" s="43"/>
      <c r="I3" s="43"/>
      <c r="J3" s="43"/>
      <c r="K3" s="43"/>
      <c r="L3" s="261"/>
    </row>
    <row r="4" spans="1:12" s="371" customFormat="1" ht="6">
      <c r="A4" s="365"/>
      <c r="B4" s="366"/>
      <c r="C4" s="367"/>
      <c r="D4" s="368"/>
      <c r="E4" s="388"/>
      <c r="F4" s="389"/>
      <c r="G4" s="390"/>
      <c r="I4" s="372"/>
    </row>
    <row r="5" spans="1:12" ht="22.5">
      <c r="D5" s="24"/>
      <c r="E5" s="1143" t="s">
        <v>769</v>
      </c>
      <c r="F5" s="1144"/>
      <c r="G5" s="434"/>
      <c r="J5" s="308"/>
    </row>
    <row r="6" spans="1:12" s="371" customFormat="1" ht="6">
      <c r="A6" s="365"/>
      <c r="B6" s="366"/>
      <c r="C6" s="367"/>
      <c r="D6" s="368"/>
      <c r="E6" s="373"/>
      <c r="F6" s="374"/>
      <c r="G6" s="375"/>
      <c r="I6" s="372"/>
    </row>
    <row r="7" spans="1:12" ht="27">
      <c r="D7" s="24"/>
      <c r="E7" s="25" t="s">
        <v>52</v>
      </c>
      <c r="F7" s="327" t="s">
        <v>169</v>
      </c>
      <c r="G7" s="383"/>
    </row>
    <row r="8" spans="1:12" s="371" customFormat="1" ht="6">
      <c r="A8" s="365"/>
      <c r="B8" s="366"/>
      <c r="C8" s="367"/>
      <c r="D8" s="368"/>
      <c r="E8" s="369"/>
      <c r="F8" s="370"/>
      <c r="G8" s="368"/>
      <c r="I8" s="372"/>
    </row>
    <row r="9" spans="1:12" ht="27">
      <c r="D9" s="24"/>
      <c r="E9" s="25" t="s">
        <v>474</v>
      </c>
      <c r="F9" s="348" t="s">
        <v>85</v>
      </c>
      <c r="G9" s="382"/>
    </row>
    <row r="10" spans="1:12" s="371" customFormat="1" ht="6">
      <c r="A10" s="376"/>
      <c r="B10" s="366"/>
      <c r="C10" s="367"/>
      <c r="D10" s="377"/>
      <c r="E10" s="373"/>
      <c r="F10" s="378"/>
      <c r="G10" s="379"/>
      <c r="I10" s="372"/>
    </row>
    <row r="11" spans="1:12" ht="27">
      <c r="A11" s="200"/>
      <c r="D11" s="24"/>
      <c r="E11" s="81" t="s">
        <v>472</v>
      </c>
      <c r="F11" s="1113" t="s">
        <v>1426</v>
      </c>
      <c r="G11" s="380"/>
    </row>
    <row r="12" spans="1:12" ht="27">
      <c r="D12" s="24"/>
      <c r="E12" s="81" t="s">
        <v>473</v>
      </c>
      <c r="F12" s="1113" t="s">
        <v>1427</v>
      </c>
      <c r="G12" s="382"/>
    </row>
    <row r="13" spans="1:12" s="371" customFormat="1" ht="6">
      <c r="A13" s="376"/>
      <c r="B13" s="366"/>
      <c r="C13" s="367"/>
      <c r="D13" s="377"/>
      <c r="E13" s="373"/>
      <c r="F13" s="378"/>
      <c r="G13" s="379"/>
      <c r="I13" s="372"/>
    </row>
    <row r="14" spans="1:12" ht="27">
      <c r="D14" s="24"/>
      <c r="E14" s="81" t="s">
        <v>369</v>
      </c>
      <c r="F14" s="328" t="s">
        <v>42</v>
      </c>
      <c r="G14" s="382"/>
    </row>
    <row r="15" spans="1:12" ht="27" hidden="1">
      <c r="D15" s="24"/>
      <c r="E15" s="81" t="s">
        <v>299</v>
      </c>
      <c r="F15" s="330" t="s">
        <v>776</v>
      </c>
      <c r="G15" s="382"/>
    </row>
    <row r="16" spans="1:12" ht="27" hidden="1">
      <c r="D16" s="24"/>
      <c r="E16" s="81" t="s">
        <v>599</v>
      </c>
      <c r="F16" s="330"/>
      <c r="G16" s="382"/>
    </row>
    <row r="17" spans="1:9" ht="19.5">
      <c r="D17" s="24"/>
      <c r="E17" s="25"/>
      <c r="F17" s="444" t="s">
        <v>607</v>
      </c>
      <c r="G17" s="21"/>
    </row>
    <row r="18" spans="1:9" ht="27">
      <c r="D18" s="24"/>
      <c r="E18" s="81" t="s">
        <v>502</v>
      </c>
      <c r="F18" s="328" t="s">
        <v>2810</v>
      </c>
      <c r="G18" s="382"/>
    </row>
    <row r="19" spans="1:9" ht="27">
      <c r="D19" s="24"/>
      <c r="E19" s="81" t="s">
        <v>596</v>
      </c>
      <c r="F19" s="329" t="s">
        <v>1426</v>
      </c>
      <c r="G19" s="382"/>
    </row>
    <row r="20" spans="1:9" ht="27">
      <c r="D20" s="24"/>
      <c r="E20" s="81" t="s">
        <v>595</v>
      </c>
      <c r="F20" s="328" t="s">
        <v>2811</v>
      </c>
      <c r="G20" s="382"/>
    </row>
    <row r="21" spans="1:9" ht="27">
      <c r="D21" s="24"/>
      <c r="E21" s="81" t="s">
        <v>501</v>
      </c>
      <c r="F21" s="328" t="s">
        <v>2812</v>
      </c>
      <c r="G21" s="382"/>
    </row>
    <row r="22" spans="1:9" ht="19.5" hidden="1">
      <c r="D22" s="24"/>
      <c r="E22" s="25"/>
      <c r="F22" s="444" t="s">
        <v>608</v>
      </c>
      <c r="G22" s="21"/>
    </row>
    <row r="23" spans="1:9" ht="27" hidden="1">
      <c r="D23" s="24"/>
      <c r="E23" s="81" t="s">
        <v>611</v>
      </c>
      <c r="F23" s="332"/>
      <c r="G23" s="382"/>
    </row>
    <row r="24" spans="1:9" ht="27" hidden="1">
      <c r="D24" s="24"/>
      <c r="E24" s="81" t="s">
        <v>610</v>
      </c>
      <c r="F24" s="330"/>
      <c r="G24" s="382"/>
    </row>
    <row r="25" spans="1:9" ht="27" hidden="1">
      <c r="D25" s="24"/>
      <c r="E25" s="81" t="s">
        <v>609</v>
      </c>
      <c r="F25" s="332"/>
      <c r="G25" s="382"/>
    </row>
    <row r="26" spans="1:9" ht="27" hidden="1">
      <c r="D26" s="24"/>
      <c r="E26" s="81" t="s">
        <v>501</v>
      </c>
      <c r="F26" s="332"/>
      <c r="G26" s="382"/>
    </row>
    <row r="27" spans="1:9" s="371" customFormat="1" ht="35.1" customHeight="1">
      <c r="A27" s="376"/>
      <c r="B27" s="366"/>
      <c r="C27" s="367"/>
      <c r="D27" s="377"/>
      <c r="E27" s="373"/>
      <c r="F27" s="378"/>
      <c r="G27" s="379"/>
      <c r="I27" s="372"/>
    </row>
    <row r="28" spans="1:9" ht="27">
      <c r="D28" s="24"/>
      <c r="E28" s="81" t="s">
        <v>170</v>
      </c>
      <c r="F28" s="348" t="s">
        <v>85</v>
      </c>
      <c r="G28" s="382"/>
    </row>
    <row r="29" spans="1:9" ht="27">
      <c r="C29" s="28"/>
      <c r="D29" s="29"/>
      <c r="E29" s="30" t="s">
        <v>79</v>
      </c>
      <c r="F29" s="331" t="s">
        <v>1504</v>
      </c>
      <c r="G29" s="381"/>
    </row>
    <row r="30" spans="1:9" ht="27" hidden="1">
      <c r="C30" s="28"/>
      <c r="D30" s="29"/>
      <c r="E30" s="52" t="s">
        <v>203</v>
      </c>
      <c r="F30" s="332"/>
      <c r="G30" s="381"/>
    </row>
    <row r="31" spans="1:9" ht="27">
      <c r="C31" s="28"/>
      <c r="D31" s="29"/>
      <c r="E31" s="30" t="s">
        <v>53</v>
      </c>
      <c r="F31" s="331" t="s">
        <v>1505</v>
      </c>
      <c r="G31" s="381"/>
    </row>
    <row r="32" spans="1:9" ht="27">
      <c r="C32" s="28"/>
      <c r="D32" s="29"/>
      <c r="E32" s="30" t="s">
        <v>54</v>
      </c>
      <c r="F32" s="331" t="s">
        <v>1449</v>
      </c>
      <c r="G32" s="381"/>
      <c r="H32" s="31"/>
    </row>
    <row r="33" spans="1:9" s="371" customFormat="1" ht="6">
      <c r="A33" s="376"/>
      <c r="B33" s="366"/>
      <c r="C33" s="367"/>
      <c r="D33" s="377"/>
      <c r="E33" s="373"/>
      <c r="F33" s="378"/>
      <c r="G33" s="379"/>
      <c r="I33" s="372"/>
    </row>
    <row r="34" spans="1:9" ht="27">
      <c r="A34" s="199"/>
      <c r="D34" s="26"/>
      <c r="E34" s="797" t="s">
        <v>723</v>
      </c>
      <c r="F34" s="1114" t="s">
        <v>726</v>
      </c>
      <c r="G34" s="380"/>
    </row>
    <row r="35" spans="1:9" s="371" customFormat="1" ht="6">
      <c r="A35" s="376"/>
      <c r="B35" s="366"/>
      <c r="C35" s="367"/>
      <c r="D35" s="377"/>
      <c r="E35" s="373"/>
      <c r="F35" s="378"/>
      <c r="G35" s="379"/>
      <c r="I35" s="372"/>
    </row>
    <row r="36" spans="1:9" ht="27">
      <c r="A36" s="199"/>
      <c r="D36" s="26"/>
      <c r="E36" s="81" t="s">
        <v>243</v>
      </c>
      <c r="F36" s="826" t="s">
        <v>204</v>
      </c>
      <c r="G36" s="380"/>
    </row>
    <row r="37" spans="1:9" s="371" customFormat="1" ht="6">
      <c r="A37" s="365"/>
      <c r="B37" s="366"/>
      <c r="C37" s="367"/>
      <c r="D37" s="368"/>
      <c r="E37" s="369"/>
      <c r="F37" s="370"/>
      <c r="G37" s="368"/>
      <c r="I37" s="372"/>
    </row>
    <row r="38" spans="1:9" ht="27">
      <c r="B38" s="189"/>
      <c r="D38" s="24"/>
      <c r="E38" s="81" t="s">
        <v>729</v>
      </c>
      <c r="F38" s="348" t="s">
        <v>84</v>
      </c>
      <c r="G38" s="382"/>
      <c r="I38" s="19"/>
    </row>
    <row r="39" spans="1:9" s="371" customFormat="1" ht="6">
      <c r="A39" s="376"/>
      <c r="B39" s="366"/>
      <c r="C39" s="367"/>
      <c r="D39" s="377"/>
      <c r="E39" s="373"/>
      <c r="F39" s="378"/>
      <c r="G39" s="379"/>
      <c r="I39" s="372"/>
    </row>
    <row r="40" spans="1:9" ht="27">
      <c r="A40" s="201"/>
      <c r="B40" s="92"/>
      <c r="D40" s="33"/>
      <c r="E40" s="32" t="s">
        <v>546</v>
      </c>
      <c r="F40" s="328" t="s">
        <v>2813</v>
      </c>
      <c r="G40" s="380"/>
    </row>
    <row r="41" spans="1:9" ht="27">
      <c r="A41" s="201"/>
      <c r="B41" s="92"/>
      <c r="D41" s="33"/>
      <c r="E41" s="41" t="s">
        <v>547</v>
      </c>
      <c r="F41" s="328" t="s">
        <v>2814</v>
      </c>
      <c r="G41" s="380"/>
    </row>
    <row r="42" spans="1:9" ht="19.5">
      <c r="D42" s="24"/>
      <c r="E42" s="25"/>
      <c r="F42" s="444" t="s">
        <v>578</v>
      </c>
      <c r="G42" s="21"/>
    </row>
    <row r="43" spans="1:9" ht="27">
      <c r="A43" s="201"/>
      <c r="D43" s="21"/>
      <c r="E43" s="442" t="s">
        <v>87</v>
      </c>
      <c r="F43" s="1115" t="s">
        <v>2815</v>
      </c>
      <c r="G43" s="380"/>
    </row>
    <row r="44" spans="1:9" ht="27">
      <c r="A44" s="201"/>
      <c r="B44" s="92"/>
      <c r="D44" s="33"/>
      <c r="E44" s="442" t="s">
        <v>88</v>
      </c>
      <c r="F44" s="1115" t="s">
        <v>2816</v>
      </c>
      <c r="G44" s="380"/>
    </row>
    <row r="45" spans="1:9" ht="27">
      <c r="A45" s="201"/>
      <c r="B45" s="92"/>
      <c r="D45" s="33"/>
      <c r="E45" s="442" t="s">
        <v>579</v>
      </c>
      <c r="F45" s="1115" t="s">
        <v>2817</v>
      </c>
      <c r="G45" s="380"/>
    </row>
    <row r="46" spans="1:9" ht="27">
      <c r="D46" s="24"/>
      <c r="E46" s="443" t="s">
        <v>580</v>
      </c>
      <c r="F46" s="1115" t="s">
        <v>2818</v>
      </c>
      <c r="G46" s="382"/>
    </row>
    <row r="47" spans="1:9" ht="20.100000000000001" customHeight="1">
      <c r="A47" s="201"/>
      <c r="D47" s="21"/>
      <c r="F47" s="163"/>
      <c r="G47" s="27"/>
    </row>
    <row r="48" spans="1:9" ht="19.5">
      <c r="A48" s="201"/>
      <c r="B48" s="92"/>
      <c r="D48" s="33"/>
      <c r="E48" s="32"/>
      <c r="F48" s="164"/>
      <c r="G48" s="27"/>
    </row>
    <row r="49" spans="1:9" ht="19.5">
      <c r="A49" s="201"/>
      <c r="B49" s="92"/>
      <c r="D49" s="33"/>
      <c r="E49" s="32"/>
      <c r="F49" s="164"/>
      <c r="G49" s="27"/>
    </row>
    <row r="50" spans="1:9" ht="19.5">
      <c r="A50" s="201"/>
      <c r="B50" s="92"/>
      <c r="D50" s="33"/>
      <c r="E50" s="41"/>
      <c r="F50" s="164"/>
      <c r="G50" s="27"/>
    </row>
    <row r="51" spans="1:9" ht="19.5">
      <c r="A51" s="201"/>
      <c r="B51" s="92"/>
      <c r="D51" s="33"/>
      <c r="E51" s="32"/>
      <c r="F51" s="164"/>
      <c r="G51" s="27"/>
    </row>
    <row r="54" spans="1:9">
      <c r="E54" s="1145"/>
      <c r="F54" s="1145"/>
      <c r="G54" s="1145"/>
      <c r="H54" s="1145"/>
      <c r="I54" s="1145"/>
    </row>
  </sheetData>
  <sheetProtection password="FA9C" sheet="1" objects="1" scenarios="1" formatColumns="0" formatRows="0"/>
  <dataConsolidate leftLabels="1"/>
  <mergeCells count="2">
    <mergeCell ref="E5:F5"/>
    <mergeCell ref="E54:I54"/>
  </mergeCells>
  <phoneticPr fontId="13" type="noConversion"/>
  <dataValidations xWindow="446" yWindow="425" count="5">
    <dataValidation type="textLength" operator="lessThanOrEqual" allowBlank="1" showInputMessage="1" showErrorMessage="1" errorTitle="Ошибка" error="Допускается ввод не более 900 символов!" sqref="F48:F51 F30 F40:F41 F18 F43:F46 F20:F21 F23 F25:F26">
      <formula1>900</formula1>
    </dataValidation>
    <dataValidation type="list" allowBlank="1" showInputMessage="1" showErrorMessage="1" errorTitle="Ошибка" error="Выберите значение из списка" prompt="Выберите значение из списка" sqref="F36">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dataValidation type="list" allowBlank="1" showInputMessage="1" showErrorMessage="1" errorTitle="Ошибка" error="Выберите значение из списка" prompt="Выберите значение из списка" sqref="F14">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F38"/>
  </dataValidations>
  <hyperlinks>
    <hyperlink ref="F46" r:id="rId1" display="chel@ao-ustek.ru"/>
  </hyperlinks>
  <pageMargins left="0.75" right="0.75" top="1" bottom="1" header="0.5" footer="0.5"/>
  <pageSetup paperSize="8" orientation="portrait" r:id="rId2"/>
  <headerFooter alignWithMargins="0"/>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REESTR_VED">
    <tabColor indexed="47"/>
  </sheetPr>
  <dimension ref="A1:B11"/>
  <sheetViews>
    <sheetView showGridLines="0" zoomScaleNormal="100" workbookViewId="0"/>
  </sheetViews>
  <sheetFormatPr defaultRowHeight="11.25"/>
  <cols>
    <col min="1" max="1" width="9.140625" style="1122"/>
    <col min="2" max="2" width="65.28515625" style="1122" customWidth="1"/>
    <col min="3" max="3" width="41" style="1122" customWidth="1"/>
    <col min="4" max="16384" width="9.140625" style="1122"/>
  </cols>
  <sheetData>
    <row r="1" spans="1:2">
      <c r="A1" s="1122" t="s">
        <v>330</v>
      </c>
      <c r="B1" s="1122" t="s">
        <v>332</v>
      </c>
    </row>
    <row r="2" spans="1:2">
      <c r="A2" s="1122">
        <v>4190064</v>
      </c>
      <c r="B2" s="1122" t="s">
        <v>1413</v>
      </c>
    </row>
    <row r="3" spans="1:2">
      <c r="A3" s="1122">
        <v>4190065</v>
      </c>
      <c r="B3" s="1122" t="s">
        <v>1414</v>
      </c>
    </row>
    <row r="4" spans="1:2">
      <c r="A4" s="1122">
        <v>4190066</v>
      </c>
      <c r="B4" s="1122" t="s">
        <v>1415</v>
      </c>
    </row>
    <row r="5" spans="1:2">
      <c r="A5" s="1122">
        <v>4190067</v>
      </c>
      <c r="B5" s="1122" t="s">
        <v>1416</v>
      </c>
    </row>
    <row r="6" spans="1:2">
      <c r="A6" s="1122">
        <v>4190068</v>
      </c>
      <c r="B6" s="1122" t="s">
        <v>1417</v>
      </c>
    </row>
    <row r="7" spans="1:2">
      <c r="A7" s="1122">
        <v>4190069</v>
      </c>
      <c r="B7" s="1122" t="s">
        <v>1418</v>
      </c>
    </row>
    <row r="8" spans="1:2">
      <c r="A8" s="1122">
        <v>4190070</v>
      </c>
      <c r="B8" s="1122" t="s">
        <v>1419</v>
      </c>
    </row>
    <row r="9" spans="1:2">
      <c r="A9" s="1122">
        <v>4190071</v>
      </c>
      <c r="B9" s="1122" t="s">
        <v>1420</v>
      </c>
    </row>
    <row r="10" spans="1:2">
      <c r="A10" s="1122">
        <v>4190072</v>
      </c>
      <c r="B10" s="1122" t="s">
        <v>1421</v>
      </c>
    </row>
    <row r="11" spans="1:2">
      <c r="A11" s="1122">
        <v>4190073</v>
      </c>
      <c r="B11" s="1122" t="s">
        <v>1422</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Obj">
    <tabColor indexed="47"/>
  </sheetPr>
  <dimension ref="A1"/>
  <sheetViews>
    <sheetView showGridLines="0" zoomScaleNormal="100" workbookViewId="0"/>
  </sheetViews>
  <sheetFormatPr defaultRowHeight="12.75"/>
  <cols>
    <col min="1" max="16384" width="9.140625" style="184"/>
  </cols>
  <sheetData>
    <row r="1" spans="1:1">
      <c r="A1" s="54"/>
    </row>
  </sheetData>
  <pageMargins left="0.75" right="0.75" top="1" bottom="1" header="0.5" footer="0.5"/>
  <headerFooter alignWithMargins="0"/>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AllSheetsInThisWorkbook">
    <tabColor indexed="47"/>
  </sheetPr>
  <dimension ref="A1:B241"/>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57</v>
      </c>
      <c r="B1" s="4" t="s">
        <v>58</v>
      </c>
    </row>
    <row r="2" spans="1:2">
      <c r="A2" t="s">
        <v>413</v>
      </c>
      <c r="B2" t="s">
        <v>76</v>
      </c>
    </row>
    <row r="3" spans="1:2">
      <c r="A3" t="s">
        <v>414</v>
      </c>
      <c r="B3" t="s">
        <v>82</v>
      </c>
    </row>
    <row r="4" spans="1:2">
      <c r="A4" t="s">
        <v>415</v>
      </c>
      <c r="B4" t="s">
        <v>386</v>
      </c>
    </row>
    <row r="5" spans="1:2">
      <c r="A5" t="s">
        <v>417</v>
      </c>
      <c r="B5" t="s">
        <v>59</v>
      </c>
    </row>
    <row r="6" spans="1:2">
      <c r="A6" t="s">
        <v>416</v>
      </c>
      <c r="B6" t="s">
        <v>576</v>
      </c>
    </row>
    <row r="7" spans="1:2">
      <c r="A7" t="s">
        <v>747</v>
      </c>
      <c r="B7" t="s">
        <v>488</v>
      </c>
    </row>
    <row r="8" spans="1:2">
      <c r="A8" t="s">
        <v>748</v>
      </c>
      <c r="B8" t="s">
        <v>426</v>
      </c>
    </row>
    <row r="9" spans="1:2">
      <c r="A9" t="s">
        <v>508</v>
      </c>
      <c r="B9" t="s">
        <v>427</v>
      </c>
    </row>
    <row r="10" spans="1:2">
      <c r="A10" t="s">
        <v>418</v>
      </c>
      <c r="B10" t="s">
        <v>428</v>
      </c>
    </row>
    <row r="11" spans="1:2">
      <c r="A11" t="s">
        <v>762</v>
      </c>
      <c r="B11" t="s">
        <v>489</v>
      </c>
    </row>
    <row r="12" spans="1:2">
      <c r="A12" t="s">
        <v>763</v>
      </c>
      <c r="B12" t="s">
        <v>429</v>
      </c>
    </row>
    <row r="13" spans="1:2">
      <c r="A13" t="s">
        <v>749</v>
      </c>
      <c r="B13" t="s">
        <v>430</v>
      </c>
    </row>
    <row r="14" spans="1:2">
      <c r="A14" t="s">
        <v>750</v>
      </c>
      <c r="B14" t="s">
        <v>431</v>
      </c>
    </row>
    <row r="15" spans="1:2">
      <c r="A15" t="s">
        <v>751</v>
      </c>
      <c r="B15" t="s">
        <v>335</v>
      </c>
    </row>
    <row r="16" spans="1:2">
      <c r="A16" t="s">
        <v>752</v>
      </c>
      <c r="B16" t="s">
        <v>61</v>
      </c>
    </row>
    <row r="17" spans="1:2">
      <c r="A17" t="s">
        <v>753</v>
      </c>
      <c r="B17" t="s">
        <v>387</v>
      </c>
    </row>
    <row r="18" spans="1:2">
      <c r="A18" t="s">
        <v>754</v>
      </c>
      <c r="B18" t="s">
        <v>440</v>
      </c>
    </row>
    <row r="19" spans="1:2">
      <c r="A19" t="s">
        <v>755</v>
      </c>
      <c r="B19" t="s">
        <v>250</v>
      </c>
    </row>
    <row r="20" spans="1:2">
      <c r="A20" t="s">
        <v>756</v>
      </c>
      <c r="B20" t="s">
        <v>74</v>
      </c>
    </row>
    <row r="21" spans="1:2">
      <c r="A21" t="s">
        <v>757</v>
      </c>
      <c r="B21" t="s">
        <v>63</v>
      </c>
    </row>
    <row r="22" spans="1:2">
      <c r="A22" t="s">
        <v>758</v>
      </c>
      <c r="B22" t="s">
        <v>75</v>
      </c>
    </row>
    <row r="23" spans="1:2">
      <c r="A23" t="s">
        <v>759</v>
      </c>
      <c r="B23" t="s">
        <v>432</v>
      </c>
    </row>
    <row r="24" spans="1:2">
      <c r="A24" t="s">
        <v>760</v>
      </c>
      <c r="B24" t="s">
        <v>73</v>
      </c>
    </row>
    <row r="25" spans="1:2">
      <c r="A25" t="s">
        <v>600</v>
      </c>
      <c r="B25" t="s">
        <v>62</v>
      </c>
    </row>
    <row r="26" spans="1:2">
      <c r="A26" t="s">
        <v>601</v>
      </c>
      <c r="B26" t="s">
        <v>64</v>
      </c>
    </row>
    <row r="27" spans="1:2">
      <c r="A27" t="s">
        <v>510</v>
      </c>
      <c r="B27" t="s">
        <v>385</v>
      </c>
    </row>
    <row r="28" spans="1:2">
      <c r="A28" t="s">
        <v>420</v>
      </c>
      <c r="B28" t="s">
        <v>14</v>
      </c>
    </row>
    <row r="29" spans="1:2">
      <c r="A29" t="s">
        <v>509</v>
      </c>
      <c r="B29" t="s">
        <v>15</v>
      </c>
    </row>
    <row r="30" spans="1:2">
      <c r="A30" t="s">
        <v>419</v>
      </c>
      <c r="B30" t="s">
        <v>577</v>
      </c>
    </row>
    <row r="31" spans="1:2">
      <c r="A31" t="s">
        <v>585</v>
      </c>
      <c r="B31" t="s">
        <v>433</v>
      </c>
    </row>
    <row r="32" spans="1:2">
      <c r="A32" t="s">
        <v>487</v>
      </c>
      <c r="B32" t="s">
        <v>180</v>
      </c>
    </row>
    <row r="33" spans="1:2">
      <c r="A33" t="s">
        <v>421</v>
      </c>
      <c r="B33" t="s">
        <v>511</v>
      </c>
    </row>
    <row r="34" spans="1:2">
      <c r="A34" t="s">
        <v>422</v>
      </c>
      <c r="B34" t="s">
        <v>490</v>
      </c>
    </row>
    <row r="35" spans="1:2">
      <c r="A35" t="s">
        <v>423</v>
      </c>
      <c r="B35" t="s">
        <v>336</v>
      </c>
    </row>
    <row r="36" spans="1:2">
      <c r="A36" t="s">
        <v>424</v>
      </c>
      <c r="B36" t="s">
        <v>279</v>
      </c>
    </row>
    <row r="37" spans="1:2">
      <c r="A37" t="s">
        <v>425</v>
      </c>
      <c r="B37" t="s">
        <v>334</v>
      </c>
    </row>
    <row r="38" spans="1:2">
      <c r="A38"/>
      <c r="B38" t="s">
        <v>199</v>
      </c>
    </row>
    <row r="39" spans="1:2">
      <c r="A39"/>
      <c r="B39" t="s">
        <v>181</v>
      </c>
    </row>
    <row r="40" spans="1:2">
      <c r="A40"/>
      <c r="B40" t="s">
        <v>178</v>
      </c>
    </row>
    <row r="41" spans="1:2">
      <c r="A41"/>
      <c r="B41" t="s">
        <v>221</v>
      </c>
    </row>
    <row r="42" spans="1:2">
      <c r="A42"/>
      <c r="B42" t="s">
        <v>179</v>
      </c>
    </row>
    <row r="43" spans="1:2">
      <c r="A43"/>
      <c r="B43"/>
    </row>
    <row r="44" spans="1:2">
      <c r="A44"/>
      <c r="B44"/>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sheetData>
  <sheetProtection formatColumns="0" formatRows="0"/>
  <phoneticPr fontId="13" type="noConversion"/>
  <pageMargins left="0.75" right="0.75" top="1" bottom="1" header="0.5" footer="0.5"/>
  <pageSetup paperSize="9" orientation="portrait"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et_union_vert">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gion">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13" type="noConversion"/>
  <pageMargins left="0.75" right="0.75" top="1" bottom="1" header="0.5" footer="0.5"/>
  <pageSetup paperSize="9" orientation="portrait" r:id="rId1"/>
  <headerFooter alignWithMargins="0"/>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10"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4"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ORG">
    <tabColor indexed="47"/>
  </sheetPr>
  <dimension ref="A1:J424"/>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1412</v>
      </c>
      <c r="B1" s="5" t="s">
        <v>1428</v>
      </c>
      <c r="C1" s="5" t="s">
        <v>1429</v>
      </c>
      <c r="D1" s="5" t="s">
        <v>1430</v>
      </c>
      <c r="E1" s="5" t="s">
        <v>1431</v>
      </c>
      <c r="F1" s="5" t="s">
        <v>1432</v>
      </c>
      <c r="G1" s="5" t="s">
        <v>1433</v>
      </c>
      <c r="H1" s="5" t="s">
        <v>1434</v>
      </c>
      <c r="I1" s="5" t="s">
        <v>1435</v>
      </c>
    </row>
    <row r="2" spans="1:10">
      <c r="A2" s="5">
        <v>1</v>
      </c>
      <c r="B2" s="5" t="s">
        <v>1436</v>
      </c>
      <c r="C2" s="5" t="s">
        <v>169</v>
      </c>
      <c r="D2" s="5" t="s">
        <v>1437</v>
      </c>
      <c r="E2" s="5" t="s">
        <v>1438</v>
      </c>
      <c r="F2" s="5" t="s">
        <v>1439</v>
      </c>
      <c r="G2" s="5" t="s">
        <v>1440</v>
      </c>
      <c r="H2" s="5" t="s">
        <v>1441</v>
      </c>
      <c r="J2" s="5" t="s">
        <v>2809</v>
      </c>
    </row>
    <row r="3" spans="1:10">
      <c r="A3" s="5">
        <v>2</v>
      </c>
      <c r="B3" s="5" t="s">
        <v>1436</v>
      </c>
      <c r="C3" s="5" t="s">
        <v>169</v>
      </c>
      <c r="D3" s="5" t="s">
        <v>1442</v>
      </c>
      <c r="E3" s="5" t="s">
        <v>1443</v>
      </c>
      <c r="F3" s="5" t="s">
        <v>1439</v>
      </c>
      <c r="G3" s="5" t="s">
        <v>1444</v>
      </c>
      <c r="H3" s="5" t="s">
        <v>1445</v>
      </c>
      <c r="J3" s="5" t="s">
        <v>2809</v>
      </c>
    </row>
    <row r="4" spans="1:10">
      <c r="A4" s="5">
        <v>3</v>
      </c>
      <c r="B4" s="5" t="s">
        <v>1436</v>
      </c>
      <c r="C4" s="5" t="s">
        <v>169</v>
      </c>
      <c r="D4" s="5" t="s">
        <v>1446</v>
      </c>
      <c r="E4" s="5" t="s">
        <v>1447</v>
      </c>
      <c r="F4" s="5" t="s">
        <v>1448</v>
      </c>
      <c r="G4" s="5" t="s">
        <v>1449</v>
      </c>
      <c r="J4" s="5" t="s">
        <v>2809</v>
      </c>
    </row>
    <row r="5" spans="1:10">
      <c r="A5" s="5">
        <v>4</v>
      </c>
      <c r="B5" s="5" t="s">
        <v>1436</v>
      </c>
      <c r="C5" s="5" t="s">
        <v>169</v>
      </c>
      <c r="D5" s="5" t="s">
        <v>1450</v>
      </c>
      <c r="E5" s="5" t="s">
        <v>1451</v>
      </c>
      <c r="F5" s="5" t="s">
        <v>1452</v>
      </c>
      <c r="G5" s="5" t="s">
        <v>1453</v>
      </c>
      <c r="H5" s="5" t="s">
        <v>1454</v>
      </c>
      <c r="J5" s="5" t="s">
        <v>2809</v>
      </c>
    </row>
    <row r="6" spans="1:10">
      <c r="A6" s="5">
        <v>5</v>
      </c>
      <c r="B6" s="5" t="s">
        <v>1436</v>
      </c>
      <c r="C6" s="5" t="s">
        <v>169</v>
      </c>
      <c r="D6" s="5" t="s">
        <v>2842</v>
      </c>
      <c r="E6" s="5" t="s">
        <v>2843</v>
      </c>
      <c r="F6" s="5" t="s">
        <v>2844</v>
      </c>
      <c r="G6" s="5" t="s">
        <v>1484</v>
      </c>
      <c r="J6" s="5" t="s">
        <v>2809</v>
      </c>
    </row>
    <row r="7" spans="1:10">
      <c r="A7" s="5">
        <v>6</v>
      </c>
      <c r="B7" s="5" t="s">
        <v>1436</v>
      </c>
      <c r="C7" s="5" t="s">
        <v>169</v>
      </c>
      <c r="D7" s="5" t="s">
        <v>1455</v>
      </c>
      <c r="E7" s="5" t="s">
        <v>1456</v>
      </c>
      <c r="F7" s="5" t="s">
        <v>1457</v>
      </c>
      <c r="G7" s="5" t="s">
        <v>1458</v>
      </c>
      <c r="H7" s="5" t="s">
        <v>1459</v>
      </c>
      <c r="J7" s="5" t="s">
        <v>2809</v>
      </c>
    </row>
    <row r="8" spans="1:10">
      <c r="A8" s="5">
        <v>7</v>
      </c>
      <c r="B8" s="5" t="s">
        <v>1436</v>
      </c>
      <c r="C8" s="5" t="s">
        <v>169</v>
      </c>
      <c r="D8" s="5" t="s">
        <v>1460</v>
      </c>
      <c r="E8" s="5" t="s">
        <v>1461</v>
      </c>
      <c r="F8" s="5" t="s">
        <v>1462</v>
      </c>
      <c r="G8" s="5" t="s">
        <v>1463</v>
      </c>
      <c r="J8" s="5" t="s">
        <v>2809</v>
      </c>
    </row>
    <row r="9" spans="1:10">
      <c r="A9" s="5">
        <v>8</v>
      </c>
      <c r="B9" s="5" t="s">
        <v>1436</v>
      </c>
      <c r="C9" s="5" t="s">
        <v>169</v>
      </c>
      <c r="D9" s="5" t="s">
        <v>1464</v>
      </c>
      <c r="E9" s="5" t="s">
        <v>1465</v>
      </c>
      <c r="F9" s="5" t="s">
        <v>1466</v>
      </c>
      <c r="G9" s="5" t="s">
        <v>1467</v>
      </c>
      <c r="J9" s="5" t="s">
        <v>2809</v>
      </c>
    </row>
    <row r="10" spans="1:10">
      <c r="A10" s="5">
        <v>9</v>
      </c>
      <c r="B10" s="5" t="s">
        <v>1436</v>
      </c>
      <c r="C10" s="5" t="s">
        <v>169</v>
      </c>
      <c r="D10" s="5" t="s">
        <v>1468</v>
      </c>
      <c r="E10" s="5" t="s">
        <v>1469</v>
      </c>
      <c r="F10" s="5" t="s">
        <v>1470</v>
      </c>
      <c r="G10" s="5" t="s">
        <v>1471</v>
      </c>
      <c r="H10" s="5" t="s">
        <v>1472</v>
      </c>
      <c r="J10" s="5" t="s">
        <v>2809</v>
      </c>
    </row>
    <row r="11" spans="1:10">
      <c r="A11" s="5">
        <v>10</v>
      </c>
      <c r="B11" s="5" t="s">
        <v>1436</v>
      </c>
      <c r="C11" s="5" t="s">
        <v>169</v>
      </c>
      <c r="D11" s="5" t="s">
        <v>1473</v>
      </c>
      <c r="E11" s="5" t="s">
        <v>1474</v>
      </c>
      <c r="F11" s="5" t="s">
        <v>1475</v>
      </c>
      <c r="G11" s="5" t="s">
        <v>1444</v>
      </c>
      <c r="H11" s="5" t="s">
        <v>1476</v>
      </c>
      <c r="J11" s="5" t="s">
        <v>2809</v>
      </c>
    </row>
    <row r="12" spans="1:10">
      <c r="A12" s="5">
        <v>11</v>
      </c>
      <c r="B12" s="5" t="s">
        <v>1436</v>
      </c>
      <c r="C12" s="5" t="s">
        <v>169</v>
      </c>
      <c r="D12" s="5" t="s">
        <v>1477</v>
      </c>
      <c r="E12" s="5" t="s">
        <v>1478</v>
      </c>
      <c r="F12" s="5" t="s">
        <v>1479</v>
      </c>
      <c r="G12" s="5" t="s">
        <v>1480</v>
      </c>
      <c r="J12" s="5" t="s">
        <v>2809</v>
      </c>
    </row>
    <row r="13" spans="1:10">
      <c r="A13" s="5">
        <v>12</v>
      </c>
      <c r="B13" s="5" t="s">
        <v>1436</v>
      </c>
      <c r="C13" s="5" t="s">
        <v>169</v>
      </c>
      <c r="D13" s="5" t="s">
        <v>1481</v>
      </c>
      <c r="E13" s="5" t="s">
        <v>1482</v>
      </c>
      <c r="F13" s="5" t="s">
        <v>1483</v>
      </c>
      <c r="G13" s="5" t="s">
        <v>1484</v>
      </c>
      <c r="J13" s="5" t="s">
        <v>2809</v>
      </c>
    </row>
    <row r="14" spans="1:10">
      <c r="A14" s="5">
        <v>13</v>
      </c>
      <c r="B14" s="5" t="s">
        <v>1436</v>
      </c>
      <c r="C14" s="5" t="s">
        <v>169</v>
      </c>
      <c r="D14" s="5" t="s">
        <v>1485</v>
      </c>
      <c r="E14" s="5" t="s">
        <v>1486</v>
      </c>
      <c r="F14" s="5" t="s">
        <v>1487</v>
      </c>
      <c r="G14" s="5" t="s">
        <v>1488</v>
      </c>
      <c r="J14" s="5" t="s">
        <v>2809</v>
      </c>
    </row>
    <row r="15" spans="1:10">
      <c r="A15" s="5">
        <v>14</v>
      </c>
      <c r="B15" s="5" t="s">
        <v>1436</v>
      </c>
      <c r="C15" s="5" t="s">
        <v>169</v>
      </c>
      <c r="D15" s="5" t="s">
        <v>2845</v>
      </c>
      <c r="E15" s="5" t="s">
        <v>2846</v>
      </c>
      <c r="F15" s="5" t="s">
        <v>2847</v>
      </c>
      <c r="G15" s="5" t="s">
        <v>2848</v>
      </c>
      <c r="H15" s="5" t="s">
        <v>2849</v>
      </c>
      <c r="J15" s="5" t="s">
        <v>2809</v>
      </c>
    </row>
    <row r="16" spans="1:10">
      <c r="A16" s="5">
        <v>15</v>
      </c>
      <c r="B16" s="5" t="s">
        <v>1436</v>
      </c>
      <c r="C16" s="5" t="s">
        <v>169</v>
      </c>
      <c r="D16" s="5" t="s">
        <v>1489</v>
      </c>
      <c r="E16" s="5" t="s">
        <v>1490</v>
      </c>
      <c r="F16" s="5" t="s">
        <v>1491</v>
      </c>
      <c r="G16" s="5" t="s">
        <v>1492</v>
      </c>
      <c r="H16" s="5" t="s">
        <v>1493</v>
      </c>
      <c r="J16" s="5" t="s">
        <v>2809</v>
      </c>
    </row>
    <row r="17" spans="1:10">
      <c r="A17" s="5">
        <v>16</v>
      </c>
      <c r="B17" s="5" t="s">
        <v>1436</v>
      </c>
      <c r="C17" s="5" t="s">
        <v>169</v>
      </c>
      <c r="D17" s="5" t="s">
        <v>1494</v>
      </c>
      <c r="E17" s="5" t="s">
        <v>1495</v>
      </c>
      <c r="F17" s="5" t="s">
        <v>1496</v>
      </c>
      <c r="G17" s="5" t="s">
        <v>1497</v>
      </c>
      <c r="H17" s="5" t="s">
        <v>1498</v>
      </c>
      <c r="J17" s="5" t="s">
        <v>2809</v>
      </c>
    </row>
    <row r="18" spans="1:10">
      <c r="A18" s="5">
        <v>17</v>
      </c>
      <c r="B18" s="5" t="s">
        <v>1436</v>
      </c>
      <c r="C18" s="5" t="s">
        <v>169</v>
      </c>
      <c r="D18" s="5" t="s">
        <v>1536</v>
      </c>
      <c r="E18" s="5" t="s">
        <v>2850</v>
      </c>
      <c r="F18" s="5" t="s">
        <v>1537</v>
      </c>
      <c r="G18" s="5" t="s">
        <v>1497</v>
      </c>
      <c r="H18" s="5" t="s">
        <v>1538</v>
      </c>
      <c r="J18" s="5" t="s">
        <v>2809</v>
      </c>
    </row>
    <row r="19" spans="1:10">
      <c r="A19" s="5">
        <v>18</v>
      </c>
      <c r="B19" s="5" t="s">
        <v>1436</v>
      </c>
      <c r="C19" s="5" t="s">
        <v>169</v>
      </c>
      <c r="D19" s="5" t="s">
        <v>1499</v>
      </c>
      <c r="E19" s="5" t="s">
        <v>1500</v>
      </c>
      <c r="F19" s="5" t="s">
        <v>1501</v>
      </c>
      <c r="G19" s="5" t="s">
        <v>1458</v>
      </c>
      <c r="H19" s="5" t="s">
        <v>1502</v>
      </c>
      <c r="J19" s="5" t="s">
        <v>2809</v>
      </c>
    </row>
    <row r="20" spans="1:10">
      <c r="A20" s="5">
        <v>19</v>
      </c>
      <c r="B20" s="5" t="s">
        <v>1436</v>
      </c>
      <c r="C20" s="5" t="s">
        <v>169</v>
      </c>
      <c r="D20" s="5" t="s">
        <v>1503</v>
      </c>
      <c r="E20" s="5" t="s">
        <v>1504</v>
      </c>
      <c r="F20" s="5" t="s">
        <v>1505</v>
      </c>
      <c r="G20" s="5" t="s">
        <v>1449</v>
      </c>
      <c r="H20" s="5" t="s">
        <v>1506</v>
      </c>
      <c r="J20" s="5" t="s">
        <v>2809</v>
      </c>
    </row>
    <row r="21" spans="1:10">
      <c r="A21" s="5">
        <v>20</v>
      </c>
      <c r="B21" s="5" t="s">
        <v>1436</v>
      </c>
      <c r="C21" s="5" t="s">
        <v>169</v>
      </c>
      <c r="D21" s="5" t="s">
        <v>1507</v>
      </c>
      <c r="E21" s="5" t="s">
        <v>1508</v>
      </c>
      <c r="F21" s="5" t="s">
        <v>1509</v>
      </c>
      <c r="G21" s="5" t="s">
        <v>1510</v>
      </c>
      <c r="J21" s="5" t="s">
        <v>2809</v>
      </c>
    </row>
    <row r="22" spans="1:10">
      <c r="A22" s="5">
        <v>21</v>
      </c>
      <c r="B22" s="5" t="s">
        <v>1436</v>
      </c>
      <c r="C22" s="5" t="s">
        <v>169</v>
      </c>
      <c r="D22" s="5" t="s">
        <v>1511</v>
      </c>
      <c r="E22" s="5" t="s">
        <v>1512</v>
      </c>
      <c r="F22" s="5" t="s">
        <v>1509</v>
      </c>
      <c r="G22" s="5" t="s">
        <v>1513</v>
      </c>
      <c r="J22" s="5" t="s">
        <v>2809</v>
      </c>
    </row>
    <row r="23" spans="1:10">
      <c r="A23" s="5">
        <v>22</v>
      </c>
      <c r="B23" s="5" t="s">
        <v>1436</v>
      </c>
      <c r="C23" s="5" t="s">
        <v>169</v>
      </c>
      <c r="D23" s="5" t="s">
        <v>1514</v>
      </c>
      <c r="E23" s="5" t="s">
        <v>1515</v>
      </c>
      <c r="F23" s="5" t="s">
        <v>1516</v>
      </c>
      <c r="G23" s="5" t="s">
        <v>1517</v>
      </c>
      <c r="H23" s="5" t="s">
        <v>1518</v>
      </c>
      <c r="J23" s="5" t="s">
        <v>2809</v>
      </c>
    </row>
    <row r="24" spans="1:10">
      <c r="A24" s="5">
        <v>23</v>
      </c>
      <c r="B24" s="5" t="s">
        <v>1436</v>
      </c>
      <c r="C24" s="5" t="s">
        <v>169</v>
      </c>
      <c r="D24" s="5" t="s">
        <v>1519</v>
      </c>
      <c r="E24" s="5" t="s">
        <v>1520</v>
      </c>
      <c r="F24" s="5" t="s">
        <v>1521</v>
      </c>
      <c r="G24" s="5" t="s">
        <v>1463</v>
      </c>
      <c r="H24" s="5" t="s">
        <v>1522</v>
      </c>
      <c r="J24" s="5" t="s">
        <v>2809</v>
      </c>
    </row>
    <row r="25" spans="1:10">
      <c r="A25" s="5">
        <v>24</v>
      </c>
      <c r="B25" s="5" t="s">
        <v>1436</v>
      </c>
      <c r="C25" s="5" t="s">
        <v>169</v>
      </c>
      <c r="D25" s="5" t="s">
        <v>1523</v>
      </c>
      <c r="E25" s="5" t="s">
        <v>1524</v>
      </c>
      <c r="F25" s="5" t="s">
        <v>1525</v>
      </c>
      <c r="G25" s="5" t="s">
        <v>1526</v>
      </c>
      <c r="J25" s="5" t="s">
        <v>2809</v>
      </c>
    </row>
    <row r="26" spans="1:10">
      <c r="A26" s="5">
        <v>25</v>
      </c>
      <c r="B26" s="5" t="s">
        <v>1436</v>
      </c>
      <c r="C26" s="5" t="s">
        <v>169</v>
      </c>
      <c r="D26" s="5" t="s">
        <v>1527</v>
      </c>
      <c r="E26" s="5" t="s">
        <v>1528</v>
      </c>
      <c r="F26" s="5" t="s">
        <v>1529</v>
      </c>
      <c r="G26" s="5" t="s">
        <v>1530</v>
      </c>
      <c r="H26" s="5" t="s">
        <v>1531</v>
      </c>
      <c r="J26" s="5" t="s">
        <v>2809</v>
      </c>
    </row>
    <row r="27" spans="1:10">
      <c r="A27" s="5">
        <v>26</v>
      </c>
      <c r="B27" s="5" t="s">
        <v>1436</v>
      </c>
      <c r="C27" s="5" t="s">
        <v>169</v>
      </c>
      <c r="D27" s="5" t="s">
        <v>1532</v>
      </c>
      <c r="E27" s="5" t="s">
        <v>1533</v>
      </c>
      <c r="F27" s="5" t="s">
        <v>1534</v>
      </c>
      <c r="G27" s="5" t="s">
        <v>1535</v>
      </c>
      <c r="J27" s="5" t="s">
        <v>2809</v>
      </c>
    </row>
    <row r="28" spans="1:10">
      <c r="A28" s="5">
        <v>27</v>
      </c>
      <c r="B28" s="5" t="s">
        <v>1436</v>
      </c>
      <c r="C28" s="5" t="s">
        <v>169</v>
      </c>
      <c r="D28" s="5" t="s">
        <v>1539</v>
      </c>
      <c r="E28" s="5" t="s">
        <v>1540</v>
      </c>
      <c r="F28" s="5" t="s">
        <v>1541</v>
      </c>
      <c r="G28" s="5" t="s">
        <v>1484</v>
      </c>
      <c r="H28" s="5" t="s">
        <v>1542</v>
      </c>
      <c r="J28" s="5" t="s">
        <v>2809</v>
      </c>
    </row>
    <row r="29" spans="1:10">
      <c r="A29" s="5">
        <v>28</v>
      </c>
      <c r="B29" s="5" t="s">
        <v>1436</v>
      </c>
      <c r="C29" s="5" t="s">
        <v>169</v>
      </c>
      <c r="D29" s="5" t="s">
        <v>1543</v>
      </c>
      <c r="E29" s="5" t="s">
        <v>1544</v>
      </c>
      <c r="F29" s="5" t="s">
        <v>1545</v>
      </c>
      <c r="G29" s="5" t="s">
        <v>1546</v>
      </c>
      <c r="H29" s="5" t="s">
        <v>1547</v>
      </c>
      <c r="I29" s="5" t="s">
        <v>2851</v>
      </c>
      <c r="J29" s="5" t="s">
        <v>2809</v>
      </c>
    </row>
    <row r="30" spans="1:10">
      <c r="A30" s="5">
        <v>29</v>
      </c>
      <c r="B30" s="5" t="s">
        <v>1436</v>
      </c>
      <c r="C30" s="5" t="s">
        <v>169</v>
      </c>
      <c r="D30" s="5" t="s">
        <v>1548</v>
      </c>
      <c r="E30" s="5" t="s">
        <v>1549</v>
      </c>
      <c r="F30" s="5" t="s">
        <v>1550</v>
      </c>
      <c r="G30" s="5" t="s">
        <v>1551</v>
      </c>
      <c r="H30" s="5" t="s">
        <v>1552</v>
      </c>
      <c r="J30" s="5" t="s">
        <v>2809</v>
      </c>
    </row>
    <row r="31" spans="1:10">
      <c r="A31" s="5">
        <v>30</v>
      </c>
      <c r="B31" s="5" t="s">
        <v>1436</v>
      </c>
      <c r="C31" s="5" t="s">
        <v>169</v>
      </c>
      <c r="D31" s="5" t="s">
        <v>1553</v>
      </c>
      <c r="E31" s="5" t="s">
        <v>1554</v>
      </c>
      <c r="F31" s="5" t="s">
        <v>1487</v>
      </c>
      <c r="G31" s="5" t="s">
        <v>1497</v>
      </c>
      <c r="J31" s="5" t="s">
        <v>2809</v>
      </c>
    </row>
    <row r="32" spans="1:10">
      <c r="A32" s="5">
        <v>31</v>
      </c>
      <c r="B32" s="5" t="s">
        <v>1436</v>
      </c>
      <c r="C32" s="5" t="s">
        <v>169</v>
      </c>
      <c r="D32" s="5" t="s">
        <v>1555</v>
      </c>
      <c r="E32" s="5" t="s">
        <v>1556</v>
      </c>
      <c r="F32" s="5" t="s">
        <v>1557</v>
      </c>
      <c r="G32" s="5" t="s">
        <v>1453</v>
      </c>
      <c r="H32" s="5" t="s">
        <v>1558</v>
      </c>
      <c r="J32" s="5" t="s">
        <v>2809</v>
      </c>
    </row>
    <row r="33" spans="1:10">
      <c r="A33" s="5">
        <v>32</v>
      </c>
      <c r="B33" s="5" t="s">
        <v>1436</v>
      </c>
      <c r="C33" s="5" t="s">
        <v>169</v>
      </c>
      <c r="D33" s="5" t="s">
        <v>1559</v>
      </c>
      <c r="E33" s="5" t="s">
        <v>1560</v>
      </c>
      <c r="F33" s="5" t="s">
        <v>1561</v>
      </c>
      <c r="G33" s="5" t="s">
        <v>1562</v>
      </c>
      <c r="H33" s="5" t="s">
        <v>1563</v>
      </c>
      <c r="J33" s="5" t="s">
        <v>2809</v>
      </c>
    </row>
    <row r="34" spans="1:10">
      <c r="A34" s="5">
        <v>33</v>
      </c>
      <c r="B34" s="5" t="s">
        <v>1436</v>
      </c>
      <c r="C34" s="5" t="s">
        <v>169</v>
      </c>
      <c r="D34" s="5" t="s">
        <v>1564</v>
      </c>
      <c r="E34" s="5" t="s">
        <v>1565</v>
      </c>
      <c r="F34" s="5" t="s">
        <v>1566</v>
      </c>
      <c r="G34" s="5" t="s">
        <v>1567</v>
      </c>
      <c r="H34" s="5" t="s">
        <v>1568</v>
      </c>
      <c r="J34" s="5" t="s">
        <v>2809</v>
      </c>
    </row>
    <row r="35" spans="1:10">
      <c r="A35" s="5">
        <v>34</v>
      </c>
      <c r="B35" s="5" t="s">
        <v>1436</v>
      </c>
      <c r="C35" s="5" t="s">
        <v>169</v>
      </c>
      <c r="D35" s="5" t="s">
        <v>1569</v>
      </c>
      <c r="E35" s="5" t="s">
        <v>1570</v>
      </c>
      <c r="F35" s="5" t="s">
        <v>1571</v>
      </c>
      <c r="G35" s="5" t="s">
        <v>1572</v>
      </c>
      <c r="H35" s="5" t="s">
        <v>1573</v>
      </c>
      <c r="J35" s="5" t="s">
        <v>2809</v>
      </c>
    </row>
    <row r="36" spans="1:10">
      <c r="A36" s="5">
        <v>35</v>
      </c>
      <c r="B36" s="5" t="s">
        <v>1436</v>
      </c>
      <c r="C36" s="5" t="s">
        <v>169</v>
      </c>
      <c r="D36" s="5" t="s">
        <v>1574</v>
      </c>
      <c r="E36" s="5" t="s">
        <v>1575</v>
      </c>
      <c r="F36" s="5" t="s">
        <v>1576</v>
      </c>
      <c r="G36" s="5" t="s">
        <v>1562</v>
      </c>
      <c r="J36" s="5" t="s">
        <v>2809</v>
      </c>
    </row>
    <row r="37" spans="1:10">
      <c r="A37" s="5">
        <v>36</v>
      </c>
      <c r="B37" s="5" t="s">
        <v>1436</v>
      </c>
      <c r="C37" s="5" t="s">
        <v>169</v>
      </c>
      <c r="D37" s="5" t="s">
        <v>1577</v>
      </c>
      <c r="E37" s="5" t="s">
        <v>1578</v>
      </c>
      <c r="F37" s="5" t="s">
        <v>1579</v>
      </c>
      <c r="G37" s="5" t="s">
        <v>1546</v>
      </c>
      <c r="H37" s="5" t="s">
        <v>1580</v>
      </c>
      <c r="J37" s="5" t="s">
        <v>2809</v>
      </c>
    </row>
    <row r="38" spans="1:10">
      <c r="A38" s="5">
        <v>37</v>
      </c>
      <c r="B38" s="5" t="s">
        <v>1436</v>
      </c>
      <c r="C38" s="5" t="s">
        <v>169</v>
      </c>
      <c r="D38" s="5" t="s">
        <v>1581</v>
      </c>
      <c r="E38" s="5" t="s">
        <v>1582</v>
      </c>
      <c r="F38" s="5" t="s">
        <v>1583</v>
      </c>
      <c r="G38" s="5" t="s">
        <v>1584</v>
      </c>
      <c r="H38" s="5" t="s">
        <v>1585</v>
      </c>
      <c r="J38" s="5" t="s">
        <v>2809</v>
      </c>
    </row>
    <row r="39" spans="1:10">
      <c r="A39" s="5">
        <v>38</v>
      </c>
      <c r="B39" s="5" t="s">
        <v>1436</v>
      </c>
      <c r="C39" s="5" t="s">
        <v>169</v>
      </c>
      <c r="D39" s="5" t="s">
        <v>1586</v>
      </c>
      <c r="E39" s="5" t="s">
        <v>1587</v>
      </c>
      <c r="F39" s="5" t="s">
        <v>1588</v>
      </c>
      <c r="G39" s="5" t="s">
        <v>1589</v>
      </c>
      <c r="J39" s="5" t="s">
        <v>2809</v>
      </c>
    </row>
    <row r="40" spans="1:10">
      <c r="A40" s="5">
        <v>39</v>
      </c>
      <c r="B40" s="5" t="s">
        <v>1436</v>
      </c>
      <c r="C40" s="5" t="s">
        <v>169</v>
      </c>
      <c r="D40" s="5" t="s">
        <v>1590</v>
      </c>
      <c r="E40" s="5" t="s">
        <v>1591</v>
      </c>
      <c r="F40" s="5" t="s">
        <v>1592</v>
      </c>
      <c r="G40" s="5" t="s">
        <v>1593</v>
      </c>
      <c r="H40" s="5" t="s">
        <v>1594</v>
      </c>
      <c r="J40" s="5" t="s">
        <v>2809</v>
      </c>
    </row>
    <row r="41" spans="1:10">
      <c r="A41" s="5">
        <v>40</v>
      </c>
      <c r="B41" s="5" t="s">
        <v>1436</v>
      </c>
      <c r="C41" s="5" t="s">
        <v>169</v>
      </c>
      <c r="D41" s="5" t="s">
        <v>1595</v>
      </c>
      <c r="E41" s="5" t="s">
        <v>1596</v>
      </c>
      <c r="F41" s="5" t="s">
        <v>1597</v>
      </c>
      <c r="G41" s="5" t="s">
        <v>1598</v>
      </c>
      <c r="H41" s="5" t="s">
        <v>1594</v>
      </c>
      <c r="J41" s="5" t="s">
        <v>2809</v>
      </c>
    </row>
    <row r="42" spans="1:10">
      <c r="A42" s="5">
        <v>41</v>
      </c>
      <c r="B42" s="5" t="s">
        <v>1436</v>
      </c>
      <c r="C42" s="5" t="s">
        <v>169</v>
      </c>
      <c r="D42" s="5" t="s">
        <v>1599</v>
      </c>
      <c r="E42" s="5" t="s">
        <v>1600</v>
      </c>
      <c r="F42" s="5" t="s">
        <v>1601</v>
      </c>
      <c r="G42" s="5" t="s">
        <v>1602</v>
      </c>
      <c r="H42" s="5" t="s">
        <v>1603</v>
      </c>
      <c r="J42" s="5" t="s">
        <v>2809</v>
      </c>
    </row>
    <row r="43" spans="1:10">
      <c r="A43" s="5">
        <v>42</v>
      </c>
      <c r="B43" s="5" t="s">
        <v>1436</v>
      </c>
      <c r="C43" s="5" t="s">
        <v>169</v>
      </c>
      <c r="D43" s="5" t="s">
        <v>1604</v>
      </c>
      <c r="E43" s="5" t="s">
        <v>1605</v>
      </c>
      <c r="F43" s="5" t="s">
        <v>1606</v>
      </c>
      <c r="G43" s="5" t="s">
        <v>1607</v>
      </c>
      <c r="H43" s="5" t="s">
        <v>1608</v>
      </c>
      <c r="J43" s="5" t="s">
        <v>2809</v>
      </c>
    </row>
    <row r="44" spans="1:10">
      <c r="A44" s="5">
        <v>43</v>
      </c>
      <c r="B44" s="5" t="s">
        <v>1436</v>
      </c>
      <c r="C44" s="5" t="s">
        <v>169</v>
      </c>
      <c r="D44" s="5" t="s">
        <v>1610</v>
      </c>
      <c r="E44" s="5" t="s">
        <v>1611</v>
      </c>
      <c r="F44" s="5" t="s">
        <v>1612</v>
      </c>
      <c r="G44" s="5" t="s">
        <v>1613</v>
      </c>
      <c r="H44" s="5" t="s">
        <v>1614</v>
      </c>
      <c r="J44" s="5" t="s">
        <v>2809</v>
      </c>
    </row>
    <row r="45" spans="1:10">
      <c r="A45" s="5">
        <v>44</v>
      </c>
      <c r="B45" s="5" t="s">
        <v>1436</v>
      </c>
      <c r="C45" s="5" t="s">
        <v>169</v>
      </c>
      <c r="D45" s="5" t="s">
        <v>1615</v>
      </c>
      <c r="E45" s="5" t="s">
        <v>1616</v>
      </c>
      <c r="F45" s="5" t="s">
        <v>1617</v>
      </c>
      <c r="G45" s="5" t="s">
        <v>1618</v>
      </c>
      <c r="H45" s="5" t="s">
        <v>1619</v>
      </c>
      <c r="J45" s="5" t="s">
        <v>2809</v>
      </c>
    </row>
    <row r="46" spans="1:10">
      <c r="A46" s="5">
        <v>45</v>
      </c>
      <c r="B46" s="5" t="s">
        <v>1436</v>
      </c>
      <c r="C46" s="5" t="s">
        <v>169</v>
      </c>
      <c r="D46" s="5" t="s">
        <v>1620</v>
      </c>
      <c r="E46" s="5" t="s">
        <v>1621</v>
      </c>
      <c r="F46" s="5" t="s">
        <v>1622</v>
      </c>
      <c r="G46" s="5" t="s">
        <v>1497</v>
      </c>
      <c r="H46" s="5" t="s">
        <v>1623</v>
      </c>
      <c r="J46" s="5" t="s">
        <v>2809</v>
      </c>
    </row>
    <row r="47" spans="1:10">
      <c r="A47" s="5">
        <v>46</v>
      </c>
      <c r="B47" s="5" t="s">
        <v>1436</v>
      </c>
      <c r="C47" s="5" t="s">
        <v>169</v>
      </c>
      <c r="D47" s="5" t="s">
        <v>1624</v>
      </c>
      <c r="E47" s="5" t="s">
        <v>1625</v>
      </c>
      <c r="F47" s="5" t="s">
        <v>1626</v>
      </c>
      <c r="G47" s="5" t="s">
        <v>1627</v>
      </c>
      <c r="H47" s="5" t="s">
        <v>1628</v>
      </c>
      <c r="J47" s="5" t="s">
        <v>2809</v>
      </c>
    </row>
    <row r="48" spans="1:10">
      <c r="A48" s="5">
        <v>47</v>
      </c>
      <c r="B48" s="5" t="s">
        <v>1436</v>
      </c>
      <c r="C48" s="5" t="s">
        <v>169</v>
      </c>
      <c r="D48" s="5" t="s">
        <v>1629</v>
      </c>
      <c r="E48" s="5" t="s">
        <v>1630</v>
      </c>
      <c r="F48" s="5" t="s">
        <v>1631</v>
      </c>
      <c r="G48" s="5" t="s">
        <v>1632</v>
      </c>
      <c r="H48" s="5" t="s">
        <v>1633</v>
      </c>
      <c r="J48" s="5" t="s">
        <v>2809</v>
      </c>
    </row>
    <row r="49" spans="1:10">
      <c r="A49" s="5">
        <v>48</v>
      </c>
      <c r="B49" s="5" t="s">
        <v>1436</v>
      </c>
      <c r="C49" s="5" t="s">
        <v>169</v>
      </c>
      <c r="D49" s="5" t="s">
        <v>1634</v>
      </c>
      <c r="E49" s="5" t="s">
        <v>1635</v>
      </c>
      <c r="F49" s="5" t="s">
        <v>1636</v>
      </c>
      <c r="G49" s="5" t="s">
        <v>1488</v>
      </c>
      <c r="J49" s="5" t="s">
        <v>2809</v>
      </c>
    </row>
    <row r="50" spans="1:10">
      <c r="A50" s="5">
        <v>49</v>
      </c>
      <c r="B50" s="5" t="s">
        <v>1436</v>
      </c>
      <c r="C50" s="5" t="s">
        <v>169</v>
      </c>
      <c r="D50" s="5" t="s">
        <v>1637</v>
      </c>
      <c r="E50" s="5" t="s">
        <v>1638</v>
      </c>
      <c r="F50" s="5" t="s">
        <v>1639</v>
      </c>
      <c r="G50" s="5" t="s">
        <v>1484</v>
      </c>
      <c r="H50" s="5" t="s">
        <v>1640</v>
      </c>
      <c r="J50" s="5" t="s">
        <v>2809</v>
      </c>
    </row>
    <row r="51" spans="1:10">
      <c r="A51" s="5">
        <v>50</v>
      </c>
      <c r="B51" s="5" t="s">
        <v>1436</v>
      </c>
      <c r="C51" s="5" t="s">
        <v>169</v>
      </c>
      <c r="D51" s="5" t="s">
        <v>1641</v>
      </c>
      <c r="E51" s="5" t="s">
        <v>1642</v>
      </c>
      <c r="F51" s="5" t="s">
        <v>1643</v>
      </c>
      <c r="G51" s="5" t="s">
        <v>1644</v>
      </c>
      <c r="H51" s="5" t="s">
        <v>1645</v>
      </c>
      <c r="J51" s="5" t="s">
        <v>2809</v>
      </c>
    </row>
    <row r="52" spans="1:10">
      <c r="A52" s="5">
        <v>51</v>
      </c>
      <c r="B52" s="5" t="s">
        <v>1436</v>
      </c>
      <c r="C52" s="5" t="s">
        <v>169</v>
      </c>
      <c r="D52" s="5" t="s">
        <v>1646</v>
      </c>
      <c r="E52" s="5" t="s">
        <v>1647</v>
      </c>
      <c r="F52" s="5" t="s">
        <v>1648</v>
      </c>
      <c r="G52" s="5" t="s">
        <v>1649</v>
      </c>
      <c r="H52" s="5" t="s">
        <v>1650</v>
      </c>
      <c r="J52" s="5" t="s">
        <v>2809</v>
      </c>
    </row>
    <row r="53" spans="1:10">
      <c r="A53" s="5">
        <v>52</v>
      </c>
      <c r="B53" s="5" t="s">
        <v>1436</v>
      </c>
      <c r="C53" s="5" t="s">
        <v>169</v>
      </c>
      <c r="D53" s="5" t="s">
        <v>1651</v>
      </c>
      <c r="E53" s="5" t="s">
        <v>1652</v>
      </c>
      <c r="F53" s="5" t="s">
        <v>1653</v>
      </c>
      <c r="G53" s="5" t="s">
        <v>1654</v>
      </c>
      <c r="H53" s="5" t="s">
        <v>1655</v>
      </c>
      <c r="J53" s="5" t="s">
        <v>2809</v>
      </c>
    </row>
    <row r="54" spans="1:10">
      <c r="A54" s="5">
        <v>53</v>
      </c>
      <c r="B54" s="5" t="s">
        <v>1436</v>
      </c>
      <c r="C54" s="5" t="s">
        <v>169</v>
      </c>
      <c r="D54" s="5" t="s">
        <v>2852</v>
      </c>
      <c r="E54" s="5" t="s">
        <v>2853</v>
      </c>
      <c r="F54" s="5" t="s">
        <v>2854</v>
      </c>
      <c r="G54" s="5" t="s">
        <v>1659</v>
      </c>
      <c r="J54" s="5" t="s">
        <v>2809</v>
      </c>
    </row>
    <row r="55" spans="1:10">
      <c r="A55" s="5">
        <v>54</v>
      </c>
      <c r="B55" s="5" t="s">
        <v>1436</v>
      </c>
      <c r="C55" s="5" t="s">
        <v>169</v>
      </c>
      <c r="D55" s="5" t="s">
        <v>1656</v>
      </c>
      <c r="E55" s="5" t="s">
        <v>1657</v>
      </c>
      <c r="F55" s="5" t="s">
        <v>1658</v>
      </c>
      <c r="G55" s="5" t="s">
        <v>1659</v>
      </c>
      <c r="J55" s="5" t="s">
        <v>2809</v>
      </c>
    </row>
    <row r="56" spans="1:10">
      <c r="A56" s="5">
        <v>55</v>
      </c>
      <c r="B56" s="5" t="s">
        <v>1436</v>
      </c>
      <c r="C56" s="5" t="s">
        <v>169</v>
      </c>
      <c r="D56" s="5" t="s">
        <v>1660</v>
      </c>
      <c r="E56" s="5" t="s">
        <v>1661</v>
      </c>
      <c r="F56" s="5" t="s">
        <v>1662</v>
      </c>
      <c r="G56" s="5" t="s">
        <v>1546</v>
      </c>
      <c r="J56" s="5" t="s">
        <v>2809</v>
      </c>
    </row>
    <row r="57" spans="1:10">
      <c r="A57" s="5">
        <v>56</v>
      </c>
      <c r="B57" s="5" t="s">
        <v>1436</v>
      </c>
      <c r="C57" s="5" t="s">
        <v>169</v>
      </c>
      <c r="E57" s="5" t="s">
        <v>2855</v>
      </c>
      <c r="F57" s="5" t="s">
        <v>2856</v>
      </c>
      <c r="G57" s="5" t="s">
        <v>1449</v>
      </c>
      <c r="J57" s="5" t="s">
        <v>2809</v>
      </c>
    </row>
    <row r="58" spans="1:10">
      <c r="A58" s="5">
        <v>57</v>
      </c>
      <c r="B58" s="5" t="s">
        <v>1436</v>
      </c>
      <c r="C58" s="5" t="s">
        <v>169</v>
      </c>
      <c r="D58" s="5" t="s">
        <v>1663</v>
      </c>
      <c r="E58" s="5" t="s">
        <v>1664</v>
      </c>
      <c r="F58" s="5" t="s">
        <v>1665</v>
      </c>
      <c r="G58" s="5" t="s">
        <v>1666</v>
      </c>
      <c r="H58" s="5" t="s">
        <v>1667</v>
      </c>
      <c r="J58" s="5" t="s">
        <v>2809</v>
      </c>
    </row>
    <row r="59" spans="1:10">
      <c r="A59" s="5">
        <v>58</v>
      </c>
      <c r="B59" s="5" t="s">
        <v>1436</v>
      </c>
      <c r="C59" s="5" t="s">
        <v>169</v>
      </c>
      <c r="D59" s="5" t="s">
        <v>1668</v>
      </c>
      <c r="E59" s="5" t="s">
        <v>1669</v>
      </c>
      <c r="F59" s="5" t="s">
        <v>1670</v>
      </c>
      <c r="G59" s="5" t="s">
        <v>1676</v>
      </c>
      <c r="H59" s="5" t="s">
        <v>1672</v>
      </c>
      <c r="J59" s="5" t="s">
        <v>2809</v>
      </c>
    </row>
    <row r="60" spans="1:10">
      <c r="A60" s="5">
        <v>59</v>
      </c>
      <c r="B60" s="5" t="s">
        <v>1436</v>
      </c>
      <c r="C60" s="5" t="s">
        <v>169</v>
      </c>
      <c r="D60" s="5" t="s">
        <v>1673</v>
      </c>
      <c r="E60" s="5" t="s">
        <v>1674</v>
      </c>
      <c r="F60" s="5" t="s">
        <v>1675</v>
      </c>
      <c r="G60" s="5" t="s">
        <v>1676</v>
      </c>
      <c r="H60" s="5" t="s">
        <v>1677</v>
      </c>
      <c r="J60" s="5" t="s">
        <v>2809</v>
      </c>
    </row>
    <row r="61" spans="1:10">
      <c r="A61" s="5">
        <v>60</v>
      </c>
      <c r="B61" s="5" t="s">
        <v>1436</v>
      </c>
      <c r="C61" s="5" t="s">
        <v>169</v>
      </c>
      <c r="D61" s="5" t="s">
        <v>2857</v>
      </c>
      <c r="E61" s="5" t="s">
        <v>2858</v>
      </c>
      <c r="F61" s="5" t="s">
        <v>2859</v>
      </c>
      <c r="G61" s="5" t="s">
        <v>1739</v>
      </c>
      <c r="J61" s="5" t="s">
        <v>2809</v>
      </c>
    </row>
    <row r="62" spans="1:10">
      <c r="A62" s="5">
        <v>61</v>
      </c>
      <c r="B62" s="5" t="s">
        <v>1436</v>
      </c>
      <c r="C62" s="5" t="s">
        <v>169</v>
      </c>
      <c r="D62" s="5" t="s">
        <v>1678</v>
      </c>
      <c r="E62" s="5" t="s">
        <v>1679</v>
      </c>
      <c r="F62" s="5" t="s">
        <v>1680</v>
      </c>
      <c r="G62" s="5" t="s">
        <v>1739</v>
      </c>
      <c r="H62" s="5" t="s">
        <v>1682</v>
      </c>
      <c r="J62" s="5" t="s">
        <v>2809</v>
      </c>
    </row>
    <row r="63" spans="1:10">
      <c r="A63" s="5">
        <v>62</v>
      </c>
      <c r="B63" s="5" t="s">
        <v>1436</v>
      </c>
      <c r="C63" s="5" t="s">
        <v>169</v>
      </c>
      <c r="D63" s="5" t="s">
        <v>1683</v>
      </c>
      <c r="E63" s="5" t="s">
        <v>1684</v>
      </c>
      <c r="F63" s="5" t="s">
        <v>1685</v>
      </c>
      <c r="G63" s="5" t="s">
        <v>1681</v>
      </c>
      <c r="H63" s="5" t="s">
        <v>1677</v>
      </c>
      <c r="I63" s="5" t="s">
        <v>2860</v>
      </c>
      <c r="J63" s="5" t="s">
        <v>2809</v>
      </c>
    </row>
    <row r="64" spans="1:10">
      <c r="A64" s="5">
        <v>63</v>
      </c>
      <c r="B64" s="5" t="s">
        <v>1436</v>
      </c>
      <c r="C64" s="5" t="s">
        <v>169</v>
      </c>
      <c r="D64" s="5" t="s">
        <v>1686</v>
      </c>
      <c r="E64" s="5" t="s">
        <v>1687</v>
      </c>
      <c r="F64" s="5" t="s">
        <v>1688</v>
      </c>
      <c r="G64" s="5" t="s">
        <v>1689</v>
      </c>
      <c r="H64" s="5" t="s">
        <v>1690</v>
      </c>
      <c r="J64" s="5" t="s">
        <v>2809</v>
      </c>
    </row>
    <row r="65" spans="1:10">
      <c r="A65" s="5">
        <v>64</v>
      </c>
      <c r="B65" s="5" t="s">
        <v>1436</v>
      </c>
      <c r="C65" s="5" t="s">
        <v>169</v>
      </c>
      <c r="D65" s="5" t="s">
        <v>1691</v>
      </c>
      <c r="E65" s="5" t="s">
        <v>1692</v>
      </c>
      <c r="F65" s="5" t="s">
        <v>1693</v>
      </c>
      <c r="G65" s="5" t="s">
        <v>1694</v>
      </c>
      <c r="H65" s="5" t="s">
        <v>1695</v>
      </c>
      <c r="J65" s="5" t="s">
        <v>2809</v>
      </c>
    </row>
    <row r="66" spans="1:10">
      <c r="A66" s="5">
        <v>65</v>
      </c>
      <c r="B66" s="5" t="s">
        <v>1436</v>
      </c>
      <c r="C66" s="5" t="s">
        <v>169</v>
      </c>
      <c r="D66" s="5" t="s">
        <v>1696</v>
      </c>
      <c r="E66" s="5" t="s">
        <v>1697</v>
      </c>
      <c r="F66" s="5" t="s">
        <v>1698</v>
      </c>
      <c r="G66" s="5" t="s">
        <v>1694</v>
      </c>
      <c r="H66" s="5" t="s">
        <v>1699</v>
      </c>
      <c r="J66" s="5" t="s">
        <v>2809</v>
      </c>
    </row>
    <row r="67" spans="1:10">
      <c r="A67" s="5">
        <v>66</v>
      </c>
      <c r="B67" s="5" t="s">
        <v>1436</v>
      </c>
      <c r="C67" s="5" t="s">
        <v>169</v>
      </c>
      <c r="D67" s="5" t="s">
        <v>1700</v>
      </c>
      <c r="E67" s="5" t="s">
        <v>1701</v>
      </c>
      <c r="F67" s="5" t="s">
        <v>1702</v>
      </c>
      <c r="G67" s="5" t="s">
        <v>1694</v>
      </c>
      <c r="H67" s="5" t="s">
        <v>1703</v>
      </c>
      <c r="J67" s="5" t="s">
        <v>2809</v>
      </c>
    </row>
    <row r="68" spans="1:10">
      <c r="A68" s="5">
        <v>67</v>
      </c>
      <c r="B68" s="5" t="s">
        <v>1436</v>
      </c>
      <c r="C68" s="5" t="s">
        <v>169</v>
      </c>
      <c r="D68" s="5" t="s">
        <v>1704</v>
      </c>
      <c r="E68" s="5" t="s">
        <v>1705</v>
      </c>
      <c r="F68" s="5" t="s">
        <v>1706</v>
      </c>
      <c r="G68" s="5" t="s">
        <v>1694</v>
      </c>
      <c r="H68" s="5" t="s">
        <v>1707</v>
      </c>
      <c r="J68" s="5" t="s">
        <v>2809</v>
      </c>
    </row>
    <row r="69" spans="1:10">
      <c r="A69" s="5">
        <v>68</v>
      </c>
      <c r="B69" s="5" t="s">
        <v>1436</v>
      </c>
      <c r="C69" s="5" t="s">
        <v>169</v>
      </c>
      <c r="D69" s="5" t="s">
        <v>1708</v>
      </c>
      <c r="E69" s="5" t="s">
        <v>1709</v>
      </c>
      <c r="F69" s="5" t="s">
        <v>1710</v>
      </c>
      <c r="G69" s="5" t="s">
        <v>1694</v>
      </c>
      <c r="H69" s="5" t="s">
        <v>1677</v>
      </c>
      <c r="J69" s="5" t="s">
        <v>2809</v>
      </c>
    </row>
    <row r="70" spans="1:10">
      <c r="A70" s="5">
        <v>69</v>
      </c>
      <c r="B70" s="5" t="s">
        <v>1436</v>
      </c>
      <c r="C70" s="5" t="s">
        <v>169</v>
      </c>
      <c r="D70" s="5" t="s">
        <v>1711</v>
      </c>
      <c r="E70" s="5" t="s">
        <v>1712</v>
      </c>
      <c r="F70" s="5" t="s">
        <v>1713</v>
      </c>
      <c r="G70" s="5" t="s">
        <v>1694</v>
      </c>
      <c r="J70" s="5" t="s">
        <v>2809</v>
      </c>
    </row>
    <row r="71" spans="1:10">
      <c r="A71" s="5">
        <v>70</v>
      </c>
      <c r="B71" s="5" t="s">
        <v>1436</v>
      </c>
      <c r="C71" s="5" t="s">
        <v>169</v>
      </c>
      <c r="D71" s="5" t="s">
        <v>1714</v>
      </c>
      <c r="E71" s="5" t="s">
        <v>1715</v>
      </c>
      <c r="F71" s="5" t="s">
        <v>1716</v>
      </c>
      <c r="G71" s="5" t="s">
        <v>1694</v>
      </c>
      <c r="H71" s="5" t="s">
        <v>1717</v>
      </c>
      <c r="J71" s="5" t="s">
        <v>2809</v>
      </c>
    </row>
    <row r="72" spans="1:10">
      <c r="A72" s="5">
        <v>71</v>
      </c>
      <c r="B72" s="5" t="s">
        <v>1436</v>
      </c>
      <c r="C72" s="5" t="s">
        <v>169</v>
      </c>
      <c r="D72" s="5" t="s">
        <v>1718</v>
      </c>
      <c r="E72" s="5" t="s">
        <v>1719</v>
      </c>
      <c r="F72" s="5" t="s">
        <v>1720</v>
      </c>
      <c r="G72" s="5" t="s">
        <v>1721</v>
      </c>
      <c r="H72" s="5" t="s">
        <v>1722</v>
      </c>
      <c r="J72" s="5" t="s">
        <v>2809</v>
      </c>
    </row>
    <row r="73" spans="1:10">
      <c r="A73" s="5">
        <v>72</v>
      </c>
      <c r="B73" s="5" t="s">
        <v>1436</v>
      </c>
      <c r="C73" s="5" t="s">
        <v>169</v>
      </c>
      <c r="D73" s="5" t="s">
        <v>1723</v>
      </c>
      <c r="E73" s="5" t="s">
        <v>1724</v>
      </c>
      <c r="F73" s="5" t="s">
        <v>1725</v>
      </c>
      <c r="G73" s="5" t="s">
        <v>1726</v>
      </c>
      <c r="J73" s="5" t="s">
        <v>2809</v>
      </c>
    </row>
    <row r="74" spans="1:10">
      <c r="A74" s="5">
        <v>73</v>
      </c>
      <c r="B74" s="5" t="s">
        <v>1436</v>
      </c>
      <c r="C74" s="5" t="s">
        <v>169</v>
      </c>
      <c r="D74" s="5" t="s">
        <v>1727</v>
      </c>
      <c r="E74" s="5" t="s">
        <v>1728</v>
      </c>
      <c r="F74" s="5" t="s">
        <v>1729</v>
      </c>
      <c r="G74" s="5" t="s">
        <v>1730</v>
      </c>
      <c r="H74" s="5" t="s">
        <v>1731</v>
      </c>
      <c r="J74" s="5" t="s">
        <v>2809</v>
      </c>
    </row>
    <row r="75" spans="1:10">
      <c r="A75" s="5">
        <v>74</v>
      </c>
      <c r="B75" s="5" t="s">
        <v>1436</v>
      </c>
      <c r="C75" s="5" t="s">
        <v>169</v>
      </c>
      <c r="D75" s="5" t="s">
        <v>2861</v>
      </c>
      <c r="E75" s="5" t="s">
        <v>2862</v>
      </c>
      <c r="F75" s="5" t="s">
        <v>2863</v>
      </c>
      <c r="G75" s="5" t="s">
        <v>1546</v>
      </c>
      <c r="H75" s="5" t="s">
        <v>2864</v>
      </c>
      <c r="J75" s="5" t="s">
        <v>2809</v>
      </c>
    </row>
    <row r="76" spans="1:10">
      <c r="A76" s="5">
        <v>75</v>
      </c>
      <c r="B76" s="5" t="s">
        <v>1436</v>
      </c>
      <c r="C76" s="5" t="s">
        <v>169</v>
      </c>
      <c r="D76" s="5" t="s">
        <v>1732</v>
      </c>
      <c r="E76" s="5" t="s">
        <v>1733</v>
      </c>
      <c r="F76" s="5" t="s">
        <v>1734</v>
      </c>
      <c r="G76" s="5" t="s">
        <v>1730</v>
      </c>
      <c r="H76" s="5" t="s">
        <v>1735</v>
      </c>
      <c r="J76" s="5" t="s">
        <v>2809</v>
      </c>
    </row>
    <row r="77" spans="1:10">
      <c r="A77" s="5">
        <v>76</v>
      </c>
      <c r="B77" s="5" t="s">
        <v>1436</v>
      </c>
      <c r="C77" s="5" t="s">
        <v>169</v>
      </c>
      <c r="D77" s="5" t="s">
        <v>1736</v>
      </c>
      <c r="E77" s="5" t="s">
        <v>1737</v>
      </c>
      <c r="F77" s="5" t="s">
        <v>1738</v>
      </c>
      <c r="G77" s="5" t="s">
        <v>1739</v>
      </c>
      <c r="H77" s="5" t="s">
        <v>1740</v>
      </c>
      <c r="I77" s="5" t="s">
        <v>2865</v>
      </c>
      <c r="J77" s="5" t="s">
        <v>2809</v>
      </c>
    </row>
    <row r="78" spans="1:10">
      <c r="A78" s="5">
        <v>77</v>
      </c>
      <c r="B78" s="5" t="s">
        <v>1436</v>
      </c>
      <c r="C78" s="5" t="s">
        <v>169</v>
      </c>
      <c r="D78" s="5" t="s">
        <v>1741</v>
      </c>
      <c r="E78" s="5" t="s">
        <v>1742</v>
      </c>
      <c r="F78" s="5" t="s">
        <v>1743</v>
      </c>
      <c r="G78" s="5" t="s">
        <v>1449</v>
      </c>
      <c r="I78" s="5" t="s">
        <v>2860</v>
      </c>
      <c r="J78" s="5" t="s">
        <v>2809</v>
      </c>
    </row>
    <row r="79" spans="1:10">
      <c r="A79" s="5">
        <v>78</v>
      </c>
      <c r="B79" s="5" t="s">
        <v>1436</v>
      </c>
      <c r="C79" s="5" t="s">
        <v>169</v>
      </c>
      <c r="D79" s="5" t="s">
        <v>2866</v>
      </c>
      <c r="E79" s="5" t="s">
        <v>2867</v>
      </c>
      <c r="F79" s="5" t="s">
        <v>2868</v>
      </c>
      <c r="G79" s="5" t="s">
        <v>1546</v>
      </c>
      <c r="H79" s="5" t="s">
        <v>2869</v>
      </c>
      <c r="J79" s="5" t="s">
        <v>2809</v>
      </c>
    </row>
    <row r="80" spans="1:10">
      <c r="A80" s="5">
        <v>79</v>
      </c>
      <c r="B80" s="5" t="s">
        <v>1436</v>
      </c>
      <c r="C80" s="5" t="s">
        <v>169</v>
      </c>
      <c r="D80" s="5" t="s">
        <v>2870</v>
      </c>
      <c r="E80" s="5" t="s">
        <v>2871</v>
      </c>
      <c r="F80" s="5" t="s">
        <v>2872</v>
      </c>
      <c r="G80" s="5" t="s">
        <v>1562</v>
      </c>
      <c r="H80" s="5" t="s">
        <v>2873</v>
      </c>
      <c r="J80" s="5" t="s">
        <v>2809</v>
      </c>
    </row>
    <row r="81" spans="1:10">
      <c r="A81" s="5">
        <v>80</v>
      </c>
      <c r="B81" s="5" t="s">
        <v>1436</v>
      </c>
      <c r="C81" s="5" t="s">
        <v>169</v>
      </c>
      <c r="D81" s="5" t="s">
        <v>1744</v>
      </c>
      <c r="E81" s="5" t="s">
        <v>1745</v>
      </c>
      <c r="F81" s="5" t="s">
        <v>1746</v>
      </c>
      <c r="G81" s="5" t="s">
        <v>1613</v>
      </c>
      <c r="H81" s="5" t="s">
        <v>1677</v>
      </c>
      <c r="I81" s="5" t="s">
        <v>2874</v>
      </c>
      <c r="J81" s="5" t="s">
        <v>2809</v>
      </c>
    </row>
    <row r="82" spans="1:10">
      <c r="A82" s="5">
        <v>81</v>
      </c>
      <c r="B82" s="5" t="s">
        <v>1436</v>
      </c>
      <c r="C82" s="5" t="s">
        <v>169</v>
      </c>
      <c r="D82" s="5" t="s">
        <v>1747</v>
      </c>
      <c r="E82" s="5" t="s">
        <v>1748</v>
      </c>
      <c r="F82" s="5" t="s">
        <v>1749</v>
      </c>
      <c r="G82" s="5" t="s">
        <v>1681</v>
      </c>
      <c r="H82" s="5" t="s">
        <v>1677</v>
      </c>
      <c r="I82" s="5" t="s">
        <v>2875</v>
      </c>
      <c r="J82" s="5" t="s">
        <v>2809</v>
      </c>
    </row>
    <row r="83" spans="1:10">
      <c r="A83" s="5">
        <v>82</v>
      </c>
      <c r="B83" s="5" t="s">
        <v>1436</v>
      </c>
      <c r="C83" s="5" t="s">
        <v>169</v>
      </c>
      <c r="D83" s="5" t="s">
        <v>2876</v>
      </c>
      <c r="E83" s="5" t="s">
        <v>2877</v>
      </c>
      <c r="F83" s="5" t="s">
        <v>2878</v>
      </c>
      <c r="G83" s="5" t="s">
        <v>1526</v>
      </c>
      <c r="H83" s="5" t="s">
        <v>2879</v>
      </c>
      <c r="J83" s="5" t="s">
        <v>2809</v>
      </c>
    </row>
    <row r="84" spans="1:10">
      <c r="A84" s="5">
        <v>83</v>
      </c>
      <c r="B84" s="5" t="s">
        <v>1436</v>
      </c>
      <c r="C84" s="5" t="s">
        <v>169</v>
      </c>
      <c r="D84" s="5" t="s">
        <v>1750</v>
      </c>
      <c r="E84" s="5" t="s">
        <v>1751</v>
      </c>
      <c r="F84" s="5" t="s">
        <v>1752</v>
      </c>
      <c r="G84" s="5" t="s">
        <v>1676</v>
      </c>
      <c r="J84" s="5" t="s">
        <v>2809</v>
      </c>
    </row>
    <row r="85" spans="1:10">
      <c r="A85" s="5">
        <v>84</v>
      </c>
      <c r="B85" s="5" t="s">
        <v>1436</v>
      </c>
      <c r="C85" s="5" t="s">
        <v>169</v>
      </c>
      <c r="D85" s="5" t="s">
        <v>1753</v>
      </c>
      <c r="E85" s="5" t="s">
        <v>1754</v>
      </c>
      <c r="F85" s="5" t="s">
        <v>1755</v>
      </c>
      <c r="G85" s="5" t="s">
        <v>1453</v>
      </c>
      <c r="H85" s="5" t="s">
        <v>1756</v>
      </c>
      <c r="J85" s="5" t="s">
        <v>2809</v>
      </c>
    </row>
    <row r="86" spans="1:10">
      <c r="A86" s="5">
        <v>85</v>
      </c>
      <c r="B86" s="5" t="s">
        <v>1436</v>
      </c>
      <c r="C86" s="5" t="s">
        <v>169</v>
      </c>
      <c r="D86" s="5" t="s">
        <v>1757</v>
      </c>
      <c r="E86" s="5" t="s">
        <v>1758</v>
      </c>
      <c r="F86" s="5" t="s">
        <v>1759</v>
      </c>
      <c r="G86" s="5" t="s">
        <v>1760</v>
      </c>
      <c r="H86" s="5" t="s">
        <v>1761</v>
      </c>
      <c r="I86" s="5" t="s">
        <v>2880</v>
      </c>
      <c r="J86" s="5" t="s">
        <v>2809</v>
      </c>
    </row>
    <row r="87" spans="1:10">
      <c r="A87" s="5">
        <v>86</v>
      </c>
      <c r="B87" s="5" t="s">
        <v>1436</v>
      </c>
      <c r="C87" s="5" t="s">
        <v>169</v>
      </c>
      <c r="D87" s="5" t="s">
        <v>1762</v>
      </c>
      <c r="E87" s="5" t="s">
        <v>1763</v>
      </c>
      <c r="F87" s="5" t="s">
        <v>1764</v>
      </c>
      <c r="G87" s="5" t="s">
        <v>1765</v>
      </c>
      <c r="H87" s="5" t="s">
        <v>1766</v>
      </c>
      <c r="J87" s="5" t="s">
        <v>2809</v>
      </c>
    </row>
    <row r="88" spans="1:10">
      <c r="A88" s="5">
        <v>87</v>
      </c>
      <c r="B88" s="5" t="s">
        <v>1436</v>
      </c>
      <c r="C88" s="5" t="s">
        <v>169</v>
      </c>
      <c r="D88" s="5" t="s">
        <v>1767</v>
      </c>
      <c r="E88" s="5" t="s">
        <v>1768</v>
      </c>
      <c r="F88" s="5" t="s">
        <v>1769</v>
      </c>
      <c r="G88" s="5" t="s">
        <v>1609</v>
      </c>
      <c r="H88" s="5" t="s">
        <v>1770</v>
      </c>
      <c r="J88" s="5" t="s">
        <v>2809</v>
      </c>
    </row>
    <row r="89" spans="1:10">
      <c r="A89" s="5">
        <v>88</v>
      </c>
      <c r="B89" s="5" t="s">
        <v>1436</v>
      </c>
      <c r="C89" s="5" t="s">
        <v>169</v>
      </c>
      <c r="D89" s="5" t="s">
        <v>1771</v>
      </c>
      <c r="E89" s="5" t="s">
        <v>1772</v>
      </c>
      <c r="F89" s="5" t="s">
        <v>1773</v>
      </c>
      <c r="G89" s="5" t="s">
        <v>1562</v>
      </c>
      <c r="H89" s="5" t="s">
        <v>1774</v>
      </c>
      <c r="J89" s="5" t="s">
        <v>2809</v>
      </c>
    </row>
    <row r="90" spans="1:10">
      <c r="A90" s="5">
        <v>89</v>
      </c>
      <c r="B90" s="5" t="s">
        <v>1436</v>
      </c>
      <c r="C90" s="5" t="s">
        <v>169</v>
      </c>
      <c r="D90" s="5" t="s">
        <v>2881</v>
      </c>
      <c r="E90" s="5" t="s">
        <v>2882</v>
      </c>
      <c r="F90" s="5" t="s">
        <v>2878</v>
      </c>
      <c r="G90" s="5" t="s">
        <v>1644</v>
      </c>
      <c r="J90" s="5" t="s">
        <v>2809</v>
      </c>
    </row>
    <row r="91" spans="1:10">
      <c r="A91" s="5">
        <v>90</v>
      </c>
      <c r="B91" s="5" t="s">
        <v>1436</v>
      </c>
      <c r="C91" s="5" t="s">
        <v>169</v>
      </c>
      <c r="D91" s="5" t="s">
        <v>1775</v>
      </c>
      <c r="E91" s="5" t="s">
        <v>1776</v>
      </c>
      <c r="F91" s="5" t="s">
        <v>1777</v>
      </c>
      <c r="G91" s="5" t="s">
        <v>1471</v>
      </c>
      <c r="J91" s="5" t="s">
        <v>2809</v>
      </c>
    </row>
    <row r="92" spans="1:10">
      <c r="A92" s="5">
        <v>91</v>
      </c>
      <c r="B92" s="5" t="s">
        <v>1436</v>
      </c>
      <c r="C92" s="5" t="s">
        <v>169</v>
      </c>
      <c r="D92" s="5" t="s">
        <v>1778</v>
      </c>
      <c r="E92" s="5" t="s">
        <v>1779</v>
      </c>
      <c r="F92" s="5" t="s">
        <v>1780</v>
      </c>
      <c r="G92" s="5" t="s">
        <v>1562</v>
      </c>
      <c r="H92" s="5" t="s">
        <v>1781</v>
      </c>
      <c r="J92" s="5" t="s">
        <v>2809</v>
      </c>
    </row>
    <row r="93" spans="1:10">
      <c r="A93" s="5">
        <v>92</v>
      </c>
      <c r="B93" s="5" t="s">
        <v>1436</v>
      </c>
      <c r="C93" s="5" t="s">
        <v>169</v>
      </c>
      <c r="D93" s="5" t="s">
        <v>1782</v>
      </c>
      <c r="E93" s="5" t="s">
        <v>1783</v>
      </c>
      <c r="F93" s="5" t="s">
        <v>1784</v>
      </c>
      <c r="G93" s="5" t="s">
        <v>1453</v>
      </c>
      <c r="J93" s="5" t="s">
        <v>2809</v>
      </c>
    </row>
    <row r="94" spans="1:10">
      <c r="A94" s="5">
        <v>93</v>
      </c>
      <c r="B94" s="5" t="s">
        <v>1436</v>
      </c>
      <c r="C94" s="5" t="s">
        <v>169</v>
      </c>
      <c r="D94" s="5" t="s">
        <v>1785</v>
      </c>
      <c r="E94" s="5" t="s">
        <v>1786</v>
      </c>
      <c r="F94" s="5" t="s">
        <v>1787</v>
      </c>
      <c r="G94" s="5" t="s">
        <v>1444</v>
      </c>
      <c r="H94" s="5" t="s">
        <v>1788</v>
      </c>
      <c r="J94" s="5" t="s">
        <v>2809</v>
      </c>
    </row>
    <row r="95" spans="1:10">
      <c r="A95" s="5">
        <v>94</v>
      </c>
      <c r="B95" s="5" t="s">
        <v>1436</v>
      </c>
      <c r="C95" s="5" t="s">
        <v>169</v>
      </c>
      <c r="D95" s="5" t="s">
        <v>1789</v>
      </c>
      <c r="E95" s="5" t="s">
        <v>1790</v>
      </c>
      <c r="F95" s="5" t="s">
        <v>1791</v>
      </c>
      <c r="G95" s="5" t="s">
        <v>1694</v>
      </c>
      <c r="H95" s="5" t="s">
        <v>1792</v>
      </c>
      <c r="J95" s="5" t="s">
        <v>2809</v>
      </c>
    </row>
    <row r="96" spans="1:10">
      <c r="A96" s="5">
        <v>95</v>
      </c>
      <c r="B96" s="5" t="s">
        <v>1436</v>
      </c>
      <c r="C96" s="5" t="s">
        <v>169</v>
      </c>
      <c r="D96" s="5" t="s">
        <v>1793</v>
      </c>
      <c r="E96" s="5" t="s">
        <v>1794</v>
      </c>
      <c r="F96" s="5" t="s">
        <v>1795</v>
      </c>
      <c r="G96" s="5" t="s">
        <v>1546</v>
      </c>
      <c r="H96" s="5" t="s">
        <v>1781</v>
      </c>
      <c r="I96" s="5" t="s">
        <v>2883</v>
      </c>
      <c r="J96" s="5" t="s">
        <v>2809</v>
      </c>
    </row>
    <row r="97" spans="1:10">
      <c r="A97" s="5">
        <v>96</v>
      </c>
      <c r="B97" s="5" t="s">
        <v>1436</v>
      </c>
      <c r="C97" s="5" t="s">
        <v>169</v>
      </c>
      <c r="D97" s="5" t="s">
        <v>1796</v>
      </c>
      <c r="E97" s="5" t="s">
        <v>1797</v>
      </c>
      <c r="F97" s="5" t="s">
        <v>1798</v>
      </c>
      <c r="G97" s="5" t="s">
        <v>1551</v>
      </c>
      <c r="H97" s="5" t="s">
        <v>1799</v>
      </c>
      <c r="J97" s="5" t="s">
        <v>2809</v>
      </c>
    </row>
    <row r="98" spans="1:10">
      <c r="A98" s="5">
        <v>97</v>
      </c>
      <c r="B98" s="5" t="s">
        <v>1436</v>
      </c>
      <c r="C98" s="5" t="s">
        <v>169</v>
      </c>
      <c r="D98" s="5" t="s">
        <v>1800</v>
      </c>
      <c r="E98" s="5" t="s">
        <v>1801</v>
      </c>
      <c r="F98" s="5" t="s">
        <v>1802</v>
      </c>
      <c r="G98" s="5" t="s">
        <v>1453</v>
      </c>
      <c r="H98" s="5" t="s">
        <v>1803</v>
      </c>
      <c r="J98" s="5" t="s">
        <v>2809</v>
      </c>
    </row>
    <row r="99" spans="1:10">
      <c r="A99" s="5">
        <v>98</v>
      </c>
      <c r="B99" s="5" t="s">
        <v>1436</v>
      </c>
      <c r="C99" s="5" t="s">
        <v>169</v>
      </c>
      <c r="D99" s="5" t="s">
        <v>1804</v>
      </c>
      <c r="E99" s="5" t="s">
        <v>1805</v>
      </c>
      <c r="F99" s="5" t="s">
        <v>1806</v>
      </c>
      <c r="G99" s="5" t="s">
        <v>1739</v>
      </c>
      <c r="H99" s="5" t="s">
        <v>1807</v>
      </c>
      <c r="J99" s="5" t="s">
        <v>2809</v>
      </c>
    </row>
    <row r="100" spans="1:10">
      <c r="A100" s="5">
        <v>99</v>
      </c>
      <c r="B100" s="5" t="s">
        <v>1436</v>
      </c>
      <c r="C100" s="5" t="s">
        <v>169</v>
      </c>
      <c r="D100" s="5" t="s">
        <v>1808</v>
      </c>
      <c r="E100" s="5" t="s">
        <v>1809</v>
      </c>
      <c r="F100" s="5" t="s">
        <v>1810</v>
      </c>
      <c r="G100" s="5" t="s">
        <v>1449</v>
      </c>
      <c r="H100" s="5" t="s">
        <v>1811</v>
      </c>
      <c r="J100" s="5" t="s">
        <v>2809</v>
      </c>
    </row>
    <row r="101" spans="1:10">
      <c r="A101" s="5">
        <v>100</v>
      </c>
      <c r="B101" s="5" t="s">
        <v>1436</v>
      </c>
      <c r="C101" s="5" t="s">
        <v>169</v>
      </c>
      <c r="D101" s="5" t="s">
        <v>1812</v>
      </c>
      <c r="E101" s="5" t="s">
        <v>1813</v>
      </c>
      <c r="F101" s="5" t="s">
        <v>1814</v>
      </c>
      <c r="G101" s="5" t="s">
        <v>1458</v>
      </c>
      <c r="H101" s="5" t="s">
        <v>1815</v>
      </c>
      <c r="J101" s="5" t="s">
        <v>2809</v>
      </c>
    </row>
    <row r="102" spans="1:10">
      <c r="A102" s="5">
        <v>101</v>
      </c>
      <c r="B102" s="5" t="s">
        <v>1436</v>
      </c>
      <c r="C102" s="5" t="s">
        <v>169</v>
      </c>
      <c r="D102" s="5" t="s">
        <v>1816</v>
      </c>
      <c r="E102" s="5" t="s">
        <v>1817</v>
      </c>
      <c r="F102" s="5" t="s">
        <v>1818</v>
      </c>
      <c r="G102" s="5" t="s">
        <v>1453</v>
      </c>
      <c r="H102" s="5" t="s">
        <v>1819</v>
      </c>
      <c r="J102" s="5" t="s">
        <v>2809</v>
      </c>
    </row>
    <row r="103" spans="1:10">
      <c r="A103" s="5">
        <v>102</v>
      </c>
      <c r="B103" s="5" t="s">
        <v>1436</v>
      </c>
      <c r="C103" s="5" t="s">
        <v>169</v>
      </c>
      <c r="D103" s="5" t="s">
        <v>1820</v>
      </c>
      <c r="E103" s="5" t="s">
        <v>1821</v>
      </c>
      <c r="F103" s="5" t="s">
        <v>1822</v>
      </c>
      <c r="G103" s="5" t="s">
        <v>1676</v>
      </c>
      <c r="J103" s="5" t="s">
        <v>2809</v>
      </c>
    </row>
    <row r="104" spans="1:10">
      <c r="A104" s="5">
        <v>103</v>
      </c>
      <c r="B104" s="5" t="s">
        <v>1436</v>
      </c>
      <c r="C104" s="5" t="s">
        <v>169</v>
      </c>
      <c r="D104" s="5" t="s">
        <v>2884</v>
      </c>
      <c r="E104" s="5" t="s">
        <v>2885</v>
      </c>
      <c r="F104" s="5" t="s">
        <v>2886</v>
      </c>
      <c r="G104" s="5" t="s">
        <v>1453</v>
      </c>
      <c r="H104" s="5" t="s">
        <v>2887</v>
      </c>
      <c r="J104" s="5" t="s">
        <v>2809</v>
      </c>
    </row>
    <row r="105" spans="1:10">
      <c r="A105" s="5">
        <v>104</v>
      </c>
      <c r="B105" s="5" t="s">
        <v>1436</v>
      </c>
      <c r="C105" s="5" t="s">
        <v>169</v>
      </c>
      <c r="D105" s="5" t="s">
        <v>1823</v>
      </c>
      <c r="E105" s="5" t="s">
        <v>1824</v>
      </c>
      <c r="F105" s="5" t="s">
        <v>1825</v>
      </c>
      <c r="G105" s="5" t="s">
        <v>1551</v>
      </c>
      <c r="H105" s="5" t="s">
        <v>1826</v>
      </c>
      <c r="J105" s="5" t="s">
        <v>2809</v>
      </c>
    </row>
    <row r="106" spans="1:10">
      <c r="A106" s="5">
        <v>105</v>
      </c>
      <c r="B106" s="5" t="s">
        <v>1436</v>
      </c>
      <c r="C106" s="5" t="s">
        <v>169</v>
      </c>
      <c r="D106" s="5" t="s">
        <v>1827</v>
      </c>
      <c r="E106" s="5" t="s">
        <v>1828</v>
      </c>
      <c r="F106" s="5" t="s">
        <v>1829</v>
      </c>
      <c r="G106" s="5" t="s">
        <v>1830</v>
      </c>
      <c r="H106" s="5" t="s">
        <v>1831</v>
      </c>
      <c r="J106" s="5" t="s">
        <v>2809</v>
      </c>
    </row>
    <row r="107" spans="1:10">
      <c r="A107" s="5">
        <v>106</v>
      </c>
      <c r="B107" s="5" t="s">
        <v>1436</v>
      </c>
      <c r="C107" s="5" t="s">
        <v>169</v>
      </c>
      <c r="D107" s="5" t="s">
        <v>1832</v>
      </c>
      <c r="E107" s="5" t="s">
        <v>1833</v>
      </c>
      <c r="F107" s="5" t="s">
        <v>1834</v>
      </c>
      <c r="G107" s="5" t="s">
        <v>1835</v>
      </c>
      <c r="H107" s="5" t="s">
        <v>1836</v>
      </c>
      <c r="J107" s="5" t="s">
        <v>2809</v>
      </c>
    </row>
    <row r="108" spans="1:10">
      <c r="A108" s="5">
        <v>107</v>
      </c>
      <c r="B108" s="5" t="s">
        <v>1436</v>
      </c>
      <c r="C108" s="5" t="s">
        <v>169</v>
      </c>
      <c r="D108" s="5" t="s">
        <v>1837</v>
      </c>
      <c r="E108" s="5" t="s">
        <v>1838</v>
      </c>
      <c r="F108" s="5" t="s">
        <v>1839</v>
      </c>
      <c r="G108" s="5" t="s">
        <v>1484</v>
      </c>
      <c r="J108" s="5" t="s">
        <v>2809</v>
      </c>
    </row>
    <row r="109" spans="1:10">
      <c r="A109" s="5">
        <v>108</v>
      </c>
      <c r="B109" s="5" t="s">
        <v>1436</v>
      </c>
      <c r="C109" s="5" t="s">
        <v>169</v>
      </c>
      <c r="D109" s="5" t="s">
        <v>1840</v>
      </c>
      <c r="E109" s="5" t="s">
        <v>1841</v>
      </c>
      <c r="F109" s="5" t="s">
        <v>1842</v>
      </c>
      <c r="G109" s="5" t="s">
        <v>1551</v>
      </c>
      <c r="J109" s="5" t="s">
        <v>2809</v>
      </c>
    </row>
    <row r="110" spans="1:10">
      <c r="A110" s="5">
        <v>109</v>
      </c>
      <c r="B110" s="5" t="s">
        <v>1436</v>
      </c>
      <c r="C110" s="5" t="s">
        <v>169</v>
      </c>
      <c r="D110" s="5" t="s">
        <v>2888</v>
      </c>
      <c r="E110" s="5" t="s">
        <v>2889</v>
      </c>
      <c r="F110" s="5" t="s">
        <v>2890</v>
      </c>
      <c r="G110" s="5" t="s">
        <v>1453</v>
      </c>
      <c r="H110" s="5" t="s">
        <v>2891</v>
      </c>
      <c r="J110" s="5" t="s">
        <v>2809</v>
      </c>
    </row>
    <row r="111" spans="1:10">
      <c r="A111" s="5">
        <v>110</v>
      </c>
      <c r="B111" s="5" t="s">
        <v>1436</v>
      </c>
      <c r="C111" s="5" t="s">
        <v>169</v>
      </c>
      <c r="D111" s="5" t="s">
        <v>1843</v>
      </c>
      <c r="E111" s="5" t="s">
        <v>1844</v>
      </c>
      <c r="F111" s="5" t="s">
        <v>1845</v>
      </c>
      <c r="G111" s="5" t="s">
        <v>1546</v>
      </c>
      <c r="H111" s="5" t="s">
        <v>1846</v>
      </c>
      <c r="J111" s="5" t="s">
        <v>2809</v>
      </c>
    </row>
    <row r="112" spans="1:10">
      <c r="A112" s="5">
        <v>111</v>
      </c>
      <c r="B112" s="5" t="s">
        <v>1436</v>
      </c>
      <c r="C112" s="5" t="s">
        <v>169</v>
      </c>
      <c r="D112" s="5" t="s">
        <v>2892</v>
      </c>
      <c r="E112" s="5" t="s">
        <v>2893</v>
      </c>
      <c r="F112" s="5" t="s">
        <v>2894</v>
      </c>
      <c r="G112" s="5" t="s">
        <v>1551</v>
      </c>
      <c r="J112" s="5" t="s">
        <v>2809</v>
      </c>
    </row>
    <row r="113" spans="1:10">
      <c r="A113" s="5">
        <v>112</v>
      </c>
      <c r="B113" s="5" t="s">
        <v>1436</v>
      </c>
      <c r="C113" s="5" t="s">
        <v>169</v>
      </c>
      <c r="D113" s="5" t="s">
        <v>2895</v>
      </c>
      <c r="E113" s="5" t="s">
        <v>2896</v>
      </c>
      <c r="F113" s="5" t="s">
        <v>2897</v>
      </c>
      <c r="G113" s="5" t="s">
        <v>1484</v>
      </c>
      <c r="H113" s="5" t="s">
        <v>2898</v>
      </c>
      <c r="J113" s="5" t="s">
        <v>2809</v>
      </c>
    </row>
    <row r="114" spans="1:10">
      <c r="A114" s="5">
        <v>113</v>
      </c>
      <c r="B114" s="5" t="s">
        <v>1436</v>
      </c>
      <c r="C114" s="5" t="s">
        <v>169</v>
      </c>
      <c r="D114" s="5" t="s">
        <v>1847</v>
      </c>
      <c r="E114" s="5" t="s">
        <v>1848</v>
      </c>
      <c r="F114" s="5" t="s">
        <v>1849</v>
      </c>
      <c r="G114" s="5" t="s">
        <v>1463</v>
      </c>
      <c r="H114" s="5" t="s">
        <v>1850</v>
      </c>
      <c r="J114" s="5" t="s">
        <v>2809</v>
      </c>
    </row>
    <row r="115" spans="1:10">
      <c r="A115" s="5">
        <v>114</v>
      </c>
      <c r="B115" s="5" t="s">
        <v>1436</v>
      </c>
      <c r="C115" s="5" t="s">
        <v>169</v>
      </c>
      <c r="D115" s="5" t="s">
        <v>1851</v>
      </c>
      <c r="E115" s="5" t="s">
        <v>1852</v>
      </c>
      <c r="F115" s="5" t="s">
        <v>1853</v>
      </c>
      <c r="G115" s="5" t="s">
        <v>1562</v>
      </c>
      <c r="H115" s="5" t="s">
        <v>1854</v>
      </c>
      <c r="J115" s="5" t="s">
        <v>2809</v>
      </c>
    </row>
    <row r="116" spans="1:10">
      <c r="A116" s="5">
        <v>115</v>
      </c>
      <c r="B116" s="5" t="s">
        <v>1436</v>
      </c>
      <c r="C116" s="5" t="s">
        <v>169</v>
      </c>
      <c r="D116" s="5" t="s">
        <v>1855</v>
      </c>
      <c r="E116" s="5" t="s">
        <v>1856</v>
      </c>
      <c r="F116" s="5" t="s">
        <v>1857</v>
      </c>
      <c r="G116" s="5" t="s">
        <v>1458</v>
      </c>
      <c r="H116" s="5" t="s">
        <v>1858</v>
      </c>
      <c r="J116" s="5" t="s">
        <v>2809</v>
      </c>
    </row>
    <row r="117" spans="1:10">
      <c r="A117" s="5">
        <v>116</v>
      </c>
      <c r="B117" s="5" t="s">
        <v>1436</v>
      </c>
      <c r="C117" s="5" t="s">
        <v>169</v>
      </c>
      <c r="D117" s="5" t="s">
        <v>2899</v>
      </c>
      <c r="E117" s="5" t="s">
        <v>2900</v>
      </c>
      <c r="F117" s="5" t="s">
        <v>2901</v>
      </c>
      <c r="G117" s="5" t="s">
        <v>1551</v>
      </c>
      <c r="H117" s="5" t="s">
        <v>2902</v>
      </c>
      <c r="J117" s="5" t="s">
        <v>2809</v>
      </c>
    </row>
    <row r="118" spans="1:10">
      <c r="A118" s="5">
        <v>117</v>
      </c>
      <c r="B118" s="5" t="s">
        <v>1436</v>
      </c>
      <c r="C118" s="5" t="s">
        <v>169</v>
      </c>
      <c r="D118" s="5" t="s">
        <v>1859</v>
      </c>
      <c r="E118" s="5" t="s">
        <v>1860</v>
      </c>
      <c r="F118" s="5" t="s">
        <v>1861</v>
      </c>
      <c r="G118" s="5" t="s">
        <v>1453</v>
      </c>
      <c r="H118" s="5" t="s">
        <v>1862</v>
      </c>
      <c r="J118" s="5" t="s">
        <v>2809</v>
      </c>
    </row>
    <row r="119" spans="1:10">
      <c r="A119" s="5">
        <v>118</v>
      </c>
      <c r="B119" s="5" t="s">
        <v>1436</v>
      </c>
      <c r="C119" s="5" t="s">
        <v>169</v>
      </c>
      <c r="D119" s="5" t="s">
        <v>1863</v>
      </c>
      <c r="E119" s="5" t="s">
        <v>1864</v>
      </c>
      <c r="F119" s="5" t="s">
        <v>1865</v>
      </c>
      <c r="G119" s="5" t="s">
        <v>1730</v>
      </c>
      <c r="H119" s="5" t="s">
        <v>1866</v>
      </c>
      <c r="J119" s="5" t="s">
        <v>2809</v>
      </c>
    </row>
    <row r="120" spans="1:10">
      <c r="A120" s="5">
        <v>119</v>
      </c>
      <c r="B120" s="5" t="s">
        <v>1436</v>
      </c>
      <c r="C120" s="5" t="s">
        <v>169</v>
      </c>
      <c r="D120" s="5" t="s">
        <v>1867</v>
      </c>
      <c r="E120" s="5" t="s">
        <v>1868</v>
      </c>
      <c r="F120" s="5" t="s">
        <v>1869</v>
      </c>
      <c r="G120" s="5" t="s">
        <v>1453</v>
      </c>
      <c r="H120" s="5" t="s">
        <v>1870</v>
      </c>
      <c r="J120" s="5" t="s">
        <v>2809</v>
      </c>
    </row>
    <row r="121" spans="1:10">
      <c r="A121" s="5">
        <v>120</v>
      </c>
      <c r="B121" s="5" t="s">
        <v>1436</v>
      </c>
      <c r="C121" s="5" t="s">
        <v>169</v>
      </c>
      <c r="D121" s="5" t="s">
        <v>1871</v>
      </c>
      <c r="E121" s="5" t="s">
        <v>1872</v>
      </c>
      <c r="F121" s="5" t="s">
        <v>1873</v>
      </c>
      <c r="G121" s="5" t="s">
        <v>1453</v>
      </c>
      <c r="H121" s="5" t="s">
        <v>1874</v>
      </c>
      <c r="J121" s="5" t="s">
        <v>2809</v>
      </c>
    </row>
    <row r="122" spans="1:10">
      <c r="A122" s="5">
        <v>121</v>
      </c>
      <c r="B122" s="5" t="s">
        <v>1436</v>
      </c>
      <c r="C122" s="5" t="s">
        <v>169</v>
      </c>
      <c r="D122" s="5" t="s">
        <v>1875</v>
      </c>
      <c r="E122" s="5" t="s">
        <v>1876</v>
      </c>
      <c r="F122" s="5" t="s">
        <v>1877</v>
      </c>
      <c r="G122" s="5" t="s">
        <v>1484</v>
      </c>
      <c r="H122" s="5" t="s">
        <v>1878</v>
      </c>
      <c r="J122" s="5" t="s">
        <v>2809</v>
      </c>
    </row>
    <row r="123" spans="1:10">
      <c r="A123" s="5">
        <v>122</v>
      </c>
      <c r="B123" s="5" t="s">
        <v>1436</v>
      </c>
      <c r="C123" s="5" t="s">
        <v>169</v>
      </c>
      <c r="D123" s="5" t="s">
        <v>1879</v>
      </c>
      <c r="E123" s="5" t="s">
        <v>1880</v>
      </c>
      <c r="F123" s="5" t="s">
        <v>1881</v>
      </c>
      <c r="G123" s="5" t="s">
        <v>1607</v>
      </c>
      <c r="H123" s="5" t="s">
        <v>1882</v>
      </c>
      <c r="J123" s="5" t="s">
        <v>2809</v>
      </c>
    </row>
    <row r="124" spans="1:10">
      <c r="A124" s="5">
        <v>123</v>
      </c>
      <c r="B124" s="5" t="s">
        <v>1436</v>
      </c>
      <c r="C124" s="5" t="s">
        <v>169</v>
      </c>
      <c r="D124" s="5" t="s">
        <v>2903</v>
      </c>
      <c r="E124" s="5" t="s">
        <v>2904</v>
      </c>
      <c r="F124" s="5" t="s">
        <v>2905</v>
      </c>
      <c r="G124" s="5" t="s">
        <v>1562</v>
      </c>
      <c r="J124" s="5" t="s">
        <v>2809</v>
      </c>
    </row>
    <row r="125" spans="1:10">
      <c r="A125" s="5">
        <v>124</v>
      </c>
      <c r="B125" s="5" t="s">
        <v>1436</v>
      </c>
      <c r="C125" s="5" t="s">
        <v>169</v>
      </c>
      <c r="D125" s="5" t="s">
        <v>1883</v>
      </c>
      <c r="E125" s="5" t="s">
        <v>1884</v>
      </c>
      <c r="F125" s="5" t="s">
        <v>1885</v>
      </c>
      <c r="G125" s="5" t="s">
        <v>1676</v>
      </c>
      <c r="J125" s="5" t="s">
        <v>2809</v>
      </c>
    </row>
    <row r="126" spans="1:10">
      <c r="A126" s="5">
        <v>125</v>
      </c>
      <c r="B126" s="5" t="s">
        <v>1436</v>
      </c>
      <c r="C126" s="5" t="s">
        <v>169</v>
      </c>
      <c r="D126" s="5" t="s">
        <v>1886</v>
      </c>
      <c r="E126" s="5" t="s">
        <v>1887</v>
      </c>
      <c r="F126" s="5" t="s">
        <v>1888</v>
      </c>
      <c r="G126" s="5" t="s">
        <v>1492</v>
      </c>
      <c r="H126" s="5" t="s">
        <v>1889</v>
      </c>
      <c r="J126" s="5" t="s">
        <v>2809</v>
      </c>
    </row>
    <row r="127" spans="1:10">
      <c r="A127" s="5">
        <v>126</v>
      </c>
      <c r="B127" s="5" t="s">
        <v>1436</v>
      </c>
      <c r="C127" s="5" t="s">
        <v>169</v>
      </c>
      <c r="D127" s="5" t="s">
        <v>1890</v>
      </c>
      <c r="E127" s="5" t="s">
        <v>1891</v>
      </c>
      <c r="F127" s="5" t="s">
        <v>1892</v>
      </c>
      <c r="G127" s="5" t="s">
        <v>1893</v>
      </c>
      <c r="J127" s="5" t="s">
        <v>2809</v>
      </c>
    </row>
    <row r="128" spans="1:10">
      <c r="A128" s="5">
        <v>127</v>
      </c>
      <c r="B128" s="5" t="s">
        <v>1436</v>
      </c>
      <c r="C128" s="5" t="s">
        <v>169</v>
      </c>
      <c r="D128" s="5" t="s">
        <v>1894</v>
      </c>
      <c r="E128" s="5" t="s">
        <v>1895</v>
      </c>
      <c r="F128" s="5" t="s">
        <v>1896</v>
      </c>
      <c r="G128" s="5" t="s">
        <v>1444</v>
      </c>
      <c r="H128" s="5" t="s">
        <v>1897</v>
      </c>
      <c r="J128" s="5" t="s">
        <v>2809</v>
      </c>
    </row>
    <row r="129" spans="1:10">
      <c r="A129" s="5">
        <v>128</v>
      </c>
      <c r="B129" s="5" t="s">
        <v>1436</v>
      </c>
      <c r="C129" s="5" t="s">
        <v>169</v>
      </c>
      <c r="D129" s="5" t="s">
        <v>1898</v>
      </c>
      <c r="E129" s="5" t="s">
        <v>1899</v>
      </c>
      <c r="F129" s="5" t="s">
        <v>1900</v>
      </c>
      <c r="G129" s="5" t="s">
        <v>1689</v>
      </c>
      <c r="H129" s="5" t="s">
        <v>1901</v>
      </c>
      <c r="J129" s="5" t="s">
        <v>2809</v>
      </c>
    </row>
    <row r="130" spans="1:10">
      <c r="A130" s="5">
        <v>129</v>
      </c>
      <c r="B130" s="5" t="s">
        <v>1436</v>
      </c>
      <c r="C130" s="5" t="s">
        <v>169</v>
      </c>
      <c r="D130" s="5" t="s">
        <v>1902</v>
      </c>
      <c r="E130" s="5" t="s">
        <v>1903</v>
      </c>
      <c r="F130" s="5" t="s">
        <v>1904</v>
      </c>
      <c r="G130" s="5" t="s">
        <v>1726</v>
      </c>
      <c r="H130" s="5" t="s">
        <v>1905</v>
      </c>
      <c r="J130" s="5" t="s">
        <v>2809</v>
      </c>
    </row>
    <row r="131" spans="1:10">
      <c r="A131" s="5">
        <v>130</v>
      </c>
      <c r="B131" s="5" t="s">
        <v>1436</v>
      </c>
      <c r="C131" s="5" t="s">
        <v>169</v>
      </c>
      <c r="D131" s="5" t="s">
        <v>1906</v>
      </c>
      <c r="E131" s="5" t="s">
        <v>1907</v>
      </c>
      <c r="F131" s="5" t="s">
        <v>1908</v>
      </c>
      <c r="G131" s="5" t="s">
        <v>1909</v>
      </c>
      <c r="J131" s="5" t="s">
        <v>2809</v>
      </c>
    </row>
    <row r="132" spans="1:10">
      <c r="A132" s="5">
        <v>131</v>
      </c>
      <c r="B132" s="5" t="s">
        <v>1436</v>
      </c>
      <c r="C132" s="5" t="s">
        <v>169</v>
      </c>
      <c r="D132" s="5" t="s">
        <v>1910</v>
      </c>
      <c r="E132" s="5" t="s">
        <v>1911</v>
      </c>
      <c r="F132" s="5" t="s">
        <v>1912</v>
      </c>
      <c r="G132" s="5" t="s">
        <v>1649</v>
      </c>
      <c r="H132" s="5" t="s">
        <v>1781</v>
      </c>
      <c r="J132" s="5" t="s">
        <v>2809</v>
      </c>
    </row>
    <row r="133" spans="1:10">
      <c r="A133" s="5">
        <v>132</v>
      </c>
      <c r="B133" s="5" t="s">
        <v>1436</v>
      </c>
      <c r="C133" s="5" t="s">
        <v>169</v>
      </c>
      <c r="D133" s="5" t="s">
        <v>1913</v>
      </c>
      <c r="E133" s="5" t="s">
        <v>1914</v>
      </c>
      <c r="F133" s="5" t="s">
        <v>1915</v>
      </c>
      <c r="G133" s="5" t="s">
        <v>1607</v>
      </c>
      <c r="H133" s="5" t="s">
        <v>1916</v>
      </c>
      <c r="J133" s="5" t="s">
        <v>2809</v>
      </c>
    </row>
    <row r="134" spans="1:10">
      <c r="A134" s="5">
        <v>133</v>
      </c>
      <c r="B134" s="5" t="s">
        <v>1436</v>
      </c>
      <c r="C134" s="5" t="s">
        <v>169</v>
      </c>
      <c r="D134" s="5" t="s">
        <v>1917</v>
      </c>
      <c r="E134" s="5" t="s">
        <v>1918</v>
      </c>
      <c r="F134" s="5" t="s">
        <v>1919</v>
      </c>
      <c r="G134" s="5" t="s">
        <v>1463</v>
      </c>
      <c r="H134" s="5" t="s">
        <v>1920</v>
      </c>
      <c r="J134" s="5" t="s">
        <v>2809</v>
      </c>
    </row>
    <row r="135" spans="1:10">
      <c r="A135" s="5">
        <v>134</v>
      </c>
      <c r="B135" s="5" t="s">
        <v>1436</v>
      </c>
      <c r="C135" s="5" t="s">
        <v>169</v>
      </c>
      <c r="D135" s="5" t="s">
        <v>1921</v>
      </c>
      <c r="E135" s="5" t="s">
        <v>1922</v>
      </c>
      <c r="F135" s="5" t="s">
        <v>1923</v>
      </c>
      <c r="G135" s="5" t="s">
        <v>1535</v>
      </c>
      <c r="H135" s="5" t="s">
        <v>1924</v>
      </c>
      <c r="J135" s="5" t="s">
        <v>2809</v>
      </c>
    </row>
    <row r="136" spans="1:10">
      <c r="A136" s="5">
        <v>135</v>
      </c>
      <c r="B136" s="5" t="s">
        <v>1436</v>
      </c>
      <c r="C136" s="5" t="s">
        <v>169</v>
      </c>
      <c r="D136" s="5" t="s">
        <v>1925</v>
      </c>
      <c r="E136" s="5" t="s">
        <v>1926</v>
      </c>
      <c r="F136" s="5" t="s">
        <v>1927</v>
      </c>
      <c r="G136" s="5" t="s">
        <v>1492</v>
      </c>
      <c r="H136" s="5" t="s">
        <v>1928</v>
      </c>
      <c r="J136" s="5" t="s">
        <v>2809</v>
      </c>
    </row>
    <row r="137" spans="1:10">
      <c r="A137" s="5">
        <v>136</v>
      </c>
      <c r="B137" s="5" t="s">
        <v>1436</v>
      </c>
      <c r="C137" s="5" t="s">
        <v>169</v>
      </c>
      <c r="D137" s="5" t="s">
        <v>1929</v>
      </c>
      <c r="E137" s="5" t="s">
        <v>1930</v>
      </c>
      <c r="F137" s="5" t="s">
        <v>1931</v>
      </c>
      <c r="G137" s="5" t="s">
        <v>1444</v>
      </c>
      <c r="H137" s="5" t="s">
        <v>1932</v>
      </c>
      <c r="J137" s="5" t="s">
        <v>2809</v>
      </c>
    </row>
    <row r="138" spans="1:10">
      <c r="A138" s="5">
        <v>137</v>
      </c>
      <c r="B138" s="5" t="s">
        <v>1436</v>
      </c>
      <c r="C138" s="5" t="s">
        <v>169</v>
      </c>
      <c r="D138" s="5" t="s">
        <v>1933</v>
      </c>
      <c r="E138" s="5" t="s">
        <v>1934</v>
      </c>
      <c r="F138" s="5" t="s">
        <v>1935</v>
      </c>
      <c r="G138" s="5" t="s">
        <v>1497</v>
      </c>
      <c r="H138" s="5" t="s">
        <v>1936</v>
      </c>
      <c r="J138" s="5" t="s">
        <v>2809</v>
      </c>
    </row>
    <row r="139" spans="1:10">
      <c r="A139" s="5">
        <v>138</v>
      </c>
      <c r="B139" s="5" t="s">
        <v>1436</v>
      </c>
      <c r="C139" s="5" t="s">
        <v>169</v>
      </c>
      <c r="D139" s="5" t="s">
        <v>1937</v>
      </c>
      <c r="E139" s="5" t="s">
        <v>1938</v>
      </c>
      <c r="F139" s="5" t="s">
        <v>1939</v>
      </c>
      <c r="G139" s="5" t="s">
        <v>1562</v>
      </c>
      <c r="H139" s="5" t="s">
        <v>1940</v>
      </c>
      <c r="J139" s="5" t="s">
        <v>2809</v>
      </c>
    </row>
    <row r="140" spans="1:10">
      <c r="A140" s="5">
        <v>139</v>
      </c>
      <c r="B140" s="5" t="s">
        <v>1436</v>
      </c>
      <c r="C140" s="5" t="s">
        <v>169</v>
      </c>
      <c r="D140" s="5" t="s">
        <v>1941</v>
      </c>
      <c r="E140" s="5" t="s">
        <v>1942</v>
      </c>
      <c r="F140" s="5" t="s">
        <v>1943</v>
      </c>
      <c r="G140" s="5" t="s">
        <v>1463</v>
      </c>
      <c r="H140" s="5" t="s">
        <v>1944</v>
      </c>
      <c r="J140" s="5" t="s">
        <v>2809</v>
      </c>
    </row>
    <row r="141" spans="1:10">
      <c r="A141" s="5">
        <v>140</v>
      </c>
      <c r="B141" s="5" t="s">
        <v>1436</v>
      </c>
      <c r="C141" s="5" t="s">
        <v>169</v>
      </c>
      <c r="D141" s="5" t="s">
        <v>1945</v>
      </c>
      <c r="E141" s="5" t="s">
        <v>1946</v>
      </c>
      <c r="F141" s="5" t="s">
        <v>1947</v>
      </c>
      <c r="G141" s="5" t="s">
        <v>1453</v>
      </c>
      <c r="H141" s="5" t="s">
        <v>1948</v>
      </c>
      <c r="J141" s="5" t="s">
        <v>2809</v>
      </c>
    </row>
    <row r="142" spans="1:10">
      <c r="A142" s="5">
        <v>141</v>
      </c>
      <c r="B142" s="5" t="s">
        <v>1436</v>
      </c>
      <c r="C142" s="5" t="s">
        <v>169</v>
      </c>
      <c r="D142" s="5" t="s">
        <v>2906</v>
      </c>
      <c r="E142" s="5" t="s">
        <v>2907</v>
      </c>
      <c r="F142" s="5" t="s">
        <v>2908</v>
      </c>
      <c r="G142" s="5" t="s">
        <v>1449</v>
      </c>
      <c r="H142" s="5" t="s">
        <v>2909</v>
      </c>
      <c r="J142" s="5" t="s">
        <v>2809</v>
      </c>
    </row>
    <row r="143" spans="1:10">
      <c r="A143" s="5">
        <v>142</v>
      </c>
      <c r="B143" s="5" t="s">
        <v>1436</v>
      </c>
      <c r="C143" s="5" t="s">
        <v>169</v>
      </c>
      <c r="D143" s="5" t="s">
        <v>2910</v>
      </c>
      <c r="E143" s="5" t="s">
        <v>2911</v>
      </c>
      <c r="F143" s="5" t="s">
        <v>2912</v>
      </c>
      <c r="G143" s="5" t="s">
        <v>1530</v>
      </c>
      <c r="J143" s="5" t="s">
        <v>2809</v>
      </c>
    </row>
    <row r="144" spans="1:10">
      <c r="A144" s="5">
        <v>143</v>
      </c>
      <c r="B144" s="5" t="s">
        <v>1436</v>
      </c>
      <c r="C144" s="5" t="s">
        <v>169</v>
      </c>
      <c r="D144" s="5" t="s">
        <v>1949</v>
      </c>
      <c r="E144" s="5" t="s">
        <v>1950</v>
      </c>
      <c r="F144" s="5" t="s">
        <v>1951</v>
      </c>
      <c r="G144" s="5" t="s">
        <v>1952</v>
      </c>
      <c r="H144" s="5" t="s">
        <v>1953</v>
      </c>
      <c r="J144" s="5" t="s">
        <v>2809</v>
      </c>
    </row>
    <row r="145" spans="1:10">
      <c r="A145" s="5">
        <v>144</v>
      </c>
      <c r="B145" s="5" t="s">
        <v>1436</v>
      </c>
      <c r="C145" s="5" t="s">
        <v>169</v>
      </c>
      <c r="D145" s="5" t="s">
        <v>2913</v>
      </c>
      <c r="E145" s="5" t="s">
        <v>2914</v>
      </c>
      <c r="F145" s="5" t="s">
        <v>2915</v>
      </c>
      <c r="G145" s="5" t="s">
        <v>1551</v>
      </c>
      <c r="J145" s="5" t="s">
        <v>2809</v>
      </c>
    </row>
    <row r="146" spans="1:10">
      <c r="A146" s="5">
        <v>145</v>
      </c>
      <c r="B146" s="5" t="s">
        <v>1436</v>
      </c>
      <c r="C146" s="5" t="s">
        <v>169</v>
      </c>
      <c r="D146" s="5" t="s">
        <v>2916</v>
      </c>
      <c r="E146" s="5" t="s">
        <v>2917</v>
      </c>
      <c r="F146" s="5" t="s">
        <v>2918</v>
      </c>
      <c r="G146" s="5" t="s">
        <v>1562</v>
      </c>
      <c r="H146" s="5" t="s">
        <v>2919</v>
      </c>
      <c r="J146" s="5" t="s">
        <v>2809</v>
      </c>
    </row>
    <row r="147" spans="1:10">
      <c r="A147" s="5">
        <v>146</v>
      </c>
      <c r="B147" s="5" t="s">
        <v>1436</v>
      </c>
      <c r="C147" s="5" t="s">
        <v>169</v>
      </c>
      <c r="D147" s="5" t="s">
        <v>1954</v>
      </c>
      <c r="E147" s="5" t="s">
        <v>1955</v>
      </c>
      <c r="F147" s="5" t="s">
        <v>1956</v>
      </c>
      <c r="G147" s="5" t="s">
        <v>1463</v>
      </c>
      <c r="I147" s="5" t="s">
        <v>2920</v>
      </c>
      <c r="J147" s="5" t="s">
        <v>2809</v>
      </c>
    </row>
    <row r="148" spans="1:10">
      <c r="A148" s="5">
        <v>147</v>
      </c>
      <c r="B148" s="5" t="s">
        <v>1436</v>
      </c>
      <c r="C148" s="5" t="s">
        <v>169</v>
      </c>
      <c r="D148" s="5" t="s">
        <v>1957</v>
      </c>
      <c r="E148" s="5" t="s">
        <v>1958</v>
      </c>
      <c r="F148" s="5" t="s">
        <v>1959</v>
      </c>
      <c r="G148" s="5" t="s">
        <v>1530</v>
      </c>
      <c r="J148" s="5" t="s">
        <v>2809</v>
      </c>
    </row>
    <row r="149" spans="1:10">
      <c r="A149" s="5">
        <v>148</v>
      </c>
      <c r="B149" s="5" t="s">
        <v>1436</v>
      </c>
      <c r="C149" s="5" t="s">
        <v>169</v>
      </c>
      <c r="D149" s="5" t="s">
        <v>2921</v>
      </c>
      <c r="E149" s="5" t="s">
        <v>2922</v>
      </c>
      <c r="F149" s="5" t="s">
        <v>2923</v>
      </c>
      <c r="G149" s="5" t="s">
        <v>1644</v>
      </c>
      <c r="J149" s="5" t="s">
        <v>2809</v>
      </c>
    </row>
    <row r="150" spans="1:10">
      <c r="A150" s="5">
        <v>149</v>
      </c>
      <c r="B150" s="5" t="s">
        <v>1436</v>
      </c>
      <c r="C150" s="5" t="s">
        <v>169</v>
      </c>
      <c r="D150" s="5" t="s">
        <v>1960</v>
      </c>
      <c r="E150" s="5" t="s">
        <v>1961</v>
      </c>
      <c r="F150" s="5" t="s">
        <v>1962</v>
      </c>
      <c r="G150" s="5" t="s">
        <v>1730</v>
      </c>
      <c r="J150" s="5" t="s">
        <v>2809</v>
      </c>
    </row>
    <row r="151" spans="1:10">
      <c r="A151" s="5">
        <v>150</v>
      </c>
      <c r="B151" s="5" t="s">
        <v>1436</v>
      </c>
      <c r="C151" s="5" t="s">
        <v>169</v>
      </c>
      <c r="D151" s="5" t="s">
        <v>1963</v>
      </c>
      <c r="E151" s="5" t="s">
        <v>1964</v>
      </c>
      <c r="F151" s="5" t="s">
        <v>1965</v>
      </c>
      <c r="G151" s="5" t="s">
        <v>1726</v>
      </c>
      <c r="H151" s="5" t="s">
        <v>1677</v>
      </c>
      <c r="J151" s="5" t="s">
        <v>2809</v>
      </c>
    </row>
    <row r="152" spans="1:10">
      <c r="A152" s="5">
        <v>151</v>
      </c>
      <c r="B152" s="5" t="s">
        <v>1436</v>
      </c>
      <c r="C152" s="5" t="s">
        <v>169</v>
      </c>
      <c r="D152" s="5" t="s">
        <v>2924</v>
      </c>
      <c r="E152" s="5" t="s">
        <v>2925</v>
      </c>
      <c r="F152" s="5" t="s">
        <v>2926</v>
      </c>
      <c r="G152" s="5" t="s">
        <v>1562</v>
      </c>
      <c r="H152" s="5" t="s">
        <v>2927</v>
      </c>
      <c r="J152" s="5" t="s">
        <v>2809</v>
      </c>
    </row>
    <row r="153" spans="1:10">
      <c r="A153" s="5">
        <v>152</v>
      </c>
      <c r="B153" s="5" t="s">
        <v>1436</v>
      </c>
      <c r="C153" s="5" t="s">
        <v>169</v>
      </c>
      <c r="D153" s="5" t="s">
        <v>1966</v>
      </c>
      <c r="E153" s="5" t="s">
        <v>1967</v>
      </c>
      <c r="F153" s="5" t="s">
        <v>1968</v>
      </c>
      <c r="G153" s="5" t="s">
        <v>1607</v>
      </c>
      <c r="J153" s="5" t="s">
        <v>2809</v>
      </c>
    </row>
    <row r="154" spans="1:10">
      <c r="A154" s="5">
        <v>153</v>
      </c>
      <c r="B154" s="5" t="s">
        <v>1436</v>
      </c>
      <c r="C154" s="5" t="s">
        <v>169</v>
      </c>
      <c r="D154" s="5" t="s">
        <v>1969</v>
      </c>
      <c r="E154" s="5" t="s">
        <v>1970</v>
      </c>
      <c r="F154" s="5" t="s">
        <v>1971</v>
      </c>
      <c r="G154" s="5" t="s">
        <v>1463</v>
      </c>
      <c r="H154" s="5" t="s">
        <v>1972</v>
      </c>
      <c r="J154" s="5" t="s">
        <v>2809</v>
      </c>
    </row>
    <row r="155" spans="1:10">
      <c r="A155" s="5">
        <v>154</v>
      </c>
      <c r="B155" s="5" t="s">
        <v>1436</v>
      </c>
      <c r="C155" s="5" t="s">
        <v>169</v>
      </c>
      <c r="D155" s="5" t="s">
        <v>1973</v>
      </c>
      <c r="E155" s="5" t="s">
        <v>1974</v>
      </c>
      <c r="F155" s="5" t="s">
        <v>1975</v>
      </c>
      <c r="G155" s="5" t="s">
        <v>1453</v>
      </c>
      <c r="H155" s="5" t="s">
        <v>1976</v>
      </c>
      <c r="J155" s="5" t="s">
        <v>2809</v>
      </c>
    </row>
    <row r="156" spans="1:10">
      <c r="A156" s="5">
        <v>155</v>
      </c>
      <c r="B156" s="5" t="s">
        <v>1436</v>
      </c>
      <c r="C156" s="5" t="s">
        <v>169</v>
      </c>
      <c r="D156" s="5" t="s">
        <v>1977</v>
      </c>
      <c r="E156" s="5" t="s">
        <v>1978</v>
      </c>
      <c r="F156" s="5" t="s">
        <v>1979</v>
      </c>
      <c r="G156" s="5" t="s">
        <v>1546</v>
      </c>
      <c r="H156" s="5" t="s">
        <v>1677</v>
      </c>
      <c r="J156" s="5" t="s">
        <v>2809</v>
      </c>
    </row>
    <row r="157" spans="1:10">
      <c r="A157" s="5">
        <v>156</v>
      </c>
      <c r="B157" s="5" t="s">
        <v>1436</v>
      </c>
      <c r="C157" s="5" t="s">
        <v>169</v>
      </c>
      <c r="D157" s="5" t="s">
        <v>1980</v>
      </c>
      <c r="E157" s="5" t="s">
        <v>1981</v>
      </c>
      <c r="F157" s="5" t="s">
        <v>1982</v>
      </c>
      <c r="G157" s="5" t="s">
        <v>1463</v>
      </c>
      <c r="H157" s="5" t="s">
        <v>1983</v>
      </c>
      <c r="J157" s="5" t="s">
        <v>2809</v>
      </c>
    </row>
    <row r="158" spans="1:10">
      <c r="A158" s="5">
        <v>157</v>
      </c>
      <c r="B158" s="5" t="s">
        <v>1436</v>
      </c>
      <c r="C158" s="5" t="s">
        <v>169</v>
      </c>
      <c r="D158" s="5" t="s">
        <v>2928</v>
      </c>
      <c r="E158" s="5" t="s">
        <v>2929</v>
      </c>
      <c r="F158" s="5" t="s">
        <v>2930</v>
      </c>
      <c r="G158" s="5" t="s">
        <v>1562</v>
      </c>
      <c r="H158" s="5" t="s">
        <v>2931</v>
      </c>
      <c r="J158" s="5" t="s">
        <v>2809</v>
      </c>
    </row>
    <row r="159" spans="1:10">
      <c r="A159" s="5">
        <v>158</v>
      </c>
      <c r="B159" s="5" t="s">
        <v>1436</v>
      </c>
      <c r="C159" s="5" t="s">
        <v>169</v>
      </c>
      <c r="D159" s="5" t="s">
        <v>1984</v>
      </c>
      <c r="E159" s="5" t="s">
        <v>1985</v>
      </c>
      <c r="F159" s="5" t="s">
        <v>1986</v>
      </c>
      <c r="G159" s="5" t="s">
        <v>1739</v>
      </c>
      <c r="H159" s="5" t="s">
        <v>1987</v>
      </c>
      <c r="J159" s="5" t="s">
        <v>2809</v>
      </c>
    </row>
    <row r="160" spans="1:10">
      <c r="A160" s="5">
        <v>159</v>
      </c>
      <c r="B160" s="5" t="s">
        <v>1436</v>
      </c>
      <c r="C160" s="5" t="s">
        <v>169</v>
      </c>
      <c r="D160" s="5" t="s">
        <v>1988</v>
      </c>
      <c r="E160" s="5" t="s">
        <v>1989</v>
      </c>
      <c r="F160" s="5" t="s">
        <v>1990</v>
      </c>
      <c r="G160" s="5" t="s">
        <v>1681</v>
      </c>
      <c r="H160" s="5" t="s">
        <v>1781</v>
      </c>
      <c r="J160" s="5" t="s">
        <v>2809</v>
      </c>
    </row>
    <row r="161" spans="1:10">
      <c r="A161" s="5">
        <v>160</v>
      </c>
      <c r="B161" s="5" t="s">
        <v>1436</v>
      </c>
      <c r="C161" s="5" t="s">
        <v>169</v>
      </c>
      <c r="D161" s="5" t="s">
        <v>2932</v>
      </c>
      <c r="E161" s="5" t="s">
        <v>2933</v>
      </c>
      <c r="F161" s="5" t="s">
        <v>2934</v>
      </c>
      <c r="G161" s="5" t="s">
        <v>1535</v>
      </c>
      <c r="J161" s="5" t="s">
        <v>2809</v>
      </c>
    </row>
    <row r="162" spans="1:10">
      <c r="A162" s="5">
        <v>161</v>
      </c>
      <c r="B162" s="5" t="s">
        <v>1436</v>
      </c>
      <c r="C162" s="5" t="s">
        <v>169</v>
      </c>
      <c r="D162" s="5" t="s">
        <v>2935</v>
      </c>
      <c r="E162" s="5" t="s">
        <v>2936</v>
      </c>
      <c r="F162" s="5" t="s">
        <v>2937</v>
      </c>
      <c r="G162" s="5" t="s">
        <v>1535</v>
      </c>
      <c r="H162" s="5" t="s">
        <v>2938</v>
      </c>
      <c r="J162" s="5" t="s">
        <v>2809</v>
      </c>
    </row>
    <row r="163" spans="1:10">
      <c r="A163" s="5">
        <v>162</v>
      </c>
      <c r="B163" s="5" t="s">
        <v>1436</v>
      </c>
      <c r="C163" s="5" t="s">
        <v>169</v>
      </c>
      <c r="D163" s="5" t="s">
        <v>1991</v>
      </c>
      <c r="E163" s="5" t="s">
        <v>1992</v>
      </c>
      <c r="F163" s="5" t="s">
        <v>1993</v>
      </c>
      <c r="G163" s="5" t="s">
        <v>1444</v>
      </c>
      <c r="H163" s="5" t="s">
        <v>1994</v>
      </c>
      <c r="J163" s="5" t="s">
        <v>2809</v>
      </c>
    </row>
    <row r="164" spans="1:10">
      <c r="A164" s="5">
        <v>163</v>
      </c>
      <c r="B164" s="5" t="s">
        <v>1436</v>
      </c>
      <c r="C164" s="5" t="s">
        <v>169</v>
      </c>
      <c r="D164" s="5" t="s">
        <v>2939</v>
      </c>
      <c r="E164" s="5" t="s">
        <v>2940</v>
      </c>
      <c r="F164" s="5" t="s">
        <v>2941</v>
      </c>
      <c r="G164" s="5" t="s">
        <v>1530</v>
      </c>
      <c r="H164" s="5" t="s">
        <v>2942</v>
      </c>
      <c r="J164" s="5" t="s">
        <v>2809</v>
      </c>
    </row>
    <row r="165" spans="1:10">
      <c r="A165" s="5">
        <v>164</v>
      </c>
      <c r="B165" s="5" t="s">
        <v>1436</v>
      </c>
      <c r="C165" s="5" t="s">
        <v>169</v>
      </c>
      <c r="D165" s="5" t="s">
        <v>1995</v>
      </c>
      <c r="E165" s="5" t="s">
        <v>1996</v>
      </c>
      <c r="F165" s="5" t="s">
        <v>1997</v>
      </c>
      <c r="G165" s="5" t="s">
        <v>1535</v>
      </c>
      <c r="H165" s="5" t="s">
        <v>1998</v>
      </c>
      <c r="J165" s="5" t="s">
        <v>2809</v>
      </c>
    </row>
    <row r="166" spans="1:10">
      <c r="A166" s="5">
        <v>165</v>
      </c>
      <c r="B166" s="5" t="s">
        <v>1436</v>
      </c>
      <c r="C166" s="5" t="s">
        <v>169</v>
      </c>
      <c r="D166" s="5" t="s">
        <v>1999</v>
      </c>
      <c r="E166" s="5" t="s">
        <v>2000</v>
      </c>
      <c r="F166" s="5" t="s">
        <v>2001</v>
      </c>
      <c r="G166" s="5" t="s">
        <v>1449</v>
      </c>
      <c r="H166" s="5" t="s">
        <v>2002</v>
      </c>
      <c r="J166" s="5" t="s">
        <v>2809</v>
      </c>
    </row>
    <row r="167" spans="1:10">
      <c r="A167" s="5">
        <v>166</v>
      </c>
      <c r="B167" s="5" t="s">
        <v>1436</v>
      </c>
      <c r="C167" s="5" t="s">
        <v>169</v>
      </c>
      <c r="D167" s="5" t="s">
        <v>2003</v>
      </c>
      <c r="E167" s="5" t="s">
        <v>2004</v>
      </c>
      <c r="F167" s="5" t="s">
        <v>2005</v>
      </c>
      <c r="G167" s="5" t="s">
        <v>1666</v>
      </c>
      <c r="J167" s="5" t="s">
        <v>2809</v>
      </c>
    </row>
    <row r="168" spans="1:10">
      <c r="A168" s="5">
        <v>167</v>
      </c>
      <c r="B168" s="5" t="s">
        <v>1436</v>
      </c>
      <c r="C168" s="5" t="s">
        <v>169</v>
      </c>
      <c r="D168" s="5" t="s">
        <v>2943</v>
      </c>
      <c r="E168" s="5" t="s">
        <v>2944</v>
      </c>
      <c r="F168" s="5" t="s">
        <v>2945</v>
      </c>
      <c r="G168" s="5" t="s">
        <v>1739</v>
      </c>
      <c r="H168" s="5" t="s">
        <v>2946</v>
      </c>
      <c r="J168" s="5" t="s">
        <v>2809</v>
      </c>
    </row>
    <row r="169" spans="1:10">
      <c r="A169" s="5">
        <v>168</v>
      </c>
      <c r="B169" s="5" t="s">
        <v>1436</v>
      </c>
      <c r="C169" s="5" t="s">
        <v>169</v>
      </c>
      <c r="D169" s="5" t="s">
        <v>2006</v>
      </c>
      <c r="E169" s="5" t="s">
        <v>2007</v>
      </c>
      <c r="F169" s="5" t="s">
        <v>2008</v>
      </c>
      <c r="G169" s="5" t="s">
        <v>1721</v>
      </c>
      <c r="H169" s="5" t="s">
        <v>2009</v>
      </c>
      <c r="J169" s="5" t="s">
        <v>2809</v>
      </c>
    </row>
    <row r="170" spans="1:10">
      <c r="A170" s="5">
        <v>169</v>
      </c>
      <c r="B170" s="5" t="s">
        <v>1436</v>
      </c>
      <c r="C170" s="5" t="s">
        <v>169</v>
      </c>
      <c r="D170" s="5" t="s">
        <v>2010</v>
      </c>
      <c r="E170" s="5" t="s">
        <v>2011</v>
      </c>
      <c r="F170" s="5" t="s">
        <v>2012</v>
      </c>
      <c r="G170" s="5" t="s">
        <v>1453</v>
      </c>
      <c r="H170" s="5" t="s">
        <v>2013</v>
      </c>
      <c r="I170" s="5" t="s">
        <v>2947</v>
      </c>
      <c r="J170" s="5" t="s">
        <v>2809</v>
      </c>
    </row>
    <row r="171" spans="1:10">
      <c r="A171" s="5">
        <v>170</v>
      </c>
      <c r="B171" s="5" t="s">
        <v>1436</v>
      </c>
      <c r="C171" s="5" t="s">
        <v>169</v>
      </c>
      <c r="D171" s="5" t="s">
        <v>2014</v>
      </c>
      <c r="E171" s="5" t="s">
        <v>2015</v>
      </c>
      <c r="F171" s="5" t="s">
        <v>2016</v>
      </c>
      <c r="G171" s="5" t="s">
        <v>1453</v>
      </c>
      <c r="H171" s="5" t="s">
        <v>2017</v>
      </c>
      <c r="I171" s="5" t="s">
        <v>2948</v>
      </c>
      <c r="J171" s="5" t="s">
        <v>2809</v>
      </c>
    </row>
    <row r="172" spans="1:10">
      <c r="A172" s="5">
        <v>171</v>
      </c>
      <c r="B172" s="5" t="s">
        <v>1436</v>
      </c>
      <c r="C172" s="5" t="s">
        <v>169</v>
      </c>
      <c r="D172" s="5" t="s">
        <v>2018</v>
      </c>
      <c r="E172" s="5" t="s">
        <v>2019</v>
      </c>
      <c r="F172" s="5" t="s">
        <v>2020</v>
      </c>
      <c r="G172" s="5" t="s">
        <v>1721</v>
      </c>
      <c r="H172" s="5" t="s">
        <v>1998</v>
      </c>
      <c r="J172" s="5" t="s">
        <v>2809</v>
      </c>
    </row>
    <row r="173" spans="1:10">
      <c r="A173" s="5">
        <v>172</v>
      </c>
      <c r="B173" s="5" t="s">
        <v>1436</v>
      </c>
      <c r="C173" s="5" t="s">
        <v>169</v>
      </c>
      <c r="D173" s="5" t="s">
        <v>2021</v>
      </c>
      <c r="E173" s="5" t="s">
        <v>2022</v>
      </c>
      <c r="F173" s="5" t="s">
        <v>2023</v>
      </c>
      <c r="G173" s="5" t="s">
        <v>1721</v>
      </c>
      <c r="H173" s="5" t="s">
        <v>2024</v>
      </c>
      <c r="J173" s="5" t="s">
        <v>2809</v>
      </c>
    </row>
    <row r="174" spans="1:10">
      <c r="A174" s="5">
        <v>173</v>
      </c>
      <c r="B174" s="5" t="s">
        <v>1436</v>
      </c>
      <c r="C174" s="5" t="s">
        <v>169</v>
      </c>
      <c r="D174" s="5" t="s">
        <v>2025</v>
      </c>
      <c r="E174" s="5" t="s">
        <v>2026</v>
      </c>
      <c r="F174" s="5" t="s">
        <v>2027</v>
      </c>
      <c r="G174" s="5" t="s">
        <v>1681</v>
      </c>
      <c r="H174" s="5" t="s">
        <v>2028</v>
      </c>
      <c r="J174" s="5" t="s">
        <v>2809</v>
      </c>
    </row>
    <row r="175" spans="1:10">
      <c r="A175" s="5">
        <v>174</v>
      </c>
      <c r="B175" s="5" t="s">
        <v>1436</v>
      </c>
      <c r="C175" s="5" t="s">
        <v>169</v>
      </c>
      <c r="D175" s="5" t="s">
        <v>2029</v>
      </c>
      <c r="E175" s="5" t="s">
        <v>2030</v>
      </c>
      <c r="F175" s="5" t="s">
        <v>2031</v>
      </c>
      <c r="G175" s="5" t="s">
        <v>1613</v>
      </c>
      <c r="H175" s="5" t="s">
        <v>2032</v>
      </c>
      <c r="J175" s="5" t="s">
        <v>2809</v>
      </c>
    </row>
    <row r="176" spans="1:10">
      <c r="A176" s="5">
        <v>175</v>
      </c>
      <c r="B176" s="5" t="s">
        <v>1436</v>
      </c>
      <c r="C176" s="5" t="s">
        <v>169</v>
      </c>
      <c r="D176" s="5" t="s">
        <v>2033</v>
      </c>
      <c r="E176" s="5" t="s">
        <v>2034</v>
      </c>
      <c r="F176" s="5" t="s">
        <v>2035</v>
      </c>
      <c r="G176" s="5" t="s">
        <v>1551</v>
      </c>
      <c r="H176" s="5" t="s">
        <v>2036</v>
      </c>
      <c r="J176" s="5" t="s">
        <v>2809</v>
      </c>
    </row>
    <row r="177" spans="1:10">
      <c r="A177" s="5">
        <v>176</v>
      </c>
      <c r="B177" s="5" t="s">
        <v>1436</v>
      </c>
      <c r="C177" s="5" t="s">
        <v>169</v>
      </c>
      <c r="D177" s="5" t="s">
        <v>2037</v>
      </c>
      <c r="E177" s="5" t="s">
        <v>2038</v>
      </c>
      <c r="F177" s="5" t="s">
        <v>2039</v>
      </c>
      <c r="G177" s="5" t="s">
        <v>1546</v>
      </c>
      <c r="H177" s="5" t="s">
        <v>2040</v>
      </c>
      <c r="J177" s="5" t="s">
        <v>2809</v>
      </c>
    </row>
    <row r="178" spans="1:10">
      <c r="A178" s="5">
        <v>177</v>
      </c>
      <c r="B178" s="5" t="s">
        <v>1436</v>
      </c>
      <c r="C178" s="5" t="s">
        <v>169</v>
      </c>
      <c r="D178" s="5" t="s">
        <v>2041</v>
      </c>
      <c r="E178" s="5" t="s">
        <v>2042</v>
      </c>
      <c r="F178" s="5" t="s">
        <v>2043</v>
      </c>
      <c r="G178" s="5" t="s">
        <v>1613</v>
      </c>
      <c r="H178" s="5" t="s">
        <v>2044</v>
      </c>
      <c r="J178" s="5" t="s">
        <v>2809</v>
      </c>
    </row>
    <row r="179" spans="1:10">
      <c r="A179" s="5">
        <v>178</v>
      </c>
      <c r="B179" s="5" t="s">
        <v>1436</v>
      </c>
      <c r="C179" s="5" t="s">
        <v>169</v>
      </c>
      <c r="D179" s="5" t="s">
        <v>2045</v>
      </c>
      <c r="E179" s="5" t="s">
        <v>2046</v>
      </c>
      <c r="F179" s="5" t="s">
        <v>2047</v>
      </c>
      <c r="G179" s="5" t="s">
        <v>1609</v>
      </c>
      <c r="H179" s="5" t="s">
        <v>2048</v>
      </c>
      <c r="J179" s="5" t="s">
        <v>2809</v>
      </c>
    </row>
    <row r="180" spans="1:10">
      <c r="A180" s="5">
        <v>179</v>
      </c>
      <c r="B180" s="5" t="s">
        <v>1436</v>
      </c>
      <c r="C180" s="5" t="s">
        <v>169</v>
      </c>
      <c r="D180" s="5" t="s">
        <v>2049</v>
      </c>
      <c r="E180" s="5" t="s">
        <v>2050</v>
      </c>
      <c r="F180" s="5" t="s">
        <v>2051</v>
      </c>
      <c r="G180" s="5" t="s">
        <v>1644</v>
      </c>
      <c r="H180" s="5" t="s">
        <v>2052</v>
      </c>
      <c r="J180" s="5" t="s">
        <v>2809</v>
      </c>
    </row>
    <row r="181" spans="1:10">
      <c r="A181" s="5">
        <v>180</v>
      </c>
      <c r="B181" s="5" t="s">
        <v>1436</v>
      </c>
      <c r="C181" s="5" t="s">
        <v>169</v>
      </c>
      <c r="D181" s="5" t="s">
        <v>2053</v>
      </c>
      <c r="E181" s="5" t="s">
        <v>2054</v>
      </c>
      <c r="F181" s="5" t="s">
        <v>2055</v>
      </c>
      <c r="G181" s="5" t="s">
        <v>1471</v>
      </c>
      <c r="H181" s="5" t="s">
        <v>2056</v>
      </c>
      <c r="J181" s="5" t="s">
        <v>2809</v>
      </c>
    </row>
    <row r="182" spans="1:10">
      <c r="A182" s="5">
        <v>181</v>
      </c>
      <c r="B182" s="5" t="s">
        <v>1436</v>
      </c>
      <c r="C182" s="5" t="s">
        <v>169</v>
      </c>
      <c r="D182" s="5" t="s">
        <v>2057</v>
      </c>
      <c r="E182" s="5" t="s">
        <v>2058</v>
      </c>
      <c r="F182" s="5" t="s">
        <v>2059</v>
      </c>
      <c r="G182" s="5" t="s">
        <v>1546</v>
      </c>
      <c r="H182" s="5" t="s">
        <v>1781</v>
      </c>
      <c r="J182" s="5" t="s">
        <v>2809</v>
      </c>
    </row>
    <row r="183" spans="1:10">
      <c r="A183" s="5">
        <v>182</v>
      </c>
      <c r="B183" s="5" t="s">
        <v>1436</v>
      </c>
      <c r="C183" s="5" t="s">
        <v>169</v>
      </c>
      <c r="D183" s="5" t="s">
        <v>2060</v>
      </c>
      <c r="E183" s="5" t="s">
        <v>2061</v>
      </c>
      <c r="F183" s="5" t="s">
        <v>2062</v>
      </c>
      <c r="G183" s="5" t="s">
        <v>1471</v>
      </c>
      <c r="H183" s="5" t="s">
        <v>1542</v>
      </c>
      <c r="J183" s="5" t="s">
        <v>2809</v>
      </c>
    </row>
    <row r="184" spans="1:10">
      <c r="A184" s="5">
        <v>183</v>
      </c>
      <c r="B184" s="5" t="s">
        <v>1436</v>
      </c>
      <c r="C184" s="5" t="s">
        <v>169</v>
      </c>
      <c r="D184" s="5" t="s">
        <v>2063</v>
      </c>
      <c r="E184" s="5" t="s">
        <v>2064</v>
      </c>
      <c r="F184" s="5" t="s">
        <v>2065</v>
      </c>
      <c r="G184" s="5" t="s">
        <v>1484</v>
      </c>
      <c r="H184" s="5" t="s">
        <v>2066</v>
      </c>
      <c r="J184" s="5" t="s">
        <v>2809</v>
      </c>
    </row>
    <row r="185" spans="1:10">
      <c r="A185" s="5">
        <v>184</v>
      </c>
      <c r="B185" s="5" t="s">
        <v>1436</v>
      </c>
      <c r="C185" s="5" t="s">
        <v>169</v>
      </c>
      <c r="D185" s="5" t="s">
        <v>2067</v>
      </c>
      <c r="E185" s="5" t="s">
        <v>2068</v>
      </c>
      <c r="F185" s="5" t="s">
        <v>2069</v>
      </c>
      <c r="G185" s="5" t="s">
        <v>1484</v>
      </c>
      <c r="H185" s="5" t="s">
        <v>2070</v>
      </c>
      <c r="J185" s="5" t="s">
        <v>2809</v>
      </c>
    </row>
    <row r="186" spans="1:10">
      <c r="A186" s="5">
        <v>185</v>
      </c>
      <c r="B186" s="5" t="s">
        <v>1436</v>
      </c>
      <c r="C186" s="5" t="s">
        <v>169</v>
      </c>
      <c r="D186" s="5" t="s">
        <v>2071</v>
      </c>
      <c r="E186" s="5" t="s">
        <v>2072</v>
      </c>
      <c r="F186" s="5" t="s">
        <v>2073</v>
      </c>
      <c r="G186" s="5" t="s">
        <v>2074</v>
      </c>
      <c r="J186" s="5" t="s">
        <v>2809</v>
      </c>
    </row>
    <row r="187" spans="1:10">
      <c r="A187" s="5">
        <v>186</v>
      </c>
      <c r="B187" s="5" t="s">
        <v>1436</v>
      </c>
      <c r="C187" s="5" t="s">
        <v>169</v>
      </c>
      <c r="D187" s="5" t="s">
        <v>2075</v>
      </c>
      <c r="E187" s="5" t="s">
        <v>2076</v>
      </c>
      <c r="F187" s="5" t="s">
        <v>2077</v>
      </c>
      <c r="G187" s="5" t="s">
        <v>1449</v>
      </c>
      <c r="H187" s="5" t="s">
        <v>2078</v>
      </c>
      <c r="J187" s="5" t="s">
        <v>2809</v>
      </c>
    </row>
    <row r="188" spans="1:10">
      <c r="A188" s="5">
        <v>187</v>
      </c>
      <c r="B188" s="5" t="s">
        <v>1436</v>
      </c>
      <c r="C188" s="5" t="s">
        <v>169</v>
      </c>
      <c r="D188" s="5" t="s">
        <v>2949</v>
      </c>
      <c r="E188" s="5" t="s">
        <v>2950</v>
      </c>
      <c r="F188" s="5" t="s">
        <v>2951</v>
      </c>
      <c r="G188" s="5" t="s">
        <v>1453</v>
      </c>
      <c r="H188" s="5" t="s">
        <v>2952</v>
      </c>
      <c r="J188" s="5" t="s">
        <v>2809</v>
      </c>
    </row>
    <row r="189" spans="1:10">
      <c r="A189" s="5">
        <v>188</v>
      </c>
      <c r="B189" s="5" t="s">
        <v>1436</v>
      </c>
      <c r="C189" s="5" t="s">
        <v>169</v>
      </c>
      <c r="D189" s="5" t="s">
        <v>2079</v>
      </c>
      <c r="E189" s="5" t="s">
        <v>2080</v>
      </c>
      <c r="F189" s="5" t="s">
        <v>2081</v>
      </c>
      <c r="G189" s="5" t="s">
        <v>1444</v>
      </c>
      <c r="H189" s="5" t="s">
        <v>2082</v>
      </c>
      <c r="J189" s="5" t="s">
        <v>2809</v>
      </c>
    </row>
    <row r="190" spans="1:10">
      <c r="A190" s="5">
        <v>189</v>
      </c>
      <c r="B190" s="5" t="s">
        <v>1436</v>
      </c>
      <c r="C190" s="5" t="s">
        <v>169</v>
      </c>
      <c r="D190" s="5" t="s">
        <v>2083</v>
      </c>
      <c r="E190" s="5" t="s">
        <v>2084</v>
      </c>
      <c r="F190" s="5" t="s">
        <v>2085</v>
      </c>
      <c r="G190" s="5" t="s">
        <v>1546</v>
      </c>
      <c r="J190" s="5" t="s">
        <v>2809</v>
      </c>
    </row>
    <row r="191" spans="1:10">
      <c r="A191" s="5">
        <v>190</v>
      </c>
      <c r="B191" s="5" t="s">
        <v>1436</v>
      </c>
      <c r="C191" s="5" t="s">
        <v>169</v>
      </c>
      <c r="D191" s="5" t="s">
        <v>2953</v>
      </c>
      <c r="E191" s="5" t="s">
        <v>2954</v>
      </c>
      <c r="F191" s="5" t="s">
        <v>2955</v>
      </c>
      <c r="G191" s="5" t="s">
        <v>1644</v>
      </c>
      <c r="H191" s="5" t="s">
        <v>2956</v>
      </c>
      <c r="J191" s="5" t="s">
        <v>2809</v>
      </c>
    </row>
    <row r="192" spans="1:10">
      <c r="A192" s="5">
        <v>191</v>
      </c>
      <c r="B192" s="5" t="s">
        <v>1436</v>
      </c>
      <c r="C192" s="5" t="s">
        <v>169</v>
      </c>
      <c r="D192" s="5" t="s">
        <v>2086</v>
      </c>
      <c r="E192" s="5" t="s">
        <v>2087</v>
      </c>
      <c r="F192" s="5" t="s">
        <v>2088</v>
      </c>
      <c r="G192" s="5" t="s">
        <v>1513</v>
      </c>
      <c r="J192" s="5" t="s">
        <v>2809</v>
      </c>
    </row>
    <row r="193" spans="1:10">
      <c r="A193" s="5">
        <v>192</v>
      </c>
      <c r="B193" s="5" t="s">
        <v>1436</v>
      </c>
      <c r="C193" s="5" t="s">
        <v>169</v>
      </c>
      <c r="D193" s="5" t="s">
        <v>2089</v>
      </c>
      <c r="E193" s="5" t="s">
        <v>2090</v>
      </c>
      <c r="F193" s="5" t="s">
        <v>2091</v>
      </c>
      <c r="G193" s="5" t="s">
        <v>1530</v>
      </c>
      <c r="H193" s="5" t="s">
        <v>2092</v>
      </c>
      <c r="I193" s="5" t="s">
        <v>2957</v>
      </c>
      <c r="J193" s="5" t="s">
        <v>2809</v>
      </c>
    </row>
    <row r="194" spans="1:10">
      <c r="A194" s="5">
        <v>193</v>
      </c>
      <c r="B194" s="5" t="s">
        <v>1436</v>
      </c>
      <c r="C194" s="5" t="s">
        <v>169</v>
      </c>
      <c r="D194" s="5" t="s">
        <v>2093</v>
      </c>
      <c r="E194" s="5" t="s">
        <v>2094</v>
      </c>
      <c r="F194" s="5" t="s">
        <v>2095</v>
      </c>
      <c r="G194" s="5" t="s">
        <v>1535</v>
      </c>
      <c r="J194" s="5" t="s">
        <v>2809</v>
      </c>
    </row>
    <row r="195" spans="1:10">
      <c r="A195" s="5">
        <v>194</v>
      </c>
      <c r="B195" s="5" t="s">
        <v>1436</v>
      </c>
      <c r="C195" s="5" t="s">
        <v>169</v>
      </c>
      <c r="D195" s="5" t="s">
        <v>2096</v>
      </c>
      <c r="E195" s="5" t="s">
        <v>2097</v>
      </c>
      <c r="F195" s="5" t="s">
        <v>2098</v>
      </c>
      <c r="G195" s="5" t="s">
        <v>1484</v>
      </c>
      <c r="J195" s="5" t="s">
        <v>2809</v>
      </c>
    </row>
    <row r="196" spans="1:10">
      <c r="A196" s="5">
        <v>195</v>
      </c>
      <c r="B196" s="5" t="s">
        <v>1436</v>
      </c>
      <c r="C196" s="5" t="s">
        <v>169</v>
      </c>
      <c r="D196" s="5" t="s">
        <v>2099</v>
      </c>
      <c r="E196" s="5" t="s">
        <v>2100</v>
      </c>
      <c r="F196" s="5" t="s">
        <v>2101</v>
      </c>
      <c r="G196" s="5" t="s">
        <v>1562</v>
      </c>
      <c r="H196" s="5" t="s">
        <v>2102</v>
      </c>
      <c r="J196" s="5" t="s">
        <v>2809</v>
      </c>
    </row>
    <row r="197" spans="1:10">
      <c r="A197" s="5">
        <v>196</v>
      </c>
      <c r="B197" s="5" t="s">
        <v>1436</v>
      </c>
      <c r="C197" s="5" t="s">
        <v>169</v>
      </c>
      <c r="D197" s="5" t="s">
        <v>2103</v>
      </c>
      <c r="E197" s="5" t="s">
        <v>2104</v>
      </c>
      <c r="F197" s="5" t="s">
        <v>2105</v>
      </c>
      <c r="G197" s="5" t="s">
        <v>1676</v>
      </c>
      <c r="J197" s="5" t="s">
        <v>2809</v>
      </c>
    </row>
    <row r="198" spans="1:10">
      <c r="A198" s="5">
        <v>197</v>
      </c>
      <c r="B198" s="5" t="s">
        <v>1436</v>
      </c>
      <c r="C198" s="5" t="s">
        <v>169</v>
      </c>
      <c r="D198" s="5" t="s">
        <v>2106</v>
      </c>
      <c r="E198" s="5" t="s">
        <v>2107</v>
      </c>
      <c r="F198" s="5" t="s">
        <v>2108</v>
      </c>
      <c r="G198" s="5" t="s">
        <v>1449</v>
      </c>
      <c r="H198" s="5" t="s">
        <v>2109</v>
      </c>
      <c r="J198" s="5" t="s">
        <v>2809</v>
      </c>
    </row>
    <row r="199" spans="1:10">
      <c r="A199" s="5">
        <v>198</v>
      </c>
      <c r="B199" s="5" t="s">
        <v>1436</v>
      </c>
      <c r="C199" s="5" t="s">
        <v>169</v>
      </c>
      <c r="D199" s="5" t="s">
        <v>2110</v>
      </c>
      <c r="E199" s="5" t="s">
        <v>2111</v>
      </c>
      <c r="F199" s="5" t="s">
        <v>2112</v>
      </c>
      <c r="G199" s="5" t="s">
        <v>1613</v>
      </c>
      <c r="H199" s="5" t="s">
        <v>2113</v>
      </c>
      <c r="J199" s="5" t="s">
        <v>2809</v>
      </c>
    </row>
    <row r="200" spans="1:10">
      <c r="A200" s="5">
        <v>199</v>
      </c>
      <c r="B200" s="5" t="s">
        <v>1436</v>
      </c>
      <c r="C200" s="5" t="s">
        <v>169</v>
      </c>
      <c r="D200" s="5" t="s">
        <v>2114</v>
      </c>
      <c r="E200" s="5" t="s">
        <v>2115</v>
      </c>
      <c r="F200" s="5" t="s">
        <v>2116</v>
      </c>
      <c r="G200" s="5" t="s">
        <v>1551</v>
      </c>
      <c r="H200" s="5" t="s">
        <v>2117</v>
      </c>
      <c r="J200" s="5" t="s">
        <v>2809</v>
      </c>
    </row>
    <row r="201" spans="1:10">
      <c r="A201" s="5">
        <v>200</v>
      </c>
      <c r="B201" s="5" t="s">
        <v>1436</v>
      </c>
      <c r="C201" s="5" t="s">
        <v>169</v>
      </c>
      <c r="D201" s="5" t="s">
        <v>2118</v>
      </c>
      <c r="E201" s="5" t="s">
        <v>2115</v>
      </c>
      <c r="F201" s="5" t="s">
        <v>2119</v>
      </c>
      <c r="G201" s="5" t="s">
        <v>1835</v>
      </c>
      <c r="J201" s="5" t="s">
        <v>2809</v>
      </c>
    </row>
    <row r="202" spans="1:10">
      <c r="A202" s="5">
        <v>201</v>
      </c>
      <c r="B202" s="5" t="s">
        <v>1436</v>
      </c>
      <c r="C202" s="5" t="s">
        <v>169</v>
      </c>
      <c r="D202" s="5" t="s">
        <v>2120</v>
      </c>
      <c r="E202" s="5" t="s">
        <v>2121</v>
      </c>
      <c r="F202" s="5" t="s">
        <v>2122</v>
      </c>
      <c r="G202" s="5" t="s">
        <v>1835</v>
      </c>
      <c r="H202" s="5" t="s">
        <v>2123</v>
      </c>
      <c r="J202" s="5" t="s">
        <v>2809</v>
      </c>
    </row>
    <row r="203" spans="1:10">
      <c r="A203" s="5">
        <v>202</v>
      </c>
      <c r="B203" s="5" t="s">
        <v>1436</v>
      </c>
      <c r="C203" s="5" t="s">
        <v>169</v>
      </c>
      <c r="D203" s="5" t="s">
        <v>2124</v>
      </c>
      <c r="E203" s="5" t="s">
        <v>2125</v>
      </c>
      <c r="F203" s="5" t="s">
        <v>2126</v>
      </c>
      <c r="G203" s="5" t="s">
        <v>2127</v>
      </c>
      <c r="H203" s="5" t="s">
        <v>2128</v>
      </c>
      <c r="J203" s="5" t="s">
        <v>2809</v>
      </c>
    </row>
    <row r="204" spans="1:10">
      <c r="A204" s="5">
        <v>203</v>
      </c>
      <c r="B204" s="5" t="s">
        <v>1436</v>
      </c>
      <c r="C204" s="5" t="s">
        <v>169</v>
      </c>
      <c r="D204" s="5" t="s">
        <v>2129</v>
      </c>
      <c r="E204" s="5" t="s">
        <v>2130</v>
      </c>
      <c r="F204" s="5" t="s">
        <v>2131</v>
      </c>
      <c r="G204" s="5" t="s">
        <v>1835</v>
      </c>
      <c r="H204" s="5" t="s">
        <v>2132</v>
      </c>
      <c r="J204" s="5" t="s">
        <v>2809</v>
      </c>
    </row>
    <row r="205" spans="1:10">
      <c r="A205" s="5">
        <v>204</v>
      </c>
      <c r="B205" s="5" t="s">
        <v>1436</v>
      </c>
      <c r="C205" s="5" t="s">
        <v>169</v>
      </c>
      <c r="D205" s="5" t="s">
        <v>2133</v>
      </c>
      <c r="E205" s="5" t="s">
        <v>2134</v>
      </c>
      <c r="F205" s="5" t="s">
        <v>2135</v>
      </c>
      <c r="G205" s="5" t="s">
        <v>1676</v>
      </c>
      <c r="H205" s="5" t="s">
        <v>2136</v>
      </c>
      <c r="I205" s="5" t="s">
        <v>2958</v>
      </c>
      <c r="J205" s="5" t="s">
        <v>2809</v>
      </c>
    </row>
    <row r="206" spans="1:10">
      <c r="A206" s="5">
        <v>205</v>
      </c>
      <c r="B206" s="5" t="s">
        <v>1436</v>
      </c>
      <c r="C206" s="5" t="s">
        <v>169</v>
      </c>
      <c r="D206" s="5" t="s">
        <v>2137</v>
      </c>
      <c r="E206" s="5" t="s">
        <v>2138</v>
      </c>
      <c r="F206" s="5" t="s">
        <v>2139</v>
      </c>
      <c r="G206" s="5" t="s">
        <v>1676</v>
      </c>
      <c r="J206" s="5" t="s">
        <v>2809</v>
      </c>
    </row>
    <row r="207" spans="1:10">
      <c r="A207" s="5">
        <v>206</v>
      </c>
      <c r="B207" s="5" t="s">
        <v>1436</v>
      </c>
      <c r="C207" s="5" t="s">
        <v>169</v>
      </c>
      <c r="D207" s="5" t="s">
        <v>2140</v>
      </c>
      <c r="E207" s="5" t="s">
        <v>2141</v>
      </c>
      <c r="F207" s="5" t="s">
        <v>2142</v>
      </c>
      <c r="G207" s="5" t="s">
        <v>2143</v>
      </c>
      <c r="H207" s="5" t="s">
        <v>2144</v>
      </c>
      <c r="J207" s="5" t="s">
        <v>2809</v>
      </c>
    </row>
    <row r="208" spans="1:10">
      <c r="A208" s="5">
        <v>207</v>
      </c>
      <c r="B208" s="5" t="s">
        <v>1436</v>
      </c>
      <c r="C208" s="5" t="s">
        <v>169</v>
      </c>
      <c r="D208" s="5" t="s">
        <v>2145</v>
      </c>
      <c r="E208" s="5" t="s">
        <v>2146</v>
      </c>
      <c r="F208" s="5" t="s">
        <v>2147</v>
      </c>
      <c r="G208" s="5" t="s">
        <v>1551</v>
      </c>
      <c r="H208" s="5" t="s">
        <v>2148</v>
      </c>
      <c r="J208" s="5" t="s">
        <v>2809</v>
      </c>
    </row>
    <row r="209" spans="1:10">
      <c r="A209" s="5">
        <v>208</v>
      </c>
      <c r="B209" s="5" t="s">
        <v>1436</v>
      </c>
      <c r="C209" s="5" t="s">
        <v>169</v>
      </c>
      <c r="D209" s="5" t="s">
        <v>2149</v>
      </c>
      <c r="E209" s="5" t="s">
        <v>2150</v>
      </c>
      <c r="F209" s="5" t="s">
        <v>2151</v>
      </c>
      <c r="G209" s="5" t="s">
        <v>1449</v>
      </c>
      <c r="J209" s="5" t="s">
        <v>2809</v>
      </c>
    </row>
    <row r="210" spans="1:10">
      <c r="A210" s="5">
        <v>209</v>
      </c>
      <c r="B210" s="5" t="s">
        <v>1436</v>
      </c>
      <c r="C210" s="5" t="s">
        <v>169</v>
      </c>
      <c r="D210" s="5" t="s">
        <v>2152</v>
      </c>
      <c r="E210" s="5" t="s">
        <v>2153</v>
      </c>
      <c r="F210" s="5" t="s">
        <v>2154</v>
      </c>
      <c r="G210" s="5" t="s">
        <v>1609</v>
      </c>
      <c r="H210" s="5" t="s">
        <v>2155</v>
      </c>
      <c r="J210" s="5" t="s">
        <v>2809</v>
      </c>
    </row>
    <row r="211" spans="1:10">
      <c r="A211" s="5">
        <v>210</v>
      </c>
      <c r="B211" s="5" t="s">
        <v>1436</v>
      </c>
      <c r="C211" s="5" t="s">
        <v>169</v>
      </c>
      <c r="D211" s="5" t="s">
        <v>2156</v>
      </c>
      <c r="E211" s="5" t="s">
        <v>2157</v>
      </c>
      <c r="F211" s="5" t="s">
        <v>2158</v>
      </c>
      <c r="G211" s="5" t="s">
        <v>2159</v>
      </c>
      <c r="H211" s="5" t="s">
        <v>2160</v>
      </c>
      <c r="J211" s="5" t="s">
        <v>2809</v>
      </c>
    </row>
    <row r="212" spans="1:10">
      <c r="A212" s="5">
        <v>211</v>
      </c>
      <c r="B212" s="5" t="s">
        <v>1436</v>
      </c>
      <c r="C212" s="5" t="s">
        <v>169</v>
      </c>
      <c r="D212" s="5" t="s">
        <v>2161</v>
      </c>
      <c r="E212" s="5" t="s">
        <v>2162</v>
      </c>
      <c r="F212" s="5" t="s">
        <v>2163</v>
      </c>
      <c r="G212" s="5" t="s">
        <v>1480</v>
      </c>
      <c r="H212" s="5" t="s">
        <v>2164</v>
      </c>
      <c r="J212" s="5" t="s">
        <v>2809</v>
      </c>
    </row>
    <row r="213" spans="1:10">
      <c r="A213" s="5">
        <v>212</v>
      </c>
      <c r="B213" s="5" t="s">
        <v>1436</v>
      </c>
      <c r="C213" s="5" t="s">
        <v>169</v>
      </c>
      <c r="D213" s="5" t="s">
        <v>2165</v>
      </c>
      <c r="E213" s="5" t="s">
        <v>2166</v>
      </c>
      <c r="F213" s="5" t="s">
        <v>2167</v>
      </c>
      <c r="G213" s="5" t="s">
        <v>1689</v>
      </c>
      <c r="H213" s="5" t="s">
        <v>2168</v>
      </c>
      <c r="J213" s="5" t="s">
        <v>2809</v>
      </c>
    </row>
    <row r="214" spans="1:10">
      <c r="A214" s="5">
        <v>213</v>
      </c>
      <c r="B214" s="5" t="s">
        <v>1436</v>
      </c>
      <c r="C214" s="5" t="s">
        <v>169</v>
      </c>
      <c r="D214" s="5" t="s">
        <v>2959</v>
      </c>
      <c r="E214" s="5" t="s">
        <v>2960</v>
      </c>
      <c r="F214" s="5" t="s">
        <v>2961</v>
      </c>
      <c r="G214" s="5" t="s">
        <v>2962</v>
      </c>
      <c r="J214" s="5" t="s">
        <v>2809</v>
      </c>
    </row>
    <row r="215" spans="1:10">
      <c r="A215" s="5">
        <v>214</v>
      </c>
      <c r="B215" s="5" t="s">
        <v>1436</v>
      </c>
      <c r="C215" s="5" t="s">
        <v>169</v>
      </c>
      <c r="D215" s="5" t="s">
        <v>2169</v>
      </c>
      <c r="E215" s="5" t="s">
        <v>2170</v>
      </c>
      <c r="F215" s="5" t="s">
        <v>2171</v>
      </c>
      <c r="G215" s="5" t="s">
        <v>1449</v>
      </c>
      <c r="J215" s="5" t="s">
        <v>2809</v>
      </c>
    </row>
    <row r="216" spans="1:10">
      <c r="A216" s="5">
        <v>215</v>
      </c>
      <c r="B216" s="5" t="s">
        <v>1436</v>
      </c>
      <c r="C216" s="5" t="s">
        <v>169</v>
      </c>
      <c r="D216" s="5" t="s">
        <v>2172</v>
      </c>
      <c r="E216" s="5" t="s">
        <v>2173</v>
      </c>
      <c r="F216" s="5" t="s">
        <v>2174</v>
      </c>
      <c r="G216" s="5" t="s">
        <v>1830</v>
      </c>
      <c r="H216" s="5" t="s">
        <v>2175</v>
      </c>
      <c r="J216" s="5" t="s">
        <v>2809</v>
      </c>
    </row>
    <row r="217" spans="1:10">
      <c r="A217" s="5">
        <v>216</v>
      </c>
      <c r="B217" s="5" t="s">
        <v>1436</v>
      </c>
      <c r="C217" s="5" t="s">
        <v>169</v>
      </c>
      <c r="D217" s="5" t="s">
        <v>2176</v>
      </c>
      <c r="E217" s="5" t="s">
        <v>2177</v>
      </c>
      <c r="F217" s="5" t="s">
        <v>2178</v>
      </c>
      <c r="G217" s="5" t="s">
        <v>1453</v>
      </c>
      <c r="J217" s="5" t="s">
        <v>2809</v>
      </c>
    </row>
    <row r="218" spans="1:10">
      <c r="A218" s="5">
        <v>217</v>
      </c>
      <c r="B218" s="5" t="s">
        <v>1436</v>
      </c>
      <c r="C218" s="5" t="s">
        <v>169</v>
      </c>
      <c r="D218" s="5" t="s">
        <v>2179</v>
      </c>
      <c r="E218" s="5" t="s">
        <v>2180</v>
      </c>
      <c r="F218" s="5" t="s">
        <v>2181</v>
      </c>
      <c r="G218" s="5" t="s">
        <v>1562</v>
      </c>
      <c r="H218" s="5" t="s">
        <v>2102</v>
      </c>
      <c r="J218" s="5" t="s">
        <v>2809</v>
      </c>
    </row>
    <row r="219" spans="1:10">
      <c r="A219" s="5">
        <v>218</v>
      </c>
      <c r="B219" s="5" t="s">
        <v>1436</v>
      </c>
      <c r="C219" s="5" t="s">
        <v>169</v>
      </c>
      <c r="D219" s="5" t="s">
        <v>2963</v>
      </c>
      <c r="E219" s="5" t="s">
        <v>2964</v>
      </c>
      <c r="F219" s="5" t="s">
        <v>2965</v>
      </c>
      <c r="G219" s="5" t="s">
        <v>2966</v>
      </c>
      <c r="J219" s="5" t="s">
        <v>2809</v>
      </c>
    </row>
    <row r="220" spans="1:10">
      <c r="A220" s="5">
        <v>219</v>
      </c>
      <c r="B220" s="5" t="s">
        <v>1436</v>
      </c>
      <c r="C220" s="5" t="s">
        <v>169</v>
      </c>
      <c r="D220" s="5" t="s">
        <v>2182</v>
      </c>
      <c r="E220" s="5" t="s">
        <v>2183</v>
      </c>
      <c r="F220" s="5" t="s">
        <v>2184</v>
      </c>
      <c r="G220" s="5" t="s">
        <v>1471</v>
      </c>
      <c r="J220" s="5" t="s">
        <v>2809</v>
      </c>
    </row>
    <row r="221" spans="1:10">
      <c r="A221" s="5">
        <v>220</v>
      </c>
      <c r="B221" s="5" t="s">
        <v>1436</v>
      </c>
      <c r="C221" s="5" t="s">
        <v>169</v>
      </c>
      <c r="D221" s="5" t="s">
        <v>2185</v>
      </c>
      <c r="E221" s="5" t="s">
        <v>2186</v>
      </c>
      <c r="F221" s="5" t="s">
        <v>2187</v>
      </c>
      <c r="G221" s="5" t="s">
        <v>1480</v>
      </c>
      <c r="H221" s="5" t="s">
        <v>2188</v>
      </c>
      <c r="J221" s="5" t="s">
        <v>2809</v>
      </c>
    </row>
    <row r="222" spans="1:10">
      <c r="A222" s="5">
        <v>221</v>
      </c>
      <c r="B222" s="5" t="s">
        <v>1436</v>
      </c>
      <c r="C222" s="5" t="s">
        <v>169</v>
      </c>
      <c r="D222" s="5" t="s">
        <v>2189</v>
      </c>
      <c r="E222" s="5" t="s">
        <v>2190</v>
      </c>
      <c r="F222" s="5" t="s">
        <v>2191</v>
      </c>
      <c r="G222" s="5" t="s">
        <v>1453</v>
      </c>
      <c r="H222" s="5" t="s">
        <v>2192</v>
      </c>
      <c r="J222" s="5" t="s">
        <v>2809</v>
      </c>
    </row>
    <row r="223" spans="1:10">
      <c r="A223" s="5">
        <v>222</v>
      </c>
      <c r="B223" s="5" t="s">
        <v>1436</v>
      </c>
      <c r="C223" s="5" t="s">
        <v>169</v>
      </c>
      <c r="D223" s="5" t="s">
        <v>2193</v>
      </c>
      <c r="E223" s="5" t="s">
        <v>2194</v>
      </c>
      <c r="F223" s="5" t="s">
        <v>2195</v>
      </c>
      <c r="G223" s="5" t="s">
        <v>1463</v>
      </c>
      <c r="H223" s="5" t="s">
        <v>2196</v>
      </c>
      <c r="I223" s="5" t="s">
        <v>2967</v>
      </c>
      <c r="J223" s="5" t="s">
        <v>2809</v>
      </c>
    </row>
    <row r="224" spans="1:10">
      <c r="A224" s="5">
        <v>223</v>
      </c>
      <c r="B224" s="5" t="s">
        <v>1436</v>
      </c>
      <c r="C224" s="5" t="s">
        <v>169</v>
      </c>
      <c r="D224" s="5" t="s">
        <v>2197</v>
      </c>
      <c r="E224" s="5" t="s">
        <v>2198</v>
      </c>
      <c r="F224" s="5" t="s">
        <v>2199</v>
      </c>
      <c r="G224" s="5" t="s">
        <v>1607</v>
      </c>
      <c r="H224" s="5" t="s">
        <v>2200</v>
      </c>
      <c r="J224" s="5" t="s">
        <v>2809</v>
      </c>
    </row>
    <row r="225" spans="1:10">
      <c r="A225" s="5">
        <v>224</v>
      </c>
      <c r="B225" s="5" t="s">
        <v>1436</v>
      </c>
      <c r="C225" s="5" t="s">
        <v>169</v>
      </c>
      <c r="D225" s="5" t="s">
        <v>2201</v>
      </c>
      <c r="E225" s="5" t="s">
        <v>2202</v>
      </c>
      <c r="F225" s="5" t="s">
        <v>2203</v>
      </c>
      <c r="G225" s="5" t="s">
        <v>1458</v>
      </c>
      <c r="H225" s="5" t="s">
        <v>2204</v>
      </c>
      <c r="J225" s="5" t="s">
        <v>2809</v>
      </c>
    </row>
    <row r="226" spans="1:10">
      <c r="A226" s="5">
        <v>225</v>
      </c>
      <c r="B226" s="5" t="s">
        <v>1436</v>
      </c>
      <c r="C226" s="5" t="s">
        <v>169</v>
      </c>
      <c r="D226" s="5" t="s">
        <v>2205</v>
      </c>
      <c r="E226" s="5" t="s">
        <v>2206</v>
      </c>
      <c r="F226" s="5" t="s">
        <v>2207</v>
      </c>
      <c r="G226" s="5" t="s">
        <v>1449</v>
      </c>
      <c r="H226" s="5" t="s">
        <v>2208</v>
      </c>
      <c r="J226" s="5" t="s">
        <v>2809</v>
      </c>
    </row>
    <row r="227" spans="1:10">
      <c r="A227" s="5">
        <v>226</v>
      </c>
      <c r="B227" s="5" t="s">
        <v>1436</v>
      </c>
      <c r="C227" s="5" t="s">
        <v>169</v>
      </c>
      <c r="D227" s="5" t="s">
        <v>2209</v>
      </c>
      <c r="E227" s="5" t="s">
        <v>2210</v>
      </c>
      <c r="F227" s="5" t="s">
        <v>2211</v>
      </c>
      <c r="G227" s="5" t="s">
        <v>1530</v>
      </c>
      <c r="J227" s="5" t="s">
        <v>2809</v>
      </c>
    </row>
    <row r="228" spans="1:10">
      <c r="A228" s="5">
        <v>227</v>
      </c>
      <c r="B228" s="5" t="s">
        <v>1436</v>
      </c>
      <c r="C228" s="5" t="s">
        <v>169</v>
      </c>
      <c r="D228" s="5" t="s">
        <v>2968</v>
      </c>
      <c r="E228" s="5" t="s">
        <v>2969</v>
      </c>
      <c r="F228" s="5" t="s">
        <v>2970</v>
      </c>
      <c r="G228" s="5" t="s">
        <v>1644</v>
      </c>
      <c r="J228" s="5" t="s">
        <v>2809</v>
      </c>
    </row>
    <row r="229" spans="1:10">
      <c r="A229" s="5">
        <v>228</v>
      </c>
      <c r="B229" s="5" t="s">
        <v>1436</v>
      </c>
      <c r="C229" s="5" t="s">
        <v>169</v>
      </c>
      <c r="D229" s="5" t="s">
        <v>2212</v>
      </c>
      <c r="E229" s="5" t="s">
        <v>2213</v>
      </c>
      <c r="F229" s="5" t="s">
        <v>2214</v>
      </c>
      <c r="G229" s="5" t="s">
        <v>1530</v>
      </c>
      <c r="J229" s="5" t="s">
        <v>2809</v>
      </c>
    </row>
    <row r="230" spans="1:10">
      <c r="A230" s="5">
        <v>229</v>
      </c>
      <c r="B230" s="5" t="s">
        <v>1436</v>
      </c>
      <c r="C230" s="5" t="s">
        <v>169</v>
      </c>
      <c r="D230" s="5" t="s">
        <v>2215</v>
      </c>
      <c r="E230" s="5" t="s">
        <v>2216</v>
      </c>
      <c r="F230" s="5" t="s">
        <v>2217</v>
      </c>
      <c r="G230" s="5" t="s">
        <v>1484</v>
      </c>
      <c r="H230" s="5" t="s">
        <v>2218</v>
      </c>
      <c r="J230" s="5" t="s">
        <v>2809</v>
      </c>
    </row>
    <row r="231" spans="1:10">
      <c r="A231" s="5">
        <v>230</v>
      </c>
      <c r="B231" s="5" t="s">
        <v>1436</v>
      </c>
      <c r="C231" s="5" t="s">
        <v>169</v>
      </c>
      <c r="D231" s="5" t="s">
        <v>2219</v>
      </c>
      <c r="E231" s="5" t="s">
        <v>2220</v>
      </c>
      <c r="F231" s="5" t="s">
        <v>2221</v>
      </c>
      <c r="G231" s="5" t="s">
        <v>1530</v>
      </c>
      <c r="H231" s="5" t="s">
        <v>2222</v>
      </c>
      <c r="J231" s="5" t="s">
        <v>2809</v>
      </c>
    </row>
    <row r="232" spans="1:10">
      <c r="A232" s="5">
        <v>231</v>
      </c>
      <c r="B232" s="5" t="s">
        <v>1436</v>
      </c>
      <c r="C232" s="5" t="s">
        <v>169</v>
      </c>
      <c r="D232" s="5" t="s">
        <v>2223</v>
      </c>
      <c r="E232" s="5" t="s">
        <v>2224</v>
      </c>
      <c r="F232" s="5" t="s">
        <v>2225</v>
      </c>
      <c r="G232" s="5" t="s">
        <v>1562</v>
      </c>
      <c r="H232" s="5" t="s">
        <v>2102</v>
      </c>
      <c r="J232" s="5" t="s">
        <v>2809</v>
      </c>
    </row>
    <row r="233" spans="1:10">
      <c r="A233" s="5">
        <v>232</v>
      </c>
      <c r="B233" s="5" t="s">
        <v>1436</v>
      </c>
      <c r="C233" s="5" t="s">
        <v>169</v>
      </c>
      <c r="D233" s="5" t="s">
        <v>2971</v>
      </c>
      <c r="E233" s="5" t="s">
        <v>2972</v>
      </c>
      <c r="F233" s="5" t="s">
        <v>2973</v>
      </c>
      <c r="G233" s="5" t="s">
        <v>1449</v>
      </c>
      <c r="H233" s="5" t="s">
        <v>2974</v>
      </c>
      <c r="J233" s="5" t="s">
        <v>2809</v>
      </c>
    </row>
    <row r="234" spans="1:10">
      <c r="A234" s="5">
        <v>233</v>
      </c>
      <c r="B234" s="5" t="s">
        <v>1436</v>
      </c>
      <c r="C234" s="5" t="s">
        <v>169</v>
      </c>
      <c r="D234" s="5" t="s">
        <v>2226</v>
      </c>
      <c r="E234" s="5" t="s">
        <v>2227</v>
      </c>
      <c r="F234" s="5" t="s">
        <v>2228</v>
      </c>
      <c r="G234" s="5" t="s">
        <v>1449</v>
      </c>
      <c r="H234" s="5" t="s">
        <v>2229</v>
      </c>
      <c r="J234" s="5" t="s">
        <v>2809</v>
      </c>
    </row>
    <row r="235" spans="1:10">
      <c r="A235" s="5">
        <v>234</v>
      </c>
      <c r="B235" s="5" t="s">
        <v>1436</v>
      </c>
      <c r="C235" s="5" t="s">
        <v>169</v>
      </c>
      <c r="D235" s="5" t="s">
        <v>2230</v>
      </c>
      <c r="E235" s="5" t="s">
        <v>2231</v>
      </c>
      <c r="F235" s="5" t="s">
        <v>2232</v>
      </c>
      <c r="G235" s="5" t="s">
        <v>1562</v>
      </c>
      <c r="H235" s="5" t="s">
        <v>2102</v>
      </c>
      <c r="J235" s="5" t="s">
        <v>2809</v>
      </c>
    </row>
    <row r="236" spans="1:10">
      <c r="A236" s="5">
        <v>235</v>
      </c>
      <c r="B236" s="5" t="s">
        <v>1436</v>
      </c>
      <c r="C236" s="5" t="s">
        <v>169</v>
      </c>
      <c r="D236" s="5" t="s">
        <v>2975</v>
      </c>
      <c r="E236" s="5" t="s">
        <v>2976</v>
      </c>
      <c r="F236" s="5" t="s">
        <v>2977</v>
      </c>
      <c r="G236" s="5" t="s">
        <v>1463</v>
      </c>
      <c r="H236" s="5" t="s">
        <v>2978</v>
      </c>
      <c r="J236" s="5" t="s">
        <v>2809</v>
      </c>
    </row>
    <row r="237" spans="1:10">
      <c r="A237" s="5">
        <v>236</v>
      </c>
      <c r="B237" s="5" t="s">
        <v>1436</v>
      </c>
      <c r="C237" s="5" t="s">
        <v>169</v>
      </c>
      <c r="D237" s="5" t="s">
        <v>2233</v>
      </c>
      <c r="E237" s="5" t="s">
        <v>2234</v>
      </c>
      <c r="F237" s="5" t="s">
        <v>2235</v>
      </c>
      <c r="G237" s="5" t="s">
        <v>2159</v>
      </c>
      <c r="J237" s="5" t="s">
        <v>2809</v>
      </c>
    </row>
    <row r="238" spans="1:10">
      <c r="A238" s="5">
        <v>237</v>
      </c>
      <c r="B238" s="5" t="s">
        <v>1436</v>
      </c>
      <c r="C238" s="5" t="s">
        <v>169</v>
      </c>
      <c r="D238" s="5" t="s">
        <v>2236</v>
      </c>
      <c r="E238" s="5" t="s">
        <v>2237</v>
      </c>
      <c r="F238" s="5" t="s">
        <v>2238</v>
      </c>
      <c r="G238" s="5" t="s">
        <v>1562</v>
      </c>
      <c r="H238" s="5" t="s">
        <v>2102</v>
      </c>
      <c r="J238" s="5" t="s">
        <v>2809</v>
      </c>
    </row>
    <row r="239" spans="1:10">
      <c r="A239" s="5">
        <v>238</v>
      </c>
      <c r="B239" s="5" t="s">
        <v>1436</v>
      </c>
      <c r="C239" s="5" t="s">
        <v>169</v>
      </c>
      <c r="D239" s="5" t="s">
        <v>2239</v>
      </c>
      <c r="E239" s="5" t="s">
        <v>2240</v>
      </c>
      <c r="F239" s="5" t="s">
        <v>2241</v>
      </c>
      <c r="G239" s="5" t="s">
        <v>2242</v>
      </c>
      <c r="H239" s="5" t="s">
        <v>2243</v>
      </c>
      <c r="J239" s="5" t="s">
        <v>2809</v>
      </c>
    </row>
    <row r="240" spans="1:10">
      <c r="A240" s="5">
        <v>239</v>
      </c>
      <c r="B240" s="5" t="s">
        <v>1436</v>
      </c>
      <c r="C240" s="5" t="s">
        <v>169</v>
      </c>
      <c r="D240" s="5" t="s">
        <v>2244</v>
      </c>
      <c r="E240" s="5" t="s">
        <v>2245</v>
      </c>
      <c r="F240" s="5" t="s">
        <v>2246</v>
      </c>
      <c r="G240" s="5" t="s">
        <v>1453</v>
      </c>
      <c r="H240" s="5" t="s">
        <v>2247</v>
      </c>
      <c r="J240" s="5" t="s">
        <v>2809</v>
      </c>
    </row>
    <row r="241" spans="1:10">
      <c r="A241" s="5">
        <v>240</v>
      </c>
      <c r="B241" s="5" t="s">
        <v>1436</v>
      </c>
      <c r="C241" s="5" t="s">
        <v>169</v>
      </c>
      <c r="D241" s="5" t="s">
        <v>2248</v>
      </c>
      <c r="E241" s="5" t="s">
        <v>2249</v>
      </c>
      <c r="F241" s="5" t="s">
        <v>2250</v>
      </c>
      <c r="G241" s="5" t="s">
        <v>1546</v>
      </c>
      <c r="H241" s="5" t="s">
        <v>2251</v>
      </c>
      <c r="I241" s="5" t="s">
        <v>2920</v>
      </c>
      <c r="J241" s="5" t="s">
        <v>2809</v>
      </c>
    </row>
    <row r="242" spans="1:10">
      <c r="A242" s="5">
        <v>241</v>
      </c>
      <c r="B242" s="5" t="s">
        <v>1436</v>
      </c>
      <c r="C242" s="5" t="s">
        <v>169</v>
      </c>
      <c r="D242" s="5" t="s">
        <v>2252</v>
      </c>
      <c r="E242" s="5" t="s">
        <v>2253</v>
      </c>
      <c r="F242" s="5" t="s">
        <v>2254</v>
      </c>
      <c r="G242" s="5" t="s">
        <v>1562</v>
      </c>
      <c r="J242" s="5" t="s">
        <v>2809</v>
      </c>
    </row>
    <row r="243" spans="1:10">
      <c r="A243" s="5">
        <v>242</v>
      </c>
      <c r="B243" s="5" t="s">
        <v>1436</v>
      </c>
      <c r="C243" s="5" t="s">
        <v>169</v>
      </c>
      <c r="D243" s="5" t="s">
        <v>2255</v>
      </c>
      <c r="E243" s="5" t="s">
        <v>2256</v>
      </c>
      <c r="F243" s="5" t="s">
        <v>2257</v>
      </c>
      <c r="G243" s="5" t="s">
        <v>1613</v>
      </c>
      <c r="H243" s="5" t="s">
        <v>2258</v>
      </c>
      <c r="J243" s="5" t="s">
        <v>2809</v>
      </c>
    </row>
    <row r="244" spans="1:10">
      <c r="A244" s="5">
        <v>243</v>
      </c>
      <c r="B244" s="5" t="s">
        <v>1436</v>
      </c>
      <c r="C244" s="5" t="s">
        <v>169</v>
      </c>
      <c r="D244" s="5" t="s">
        <v>2259</v>
      </c>
      <c r="E244" s="5" t="s">
        <v>2260</v>
      </c>
      <c r="F244" s="5" t="s">
        <v>2261</v>
      </c>
      <c r="G244" s="5" t="s">
        <v>1444</v>
      </c>
      <c r="H244" s="5" t="s">
        <v>2262</v>
      </c>
      <c r="I244" s="5" t="s">
        <v>2860</v>
      </c>
      <c r="J244" s="5" t="s">
        <v>2809</v>
      </c>
    </row>
    <row r="245" spans="1:10">
      <c r="A245" s="5">
        <v>244</v>
      </c>
      <c r="B245" s="5" t="s">
        <v>1436</v>
      </c>
      <c r="C245" s="5" t="s">
        <v>169</v>
      </c>
      <c r="D245" s="5" t="s">
        <v>2263</v>
      </c>
      <c r="E245" s="5" t="s">
        <v>2264</v>
      </c>
      <c r="F245" s="5" t="s">
        <v>2265</v>
      </c>
      <c r="G245" s="5" t="s">
        <v>1607</v>
      </c>
      <c r="H245" s="5" t="s">
        <v>2266</v>
      </c>
      <c r="J245" s="5" t="s">
        <v>2809</v>
      </c>
    </row>
    <row r="246" spans="1:10">
      <c r="A246" s="5">
        <v>245</v>
      </c>
      <c r="B246" s="5" t="s">
        <v>1436</v>
      </c>
      <c r="C246" s="5" t="s">
        <v>169</v>
      </c>
      <c r="D246" s="5" t="s">
        <v>2267</v>
      </c>
      <c r="E246" s="5" t="s">
        <v>2268</v>
      </c>
      <c r="F246" s="5" t="s">
        <v>2269</v>
      </c>
      <c r="G246" s="5" t="s">
        <v>1562</v>
      </c>
      <c r="H246" s="5" t="s">
        <v>2102</v>
      </c>
      <c r="J246" s="5" t="s">
        <v>2809</v>
      </c>
    </row>
    <row r="247" spans="1:10">
      <c r="A247" s="5">
        <v>246</v>
      </c>
      <c r="B247" s="5" t="s">
        <v>1436</v>
      </c>
      <c r="C247" s="5" t="s">
        <v>169</v>
      </c>
      <c r="D247" s="5" t="s">
        <v>2270</v>
      </c>
      <c r="E247" s="5" t="s">
        <v>2271</v>
      </c>
      <c r="F247" s="5" t="s">
        <v>2272</v>
      </c>
      <c r="G247" s="5" t="s">
        <v>1444</v>
      </c>
      <c r="H247" s="5" t="s">
        <v>2273</v>
      </c>
      <c r="J247" s="5" t="s">
        <v>2809</v>
      </c>
    </row>
    <row r="248" spans="1:10">
      <c r="A248" s="5">
        <v>247</v>
      </c>
      <c r="B248" s="5" t="s">
        <v>1436</v>
      </c>
      <c r="C248" s="5" t="s">
        <v>169</v>
      </c>
      <c r="D248" s="5" t="s">
        <v>2274</v>
      </c>
      <c r="E248" s="5" t="s">
        <v>2275</v>
      </c>
      <c r="F248" s="5" t="s">
        <v>2276</v>
      </c>
      <c r="G248" s="5" t="s">
        <v>1453</v>
      </c>
      <c r="H248" s="5" t="s">
        <v>2277</v>
      </c>
      <c r="I248" s="5" t="s">
        <v>2979</v>
      </c>
      <c r="J248" s="5" t="s">
        <v>2809</v>
      </c>
    </row>
    <row r="249" spans="1:10">
      <c r="A249" s="5">
        <v>248</v>
      </c>
      <c r="B249" s="5" t="s">
        <v>1436</v>
      </c>
      <c r="C249" s="5" t="s">
        <v>169</v>
      </c>
      <c r="D249" s="5" t="s">
        <v>2278</v>
      </c>
      <c r="E249" s="5" t="s">
        <v>2279</v>
      </c>
      <c r="F249" s="5" t="s">
        <v>2280</v>
      </c>
      <c r="G249" s="5" t="s">
        <v>1644</v>
      </c>
      <c r="H249" s="5" t="s">
        <v>2281</v>
      </c>
      <c r="J249" s="5" t="s">
        <v>2809</v>
      </c>
    </row>
    <row r="250" spans="1:10">
      <c r="A250" s="5">
        <v>249</v>
      </c>
      <c r="B250" s="5" t="s">
        <v>1436</v>
      </c>
      <c r="C250" s="5" t="s">
        <v>169</v>
      </c>
      <c r="D250" s="5" t="s">
        <v>2282</v>
      </c>
      <c r="E250" s="5" t="s">
        <v>2283</v>
      </c>
      <c r="F250" s="5" t="s">
        <v>2284</v>
      </c>
      <c r="G250" s="5" t="s">
        <v>1551</v>
      </c>
      <c r="J250" s="5" t="s">
        <v>2809</v>
      </c>
    </row>
    <row r="251" spans="1:10">
      <c r="A251" s="5">
        <v>250</v>
      </c>
      <c r="B251" s="5" t="s">
        <v>1436</v>
      </c>
      <c r="C251" s="5" t="s">
        <v>169</v>
      </c>
      <c r="D251" s="5" t="s">
        <v>2980</v>
      </c>
      <c r="E251" s="5" t="s">
        <v>2981</v>
      </c>
      <c r="F251" s="5" t="s">
        <v>2982</v>
      </c>
      <c r="G251" s="5" t="s">
        <v>1484</v>
      </c>
      <c r="H251" s="5" t="s">
        <v>2983</v>
      </c>
      <c r="J251" s="5" t="s">
        <v>2809</v>
      </c>
    </row>
    <row r="252" spans="1:10">
      <c r="A252" s="5">
        <v>251</v>
      </c>
      <c r="B252" s="5" t="s">
        <v>1436</v>
      </c>
      <c r="C252" s="5" t="s">
        <v>169</v>
      </c>
      <c r="D252" s="5" t="s">
        <v>2285</v>
      </c>
      <c r="E252" s="5" t="s">
        <v>2286</v>
      </c>
      <c r="F252" s="5" t="s">
        <v>2287</v>
      </c>
      <c r="G252" s="5" t="s">
        <v>1739</v>
      </c>
      <c r="J252" s="5" t="s">
        <v>2809</v>
      </c>
    </row>
    <row r="253" spans="1:10">
      <c r="A253" s="5">
        <v>252</v>
      </c>
      <c r="B253" s="5" t="s">
        <v>1436</v>
      </c>
      <c r="C253" s="5" t="s">
        <v>169</v>
      </c>
      <c r="D253" s="5" t="s">
        <v>2288</v>
      </c>
      <c r="E253" s="5" t="s">
        <v>2289</v>
      </c>
      <c r="F253" s="5" t="s">
        <v>2290</v>
      </c>
      <c r="G253" s="5" t="s">
        <v>1609</v>
      </c>
      <c r="H253" s="5" t="s">
        <v>2291</v>
      </c>
      <c r="J253" s="5" t="s">
        <v>2809</v>
      </c>
    </row>
    <row r="254" spans="1:10">
      <c r="A254" s="5">
        <v>253</v>
      </c>
      <c r="B254" s="5" t="s">
        <v>1436</v>
      </c>
      <c r="C254" s="5" t="s">
        <v>169</v>
      </c>
      <c r="D254" s="5" t="s">
        <v>2984</v>
      </c>
      <c r="E254" s="5" t="s">
        <v>2985</v>
      </c>
      <c r="F254" s="5" t="s">
        <v>2986</v>
      </c>
      <c r="G254" s="5" t="s">
        <v>1458</v>
      </c>
      <c r="J254" s="5" t="s">
        <v>2809</v>
      </c>
    </row>
    <row r="255" spans="1:10">
      <c r="A255" s="5">
        <v>254</v>
      </c>
      <c r="B255" s="5" t="s">
        <v>1436</v>
      </c>
      <c r="C255" s="5" t="s">
        <v>169</v>
      </c>
      <c r="D255" s="5" t="s">
        <v>2292</v>
      </c>
      <c r="E255" s="5" t="s">
        <v>2293</v>
      </c>
      <c r="F255" s="5" t="s">
        <v>2294</v>
      </c>
      <c r="G255" s="5" t="s">
        <v>1676</v>
      </c>
      <c r="H255" s="5" t="s">
        <v>2295</v>
      </c>
      <c r="J255" s="5" t="s">
        <v>2809</v>
      </c>
    </row>
    <row r="256" spans="1:10">
      <c r="A256" s="5">
        <v>255</v>
      </c>
      <c r="B256" s="5" t="s">
        <v>1436</v>
      </c>
      <c r="C256" s="5" t="s">
        <v>169</v>
      </c>
      <c r="D256" s="5" t="s">
        <v>2296</v>
      </c>
      <c r="E256" s="5" t="s">
        <v>2297</v>
      </c>
      <c r="F256" s="5" t="s">
        <v>2298</v>
      </c>
      <c r="G256" s="5" t="s">
        <v>1453</v>
      </c>
      <c r="J256" s="5" t="s">
        <v>2809</v>
      </c>
    </row>
    <row r="257" spans="1:10">
      <c r="A257" s="5">
        <v>256</v>
      </c>
      <c r="B257" s="5" t="s">
        <v>1436</v>
      </c>
      <c r="C257" s="5" t="s">
        <v>169</v>
      </c>
      <c r="D257" s="5" t="s">
        <v>2299</v>
      </c>
      <c r="E257" s="5" t="s">
        <v>2300</v>
      </c>
      <c r="F257" s="5" t="s">
        <v>2301</v>
      </c>
      <c r="G257" s="5" t="s">
        <v>1484</v>
      </c>
      <c r="J257" s="5" t="s">
        <v>2809</v>
      </c>
    </row>
    <row r="258" spans="1:10">
      <c r="A258" s="5">
        <v>257</v>
      </c>
      <c r="B258" s="5" t="s">
        <v>1436</v>
      </c>
      <c r="C258" s="5" t="s">
        <v>169</v>
      </c>
      <c r="D258" s="5" t="s">
        <v>2302</v>
      </c>
      <c r="E258" s="5" t="s">
        <v>2303</v>
      </c>
      <c r="F258" s="5" t="s">
        <v>2304</v>
      </c>
      <c r="G258" s="5" t="s">
        <v>1551</v>
      </c>
      <c r="J258" s="5" t="s">
        <v>2809</v>
      </c>
    </row>
    <row r="259" spans="1:10">
      <c r="A259" s="5">
        <v>258</v>
      </c>
      <c r="B259" s="5" t="s">
        <v>1436</v>
      </c>
      <c r="C259" s="5" t="s">
        <v>169</v>
      </c>
      <c r="D259" s="5" t="s">
        <v>2305</v>
      </c>
      <c r="E259" s="5" t="s">
        <v>2306</v>
      </c>
      <c r="F259" s="5" t="s">
        <v>2307</v>
      </c>
      <c r="G259" s="5" t="s">
        <v>1681</v>
      </c>
      <c r="H259" s="5" t="s">
        <v>2048</v>
      </c>
      <c r="J259" s="5" t="s">
        <v>2809</v>
      </c>
    </row>
    <row r="260" spans="1:10">
      <c r="A260" s="5">
        <v>259</v>
      </c>
      <c r="B260" s="5" t="s">
        <v>1436</v>
      </c>
      <c r="C260" s="5" t="s">
        <v>169</v>
      </c>
      <c r="D260" s="5" t="s">
        <v>2308</v>
      </c>
      <c r="E260" s="5" t="s">
        <v>2309</v>
      </c>
      <c r="F260" s="5" t="s">
        <v>2310</v>
      </c>
      <c r="G260" s="5" t="s">
        <v>1444</v>
      </c>
      <c r="H260" s="5" t="s">
        <v>2311</v>
      </c>
      <c r="J260" s="5" t="s">
        <v>2809</v>
      </c>
    </row>
    <row r="261" spans="1:10">
      <c r="A261" s="5">
        <v>260</v>
      </c>
      <c r="B261" s="5" t="s">
        <v>1436</v>
      </c>
      <c r="C261" s="5" t="s">
        <v>169</v>
      </c>
      <c r="D261" s="5" t="s">
        <v>2312</v>
      </c>
      <c r="E261" s="5" t="s">
        <v>2313</v>
      </c>
      <c r="F261" s="5" t="s">
        <v>2314</v>
      </c>
      <c r="G261" s="5" t="s">
        <v>1607</v>
      </c>
      <c r="H261" s="5" t="s">
        <v>2315</v>
      </c>
      <c r="J261" s="5" t="s">
        <v>2809</v>
      </c>
    </row>
    <row r="262" spans="1:10">
      <c r="A262" s="5">
        <v>261</v>
      </c>
      <c r="B262" s="5" t="s">
        <v>1436</v>
      </c>
      <c r="C262" s="5" t="s">
        <v>169</v>
      </c>
      <c r="D262" s="5" t="s">
        <v>2316</v>
      </c>
      <c r="E262" s="5" t="s">
        <v>2317</v>
      </c>
      <c r="F262" s="5" t="s">
        <v>2318</v>
      </c>
      <c r="G262" s="5" t="s">
        <v>1726</v>
      </c>
      <c r="J262" s="5" t="s">
        <v>2809</v>
      </c>
    </row>
    <row r="263" spans="1:10">
      <c r="A263" s="5">
        <v>262</v>
      </c>
      <c r="B263" s="5" t="s">
        <v>1436</v>
      </c>
      <c r="C263" s="5" t="s">
        <v>169</v>
      </c>
      <c r="D263" s="5" t="s">
        <v>2319</v>
      </c>
      <c r="E263" s="5" t="s">
        <v>2320</v>
      </c>
      <c r="F263" s="5" t="s">
        <v>2321</v>
      </c>
      <c r="G263" s="5" t="s">
        <v>1726</v>
      </c>
      <c r="H263" s="5" t="s">
        <v>2322</v>
      </c>
      <c r="I263" s="5" t="s">
        <v>2987</v>
      </c>
      <c r="J263" s="5" t="s">
        <v>2809</v>
      </c>
    </row>
    <row r="264" spans="1:10">
      <c r="A264" s="5">
        <v>263</v>
      </c>
      <c r="B264" s="5" t="s">
        <v>1436</v>
      </c>
      <c r="C264" s="5" t="s">
        <v>169</v>
      </c>
      <c r="D264" s="5" t="s">
        <v>2323</v>
      </c>
      <c r="E264" s="5" t="s">
        <v>2324</v>
      </c>
      <c r="F264" s="5" t="s">
        <v>2325</v>
      </c>
      <c r="G264" s="5" t="s">
        <v>1453</v>
      </c>
      <c r="H264" s="5" t="s">
        <v>2326</v>
      </c>
      <c r="J264" s="5" t="s">
        <v>2809</v>
      </c>
    </row>
    <row r="265" spans="1:10">
      <c r="A265" s="5">
        <v>264</v>
      </c>
      <c r="B265" s="5" t="s">
        <v>1436</v>
      </c>
      <c r="C265" s="5" t="s">
        <v>169</v>
      </c>
      <c r="D265" s="5" t="s">
        <v>2988</v>
      </c>
      <c r="E265" s="5" t="s">
        <v>2989</v>
      </c>
      <c r="F265" s="5" t="s">
        <v>2990</v>
      </c>
      <c r="G265" s="5" t="s">
        <v>1463</v>
      </c>
      <c r="J265" s="5" t="s">
        <v>2809</v>
      </c>
    </row>
    <row r="266" spans="1:10">
      <c r="A266" s="5">
        <v>265</v>
      </c>
      <c r="B266" s="5" t="s">
        <v>1436</v>
      </c>
      <c r="C266" s="5" t="s">
        <v>169</v>
      </c>
      <c r="D266" s="5" t="s">
        <v>2327</v>
      </c>
      <c r="E266" s="5" t="s">
        <v>2328</v>
      </c>
      <c r="F266" s="5" t="s">
        <v>2329</v>
      </c>
      <c r="G266" s="5" t="s">
        <v>1484</v>
      </c>
      <c r="H266" s="5" t="s">
        <v>2330</v>
      </c>
      <c r="J266" s="5" t="s">
        <v>2809</v>
      </c>
    </row>
    <row r="267" spans="1:10">
      <c r="A267" s="5">
        <v>266</v>
      </c>
      <c r="B267" s="5" t="s">
        <v>1436</v>
      </c>
      <c r="C267" s="5" t="s">
        <v>169</v>
      </c>
      <c r="D267" s="5" t="s">
        <v>2331</v>
      </c>
      <c r="E267" s="5" t="s">
        <v>2328</v>
      </c>
      <c r="F267" s="5" t="s">
        <v>2332</v>
      </c>
      <c r="G267" s="5" t="s">
        <v>1449</v>
      </c>
      <c r="H267" s="5" t="s">
        <v>2333</v>
      </c>
      <c r="J267" s="5" t="s">
        <v>2809</v>
      </c>
    </row>
    <row r="268" spans="1:10">
      <c r="A268" s="5">
        <v>267</v>
      </c>
      <c r="B268" s="5" t="s">
        <v>1436</v>
      </c>
      <c r="C268" s="5" t="s">
        <v>169</v>
      </c>
      <c r="D268" s="5" t="s">
        <v>2334</v>
      </c>
      <c r="E268" s="5" t="s">
        <v>2335</v>
      </c>
      <c r="F268" s="5" t="s">
        <v>2336</v>
      </c>
      <c r="G268" s="5" t="s">
        <v>1484</v>
      </c>
      <c r="J268" s="5" t="s">
        <v>2809</v>
      </c>
    </row>
    <row r="269" spans="1:10">
      <c r="A269" s="5">
        <v>268</v>
      </c>
      <c r="B269" s="5" t="s">
        <v>1436</v>
      </c>
      <c r="C269" s="5" t="s">
        <v>169</v>
      </c>
      <c r="D269" s="5" t="s">
        <v>2991</v>
      </c>
      <c r="E269" s="5" t="s">
        <v>2992</v>
      </c>
      <c r="F269" s="5" t="s">
        <v>2993</v>
      </c>
      <c r="G269" s="5" t="s">
        <v>1484</v>
      </c>
      <c r="J269" s="5" t="s">
        <v>2809</v>
      </c>
    </row>
    <row r="270" spans="1:10">
      <c r="A270" s="5">
        <v>269</v>
      </c>
      <c r="B270" s="5" t="s">
        <v>1436</v>
      </c>
      <c r="C270" s="5" t="s">
        <v>169</v>
      </c>
      <c r="D270" s="5" t="s">
        <v>2337</v>
      </c>
      <c r="E270" s="5" t="s">
        <v>2338</v>
      </c>
      <c r="F270" s="5" t="s">
        <v>2339</v>
      </c>
      <c r="G270" s="5" t="s">
        <v>1453</v>
      </c>
      <c r="J270" s="5" t="s">
        <v>2809</v>
      </c>
    </row>
    <row r="271" spans="1:10">
      <c r="A271" s="5">
        <v>270</v>
      </c>
      <c r="B271" s="5" t="s">
        <v>1436</v>
      </c>
      <c r="C271" s="5" t="s">
        <v>169</v>
      </c>
      <c r="D271" s="5" t="s">
        <v>2994</v>
      </c>
      <c r="E271" s="5" t="s">
        <v>2995</v>
      </c>
      <c r="F271" s="5" t="s">
        <v>2996</v>
      </c>
      <c r="G271" s="5" t="s">
        <v>1471</v>
      </c>
      <c r="H271" s="5" t="s">
        <v>2997</v>
      </c>
      <c r="J271" s="5" t="s">
        <v>2809</v>
      </c>
    </row>
    <row r="272" spans="1:10">
      <c r="A272" s="5">
        <v>271</v>
      </c>
      <c r="B272" s="5" t="s">
        <v>1436</v>
      </c>
      <c r="C272" s="5" t="s">
        <v>169</v>
      </c>
      <c r="D272" s="5" t="s">
        <v>2340</v>
      </c>
      <c r="E272" s="5" t="s">
        <v>2341</v>
      </c>
      <c r="F272" s="5" t="s">
        <v>2342</v>
      </c>
      <c r="G272" s="5" t="s">
        <v>1609</v>
      </c>
      <c r="H272" s="5" t="s">
        <v>2343</v>
      </c>
      <c r="J272" s="5" t="s">
        <v>2809</v>
      </c>
    </row>
    <row r="273" spans="1:10">
      <c r="A273" s="5">
        <v>272</v>
      </c>
      <c r="B273" s="5" t="s">
        <v>1436</v>
      </c>
      <c r="C273" s="5" t="s">
        <v>169</v>
      </c>
      <c r="D273" s="5" t="s">
        <v>2344</v>
      </c>
      <c r="E273" s="5" t="s">
        <v>2345</v>
      </c>
      <c r="F273" s="5" t="s">
        <v>2346</v>
      </c>
      <c r="G273" s="5" t="s">
        <v>1562</v>
      </c>
      <c r="H273" s="5" t="s">
        <v>1580</v>
      </c>
      <c r="J273" s="5" t="s">
        <v>2809</v>
      </c>
    </row>
    <row r="274" spans="1:10">
      <c r="A274" s="5">
        <v>273</v>
      </c>
      <c r="B274" s="5" t="s">
        <v>1436</v>
      </c>
      <c r="C274" s="5" t="s">
        <v>169</v>
      </c>
      <c r="D274" s="5" t="s">
        <v>2347</v>
      </c>
      <c r="E274" s="5" t="s">
        <v>2345</v>
      </c>
      <c r="F274" s="5" t="s">
        <v>2348</v>
      </c>
      <c r="G274" s="5" t="s">
        <v>1453</v>
      </c>
      <c r="H274" s="5" t="s">
        <v>2349</v>
      </c>
      <c r="J274" s="5" t="s">
        <v>2809</v>
      </c>
    </row>
    <row r="275" spans="1:10">
      <c r="A275" s="5">
        <v>274</v>
      </c>
      <c r="B275" s="5" t="s">
        <v>1436</v>
      </c>
      <c r="C275" s="5" t="s">
        <v>169</v>
      </c>
      <c r="D275" s="5" t="s">
        <v>2350</v>
      </c>
      <c r="E275" s="5" t="s">
        <v>2351</v>
      </c>
      <c r="F275" s="5" t="s">
        <v>2352</v>
      </c>
      <c r="G275" s="5" t="s">
        <v>1484</v>
      </c>
      <c r="H275" s="5" t="s">
        <v>2353</v>
      </c>
      <c r="J275" s="5" t="s">
        <v>2809</v>
      </c>
    </row>
    <row r="276" spans="1:10">
      <c r="A276" s="5">
        <v>275</v>
      </c>
      <c r="B276" s="5" t="s">
        <v>1436</v>
      </c>
      <c r="C276" s="5" t="s">
        <v>169</v>
      </c>
      <c r="D276" s="5" t="s">
        <v>2354</v>
      </c>
      <c r="E276" s="5" t="s">
        <v>2355</v>
      </c>
      <c r="F276" s="5" t="s">
        <v>2356</v>
      </c>
      <c r="G276" s="5" t="s">
        <v>1444</v>
      </c>
      <c r="H276" s="5" t="s">
        <v>2357</v>
      </c>
      <c r="I276" s="5" t="s">
        <v>2998</v>
      </c>
      <c r="J276" s="5" t="s">
        <v>2809</v>
      </c>
    </row>
    <row r="277" spans="1:10">
      <c r="A277" s="5">
        <v>276</v>
      </c>
      <c r="B277" s="5" t="s">
        <v>1436</v>
      </c>
      <c r="C277" s="5" t="s">
        <v>169</v>
      </c>
      <c r="D277" s="5" t="s">
        <v>2358</v>
      </c>
      <c r="E277" s="5" t="s">
        <v>2359</v>
      </c>
      <c r="F277" s="5" t="s">
        <v>2360</v>
      </c>
      <c r="G277" s="5" t="s">
        <v>1484</v>
      </c>
      <c r="H277" s="5" t="s">
        <v>2361</v>
      </c>
      <c r="J277" s="5" t="s">
        <v>2809</v>
      </c>
    </row>
    <row r="278" spans="1:10">
      <c r="A278" s="5">
        <v>277</v>
      </c>
      <c r="B278" s="5" t="s">
        <v>1436</v>
      </c>
      <c r="C278" s="5" t="s">
        <v>169</v>
      </c>
      <c r="D278" s="5" t="s">
        <v>2362</v>
      </c>
      <c r="E278" s="5" t="s">
        <v>2363</v>
      </c>
      <c r="F278" s="5" t="s">
        <v>2364</v>
      </c>
      <c r="G278" s="5" t="s">
        <v>1484</v>
      </c>
      <c r="H278" s="5" t="s">
        <v>2295</v>
      </c>
      <c r="J278" s="5" t="s">
        <v>2809</v>
      </c>
    </row>
    <row r="279" spans="1:10">
      <c r="A279" s="5">
        <v>278</v>
      </c>
      <c r="B279" s="5" t="s">
        <v>1436</v>
      </c>
      <c r="C279" s="5" t="s">
        <v>169</v>
      </c>
      <c r="D279" s="5" t="s">
        <v>2365</v>
      </c>
      <c r="E279" s="5" t="s">
        <v>2366</v>
      </c>
      <c r="F279" s="5" t="s">
        <v>2367</v>
      </c>
      <c r="G279" s="5" t="s">
        <v>1835</v>
      </c>
      <c r="H279" s="5" t="s">
        <v>2368</v>
      </c>
      <c r="J279" s="5" t="s">
        <v>2809</v>
      </c>
    </row>
    <row r="280" spans="1:10">
      <c r="A280" s="5">
        <v>279</v>
      </c>
      <c r="B280" s="5" t="s">
        <v>1436</v>
      </c>
      <c r="C280" s="5" t="s">
        <v>169</v>
      </c>
      <c r="D280" s="5" t="s">
        <v>2369</v>
      </c>
      <c r="E280" s="5" t="s">
        <v>2370</v>
      </c>
      <c r="F280" s="5" t="s">
        <v>2371</v>
      </c>
      <c r="G280" s="5" t="s">
        <v>1449</v>
      </c>
      <c r="H280" s="5" t="s">
        <v>2372</v>
      </c>
      <c r="J280" s="5" t="s">
        <v>2809</v>
      </c>
    </row>
    <row r="281" spans="1:10">
      <c r="A281" s="5">
        <v>280</v>
      </c>
      <c r="B281" s="5" t="s">
        <v>1436</v>
      </c>
      <c r="C281" s="5" t="s">
        <v>169</v>
      </c>
      <c r="D281" s="5" t="s">
        <v>2373</v>
      </c>
      <c r="E281" s="5" t="s">
        <v>2374</v>
      </c>
      <c r="F281" s="5" t="s">
        <v>2375</v>
      </c>
      <c r="G281" s="5" t="s">
        <v>1551</v>
      </c>
      <c r="H281" s="5" t="s">
        <v>2376</v>
      </c>
      <c r="J281" s="5" t="s">
        <v>2809</v>
      </c>
    </row>
    <row r="282" spans="1:10">
      <c r="A282" s="5">
        <v>281</v>
      </c>
      <c r="B282" s="5" t="s">
        <v>1436</v>
      </c>
      <c r="C282" s="5" t="s">
        <v>169</v>
      </c>
      <c r="D282" s="5" t="s">
        <v>2377</v>
      </c>
      <c r="E282" s="5" t="s">
        <v>2378</v>
      </c>
      <c r="F282" s="5" t="s">
        <v>2379</v>
      </c>
      <c r="G282" s="5" t="s">
        <v>1471</v>
      </c>
      <c r="H282" s="5" t="s">
        <v>2380</v>
      </c>
      <c r="J282" s="5" t="s">
        <v>2809</v>
      </c>
    </row>
    <row r="283" spans="1:10">
      <c r="A283" s="5">
        <v>282</v>
      </c>
      <c r="B283" s="5" t="s">
        <v>1436</v>
      </c>
      <c r="C283" s="5" t="s">
        <v>169</v>
      </c>
      <c r="D283" s="5" t="s">
        <v>2381</v>
      </c>
      <c r="E283" s="5" t="s">
        <v>2382</v>
      </c>
      <c r="F283" s="5" t="s">
        <v>2383</v>
      </c>
      <c r="G283" s="5" t="s">
        <v>1551</v>
      </c>
      <c r="H283" s="5" t="s">
        <v>2384</v>
      </c>
      <c r="J283" s="5" t="s">
        <v>2809</v>
      </c>
    </row>
    <row r="284" spans="1:10">
      <c r="A284" s="5">
        <v>283</v>
      </c>
      <c r="B284" s="5" t="s">
        <v>1436</v>
      </c>
      <c r="C284" s="5" t="s">
        <v>169</v>
      </c>
      <c r="D284" s="5" t="s">
        <v>2999</v>
      </c>
      <c r="E284" s="5" t="s">
        <v>3000</v>
      </c>
      <c r="F284" s="5" t="s">
        <v>3001</v>
      </c>
      <c r="G284" s="5" t="s">
        <v>1530</v>
      </c>
      <c r="H284" s="5" t="s">
        <v>3002</v>
      </c>
      <c r="J284" s="5" t="s">
        <v>2809</v>
      </c>
    </row>
    <row r="285" spans="1:10">
      <c r="A285" s="5">
        <v>284</v>
      </c>
      <c r="B285" s="5" t="s">
        <v>1436</v>
      </c>
      <c r="C285" s="5" t="s">
        <v>169</v>
      </c>
      <c r="D285" s="5" t="s">
        <v>2385</v>
      </c>
      <c r="E285" s="5" t="s">
        <v>2386</v>
      </c>
      <c r="F285" s="5" t="s">
        <v>2387</v>
      </c>
      <c r="G285" s="5" t="s">
        <v>1835</v>
      </c>
      <c r="H285" s="5" t="s">
        <v>2388</v>
      </c>
      <c r="I285" s="5" t="s">
        <v>3003</v>
      </c>
      <c r="J285" s="5" t="s">
        <v>2809</v>
      </c>
    </row>
    <row r="286" spans="1:10">
      <c r="A286" s="5">
        <v>285</v>
      </c>
      <c r="B286" s="5" t="s">
        <v>1436</v>
      </c>
      <c r="C286" s="5" t="s">
        <v>169</v>
      </c>
      <c r="D286" s="5" t="s">
        <v>2389</v>
      </c>
      <c r="E286" s="5" t="s">
        <v>2390</v>
      </c>
      <c r="F286" s="5" t="s">
        <v>2391</v>
      </c>
      <c r="G286" s="5" t="s">
        <v>1471</v>
      </c>
      <c r="H286" s="5" t="s">
        <v>1677</v>
      </c>
      <c r="J286" s="5" t="s">
        <v>2809</v>
      </c>
    </row>
    <row r="287" spans="1:10">
      <c r="A287" s="5">
        <v>286</v>
      </c>
      <c r="B287" s="5" t="s">
        <v>1436</v>
      </c>
      <c r="C287" s="5" t="s">
        <v>169</v>
      </c>
      <c r="D287" s="5" t="s">
        <v>2392</v>
      </c>
      <c r="E287" s="5" t="s">
        <v>2393</v>
      </c>
      <c r="F287" s="5" t="s">
        <v>2394</v>
      </c>
      <c r="G287" s="5" t="s">
        <v>1546</v>
      </c>
      <c r="H287" s="5" t="s">
        <v>2395</v>
      </c>
      <c r="J287" s="5" t="s">
        <v>2809</v>
      </c>
    </row>
    <row r="288" spans="1:10">
      <c r="A288" s="5">
        <v>287</v>
      </c>
      <c r="B288" s="5" t="s">
        <v>1436</v>
      </c>
      <c r="C288" s="5" t="s">
        <v>169</v>
      </c>
      <c r="D288" s="5" t="s">
        <v>2396</v>
      </c>
      <c r="E288" s="5" t="s">
        <v>2397</v>
      </c>
      <c r="F288" s="5" t="s">
        <v>2398</v>
      </c>
      <c r="G288" s="5" t="s">
        <v>1546</v>
      </c>
      <c r="H288" s="5" t="s">
        <v>2399</v>
      </c>
      <c r="J288" s="5" t="s">
        <v>2809</v>
      </c>
    </row>
    <row r="289" spans="1:10">
      <c r="A289" s="5">
        <v>288</v>
      </c>
      <c r="B289" s="5" t="s">
        <v>1436</v>
      </c>
      <c r="C289" s="5" t="s">
        <v>169</v>
      </c>
      <c r="D289" s="5" t="s">
        <v>3004</v>
      </c>
      <c r="E289" s="5" t="s">
        <v>2401</v>
      </c>
      <c r="F289" s="5" t="s">
        <v>3005</v>
      </c>
      <c r="G289" s="5" t="s">
        <v>1484</v>
      </c>
      <c r="H289" s="5" t="s">
        <v>3006</v>
      </c>
      <c r="J289" s="5" t="s">
        <v>2809</v>
      </c>
    </row>
    <row r="290" spans="1:10">
      <c r="A290" s="5">
        <v>289</v>
      </c>
      <c r="B290" s="5" t="s">
        <v>1436</v>
      </c>
      <c r="C290" s="5" t="s">
        <v>169</v>
      </c>
      <c r="D290" s="5" t="s">
        <v>2400</v>
      </c>
      <c r="E290" s="5" t="s">
        <v>2401</v>
      </c>
      <c r="F290" s="5" t="s">
        <v>2402</v>
      </c>
      <c r="G290" s="5" t="s">
        <v>1530</v>
      </c>
      <c r="H290" s="5" t="s">
        <v>2403</v>
      </c>
      <c r="J290" s="5" t="s">
        <v>2809</v>
      </c>
    </row>
    <row r="291" spans="1:10">
      <c r="A291" s="5">
        <v>290</v>
      </c>
      <c r="B291" s="5" t="s">
        <v>1436</v>
      </c>
      <c r="C291" s="5" t="s">
        <v>169</v>
      </c>
      <c r="D291" s="5" t="s">
        <v>2408</v>
      </c>
      <c r="E291" s="5" t="s">
        <v>2405</v>
      </c>
      <c r="F291" s="5" t="s">
        <v>2409</v>
      </c>
      <c r="G291" s="5" t="s">
        <v>1530</v>
      </c>
      <c r="H291" s="5" t="s">
        <v>2410</v>
      </c>
      <c r="I291" s="5" t="s">
        <v>3007</v>
      </c>
      <c r="J291" s="5" t="s">
        <v>2809</v>
      </c>
    </row>
    <row r="292" spans="1:10">
      <c r="A292" s="5">
        <v>291</v>
      </c>
      <c r="B292" s="5" t="s">
        <v>1436</v>
      </c>
      <c r="C292" s="5" t="s">
        <v>169</v>
      </c>
      <c r="D292" s="5" t="s">
        <v>3008</v>
      </c>
      <c r="E292" s="5" t="s">
        <v>2405</v>
      </c>
      <c r="F292" s="5" t="s">
        <v>3009</v>
      </c>
      <c r="G292" s="5" t="s">
        <v>1471</v>
      </c>
      <c r="J292" s="5" t="s">
        <v>2809</v>
      </c>
    </row>
    <row r="293" spans="1:10">
      <c r="A293" s="5">
        <v>292</v>
      </c>
      <c r="B293" s="5" t="s">
        <v>1436</v>
      </c>
      <c r="C293" s="5" t="s">
        <v>169</v>
      </c>
      <c r="D293" s="5" t="s">
        <v>2404</v>
      </c>
      <c r="E293" s="5" t="s">
        <v>2405</v>
      </c>
      <c r="F293" s="5" t="s">
        <v>2406</v>
      </c>
      <c r="G293" s="5" t="s">
        <v>1562</v>
      </c>
      <c r="H293" s="5" t="s">
        <v>2407</v>
      </c>
      <c r="J293" s="5" t="s">
        <v>2809</v>
      </c>
    </row>
    <row r="294" spans="1:10">
      <c r="A294" s="5">
        <v>293</v>
      </c>
      <c r="B294" s="5" t="s">
        <v>1436</v>
      </c>
      <c r="C294" s="5" t="s">
        <v>169</v>
      </c>
      <c r="D294" s="5" t="s">
        <v>2411</v>
      </c>
      <c r="E294" s="5" t="s">
        <v>2412</v>
      </c>
      <c r="F294" s="5" t="s">
        <v>2413</v>
      </c>
      <c r="G294" s="5" t="s">
        <v>1530</v>
      </c>
      <c r="H294" s="5" t="s">
        <v>2414</v>
      </c>
      <c r="I294" s="5" t="s">
        <v>3010</v>
      </c>
      <c r="J294" s="5" t="s">
        <v>2809</v>
      </c>
    </row>
    <row r="295" spans="1:10">
      <c r="A295" s="5">
        <v>294</v>
      </c>
      <c r="B295" s="5" t="s">
        <v>1436</v>
      </c>
      <c r="C295" s="5" t="s">
        <v>169</v>
      </c>
      <c r="D295" s="5" t="s">
        <v>2415</v>
      </c>
      <c r="E295" s="5" t="s">
        <v>2416</v>
      </c>
      <c r="F295" s="5" t="s">
        <v>2417</v>
      </c>
      <c r="G295" s="5" t="s">
        <v>1730</v>
      </c>
      <c r="H295" s="5" t="s">
        <v>2418</v>
      </c>
      <c r="J295" s="5" t="s">
        <v>2809</v>
      </c>
    </row>
    <row r="296" spans="1:10">
      <c r="A296" s="5">
        <v>295</v>
      </c>
      <c r="B296" s="5" t="s">
        <v>1436</v>
      </c>
      <c r="C296" s="5" t="s">
        <v>169</v>
      </c>
      <c r="D296" s="5" t="s">
        <v>2419</v>
      </c>
      <c r="E296" s="5" t="s">
        <v>2420</v>
      </c>
      <c r="F296" s="5" t="s">
        <v>2421</v>
      </c>
      <c r="G296" s="5" t="s">
        <v>1546</v>
      </c>
      <c r="H296" s="5" t="s">
        <v>2422</v>
      </c>
      <c r="J296" s="5" t="s">
        <v>2809</v>
      </c>
    </row>
    <row r="297" spans="1:10">
      <c r="A297" s="5">
        <v>296</v>
      </c>
      <c r="B297" s="5" t="s">
        <v>1436</v>
      </c>
      <c r="C297" s="5" t="s">
        <v>169</v>
      </c>
      <c r="D297" s="5" t="s">
        <v>2423</v>
      </c>
      <c r="E297" s="5" t="s">
        <v>2424</v>
      </c>
      <c r="F297" s="5" t="s">
        <v>2425</v>
      </c>
      <c r="G297" s="5" t="s">
        <v>1535</v>
      </c>
      <c r="J297" s="5" t="s">
        <v>2809</v>
      </c>
    </row>
    <row r="298" spans="1:10">
      <c r="A298" s="5">
        <v>297</v>
      </c>
      <c r="B298" s="5" t="s">
        <v>1436</v>
      </c>
      <c r="C298" s="5" t="s">
        <v>169</v>
      </c>
      <c r="D298" s="5" t="s">
        <v>3011</v>
      </c>
      <c r="E298" s="5" t="s">
        <v>3012</v>
      </c>
      <c r="F298" s="5" t="s">
        <v>3013</v>
      </c>
      <c r="G298" s="5" t="s">
        <v>1484</v>
      </c>
      <c r="J298" s="5" t="s">
        <v>2809</v>
      </c>
    </row>
    <row r="299" spans="1:10">
      <c r="A299" s="5">
        <v>298</v>
      </c>
      <c r="B299" s="5" t="s">
        <v>1436</v>
      </c>
      <c r="C299" s="5" t="s">
        <v>169</v>
      </c>
      <c r="D299" s="5" t="s">
        <v>2426</v>
      </c>
      <c r="E299" s="5" t="s">
        <v>2427</v>
      </c>
      <c r="F299" s="5" t="s">
        <v>2428</v>
      </c>
      <c r="G299" s="5" t="s">
        <v>1562</v>
      </c>
      <c r="H299" s="5" t="s">
        <v>2429</v>
      </c>
      <c r="J299" s="5" t="s">
        <v>2809</v>
      </c>
    </row>
    <row r="300" spans="1:10">
      <c r="A300" s="5">
        <v>299</v>
      </c>
      <c r="B300" s="5" t="s">
        <v>1436</v>
      </c>
      <c r="C300" s="5" t="s">
        <v>169</v>
      </c>
      <c r="D300" s="5" t="s">
        <v>2430</v>
      </c>
      <c r="E300" s="5" t="s">
        <v>2431</v>
      </c>
      <c r="F300" s="5" t="s">
        <v>2432</v>
      </c>
      <c r="G300" s="5" t="s">
        <v>1530</v>
      </c>
      <c r="J300" s="5" t="s">
        <v>2809</v>
      </c>
    </row>
    <row r="301" spans="1:10">
      <c r="A301" s="5">
        <v>300</v>
      </c>
      <c r="B301" s="5" t="s">
        <v>1436</v>
      </c>
      <c r="C301" s="5" t="s">
        <v>169</v>
      </c>
      <c r="D301" s="5" t="s">
        <v>2433</v>
      </c>
      <c r="E301" s="5" t="s">
        <v>2434</v>
      </c>
      <c r="F301" s="5" t="s">
        <v>2435</v>
      </c>
      <c r="G301" s="5" t="s">
        <v>1484</v>
      </c>
      <c r="H301" s="5" t="s">
        <v>2436</v>
      </c>
      <c r="J301" s="5" t="s">
        <v>2809</v>
      </c>
    </row>
    <row r="302" spans="1:10">
      <c r="A302" s="5">
        <v>301</v>
      </c>
      <c r="B302" s="5" t="s">
        <v>1436</v>
      </c>
      <c r="C302" s="5" t="s">
        <v>169</v>
      </c>
      <c r="D302" s="5" t="s">
        <v>2437</v>
      </c>
      <c r="E302" s="5" t="s">
        <v>2438</v>
      </c>
      <c r="F302" s="5" t="s">
        <v>2439</v>
      </c>
      <c r="G302" s="5" t="s">
        <v>1471</v>
      </c>
      <c r="H302" s="5" t="s">
        <v>2343</v>
      </c>
      <c r="J302" s="5" t="s">
        <v>2809</v>
      </c>
    </row>
    <row r="303" spans="1:10">
      <c r="A303" s="5">
        <v>302</v>
      </c>
      <c r="B303" s="5" t="s">
        <v>1436</v>
      </c>
      <c r="C303" s="5" t="s">
        <v>169</v>
      </c>
      <c r="D303" s="5" t="s">
        <v>2440</v>
      </c>
      <c r="E303" s="5" t="s">
        <v>2441</v>
      </c>
      <c r="F303" s="5" t="s">
        <v>2442</v>
      </c>
      <c r="G303" s="5" t="s">
        <v>1830</v>
      </c>
      <c r="H303" s="5" t="s">
        <v>2443</v>
      </c>
      <c r="J303" s="5" t="s">
        <v>2809</v>
      </c>
    </row>
    <row r="304" spans="1:10">
      <c r="A304" s="5">
        <v>303</v>
      </c>
      <c r="B304" s="5" t="s">
        <v>1436</v>
      </c>
      <c r="C304" s="5" t="s">
        <v>169</v>
      </c>
      <c r="D304" s="5" t="s">
        <v>2444</v>
      </c>
      <c r="E304" s="5" t="s">
        <v>2441</v>
      </c>
      <c r="F304" s="5" t="s">
        <v>2445</v>
      </c>
      <c r="G304" s="5" t="s">
        <v>1551</v>
      </c>
      <c r="H304" s="5" t="s">
        <v>2446</v>
      </c>
      <c r="J304" s="5" t="s">
        <v>2809</v>
      </c>
    </row>
    <row r="305" spans="1:10">
      <c r="A305" s="5">
        <v>304</v>
      </c>
      <c r="B305" s="5" t="s">
        <v>1436</v>
      </c>
      <c r="C305" s="5" t="s">
        <v>169</v>
      </c>
      <c r="D305" s="5" t="s">
        <v>2447</v>
      </c>
      <c r="E305" s="5" t="s">
        <v>2448</v>
      </c>
      <c r="F305" s="5" t="s">
        <v>2449</v>
      </c>
      <c r="G305" s="5" t="s">
        <v>1530</v>
      </c>
      <c r="H305" s="5" t="s">
        <v>2450</v>
      </c>
      <c r="J305" s="5" t="s">
        <v>2809</v>
      </c>
    </row>
    <row r="306" spans="1:10">
      <c r="A306" s="5">
        <v>305</v>
      </c>
      <c r="B306" s="5" t="s">
        <v>1436</v>
      </c>
      <c r="C306" s="5" t="s">
        <v>169</v>
      </c>
      <c r="D306" s="5" t="s">
        <v>2451</v>
      </c>
      <c r="E306" s="5" t="s">
        <v>2452</v>
      </c>
      <c r="F306" s="5" t="s">
        <v>2453</v>
      </c>
      <c r="G306" s="5" t="s">
        <v>1449</v>
      </c>
      <c r="H306" s="5" t="s">
        <v>2454</v>
      </c>
      <c r="J306" s="5" t="s">
        <v>2809</v>
      </c>
    </row>
    <row r="307" spans="1:10">
      <c r="A307" s="5">
        <v>306</v>
      </c>
      <c r="B307" s="5" t="s">
        <v>1436</v>
      </c>
      <c r="C307" s="5" t="s">
        <v>169</v>
      </c>
      <c r="D307" s="5" t="s">
        <v>2455</v>
      </c>
      <c r="E307" s="5" t="s">
        <v>2456</v>
      </c>
      <c r="F307" s="5" t="s">
        <v>2457</v>
      </c>
      <c r="G307" s="5" t="s">
        <v>1551</v>
      </c>
      <c r="J307" s="5" t="s">
        <v>2809</v>
      </c>
    </row>
    <row r="308" spans="1:10">
      <c r="A308" s="5">
        <v>307</v>
      </c>
      <c r="B308" s="5" t="s">
        <v>1436</v>
      </c>
      <c r="C308" s="5" t="s">
        <v>169</v>
      </c>
      <c r="D308" s="5" t="s">
        <v>2458</v>
      </c>
      <c r="E308" s="5" t="s">
        <v>2459</v>
      </c>
      <c r="F308" s="5" t="s">
        <v>2460</v>
      </c>
      <c r="G308" s="5" t="s">
        <v>1463</v>
      </c>
      <c r="J308" s="5" t="s">
        <v>2809</v>
      </c>
    </row>
    <row r="309" spans="1:10">
      <c r="A309" s="5">
        <v>308</v>
      </c>
      <c r="B309" s="5" t="s">
        <v>1436</v>
      </c>
      <c r="C309" s="5" t="s">
        <v>169</v>
      </c>
      <c r="D309" s="5" t="s">
        <v>2461</v>
      </c>
      <c r="E309" s="5" t="s">
        <v>2462</v>
      </c>
      <c r="F309" s="5" t="s">
        <v>2463</v>
      </c>
      <c r="G309" s="5" t="s">
        <v>1530</v>
      </c>
      <c r="H309" s="5" t="s">
        <v>2464</v>
      </c>
      <c r="J309" s="5" t="s">
        <v>2809</v>
      </c>
    </row>
    <row r="310" spans="1:10">
      <c r="A310" s="5">
        <v>309</v>
      </c>
      <c r="B310" s="5" t="s">
        <v>1436</v>
      </c>
      <c r="C310" s="5" t="s">
        <v>169</v>
      </c>
      <c r="D310" s="5" t="s">
        <v>2465</v>
      </c>
      <c r="E310" s="5" t="s">
        <v>2466</v>
      </c>
      <c r="F310" s="5" t="s">
        <v>2467</v>
      </c>
      <c r="G310" s="5" t="s">
        <v>1449</v>
      </c>
      <c r="H310" s="5" t="s">
        <v>2468</v>
      </c>
      <c r="J310" s="5" t="s">
        <v>2809</v>
      </c>
    </row>
    <row r="311" spans="1:10">
      <c r="A311" s="5">
        <v>310</v>
      </c>
      <c r="B311" s="5" t="s">
        <v>1436</v>
      </c>
      <c r="C311" s="5" t="s">
        <v>169</v>
      </c>
      <c r="D311" s="5" t="s">
        <v>2469</v>
      </c>
      <c r="E311" s="5" t="s">
        <v>2470</v>
      </c>
      <c r="F311" s="5" t="s">
        <v>2471</v>
      </c>
      <c r="G311" s="5" t="s">
        <v>1739</v>
      </c>
      <c r="H311" s="5" t="s">
        <v>2472</v>
      </c>
      <c r="J311" s="5" t="s">
        <v>2809</v>
      </c>
    </row>
    <row r="312" spans="1:10">
      <c r="A312" s="5">
        <v>311</v>
      </c>
      <c r="B312" s="5" t="s">
        <v>1436</v>
      </c>
      <c r="C312" s="5" t="s">
        <v>169</v>
      </c>
      <c r="D312" s="5" t="s">
        <v>2473</v>
      </c>
      <c r="E312" s="5" t="s">
        <v>2474</v>
      </c>
      <c r="F312" s="5" t="s">
        <v>2475</v>
      </c>
      <c r="G312" s="5" t="s">
        <v>1444</v>
      </c>
      <c r="H312" s="5" t="s">
        <v>2476</v>
      </c>
      <c r="J312" s="5" t="s">
        <v>2809</v>
      </c>
    </row>
    <row r="313" spans="1:10">
      <c r="A313" s="5">
        <v>312</v>
      </c>
      <c r="B313" s="5" t="s">
        <v>1436</v>
      </c>
      <c r="C313" s="5" t="s">
        <v>169</v>
      </c>
      <c r="D313" s="5" t="s">
        <v>3014</v>
      </c>
      <c r="E313" s="5" t="s">
        <v>3015</v>
      </c>
      <c r="F313" s="5" t="s">
        <v>3016</v>
      </c>
      <c r="G313" s="5" t="s">
        <v>1484</v>
      </c>
      <c r="J313" s="5" t="s">
        <v>2809</v>
      </c>
    </row>
    <row r="314" spans="1:10">
      <c r="A314" s="5">
        <v>313</v>
      </c>
      <c r="B314" s="5" t="s">
        <v>1436</v>
      </c>
      <c r="C314" s="5" t="s">
        <v>169</v>
      </c>
      <c r="D314" s="5" t="s">
        <v>2477</v>
      </c>
      <c r="E314" s="5" t="s">
        <v>2478</v>
      </c>
      <c r="F314" s="5" t="s">
        <v>2479</v>
      </c>
      <c r="G314" s="5" t="s">
        <v>2159</v>
      </c>
      <c r="H314" s="5" t="s">
        <v>1932</v>
      </c>
      <c r="J314" s="5" t="s">
        <v>2809</v>
      </c>
    </row>
    <row r="315" spans="1:10">
      <c r="A315" s="5">
        <v>314</v>
      </c>
      <c r="B315" s="5" t="s">
        <v>1436</v>
      </c>
      <c r="C315" s="5" t="s">
        <v>169</v>
      </c>
      <c r="D315" s="5" t="s">
        <v>3017</v>
      </c>
      <c r="E315" s="5" t="s">
        <v>3018</v>
      </c>
      <c r="F315" s="5" t="s">
        <v>3019</v>
      </c>
      <c r="G315" s="5" t="s">
        <v>1546</v>
      </c>
      <c r="H315" s="5" t="s">
        <v>3020</v>
      </c>
      <c r="J315" s="5" t="s">
        <v>2809</v>
      </c>
    </row>
    <row r="316" spans="1:10">
      <c r="A316" s="5">
        <v>315</v>
      </c>
      <c r="B316" s="5" t="s">
        <v>1436</v>
      </c>
      <c r="C316" s="5" t="s">
        <v>169</v>
      </c>
      <c r="D316" s="5" t="s">
        <v>2480</v>
      </c>
      <c r="E316" s="5" t="s">
        <v>2481</v>
      </c>
      <c r="F316" s="5" t="s">
        <v>2482</v>
      </c>
      <c r="G316" s="5" t="s">
        <v>1449</v>
      </c>
      <c r="J316" s="5" t="s">
        <v>2809</v>
      </c>
    </row>
    <row r="317" spans="1:10">
      <c r="A317" s="5">
        <v>316</v>
      </c>
      <c r="B317" s="5" t="s">
        <v>1436</v>
      </c>
      <c r="C317" s="5" t="s">
        <v>169</v>
      </c>
      <c r="D317" s="5" t="s">
        <v>2483</v>
      </c>
      <c r="E317" s="5" t="s">
        <v>2484</v>
      </c>
      <c r="F317" s="5" t="s">
        <v>2485</v>
      </c>
      <c r="G317" s="5" t="s">
        <v>1471</v>
      </c>
      <c r="H317" s="5" t="s">
        <v>2486</v>
      </c>
      <c r="I317" s="5" t="s">
        <v>3020</v>
      </c>
      <c r="J317" s="5" t="s">
        <v>2809</v>
      </c>
    </row>
    <row r="318" spans="1:10">
      <c r="A318" s="5">
        <v>317</v>
      </c>
      <c r="B318" s="5" t="s">
        <v>1436</v>
      </c>
      <c r="C318" s="5" t="s">
        <v>169</v>
      </c>
      <c r="D318" s="5" t="s">
        <v>2487</v>
      </c>
      <c r="E318" s="5" t="s">
        <v>2488</v>
      </c>
      <c r="F318" s="5" t="s">
        <v>2489</v>
      </c>
      <c r="G318" s="5" t="s">
        <v>1526</v>
      </c>
      <c r="H318" s="5" t="s">
        <v>2490</v>
      </c>
      <c r="J318" s="5" t="s">
        <v>2809</v>
      </c>
    </row>
    <row r="319" spans="1:10">
      <c r="A319" s="5">
        <v>318</v>
      </c>
      <c r="B319" s="5" t="s">
        <v>1436</v>
      </c>
      <c r="C319" s="5" t="s">
        <v>169</v>
      </c>
      <c r="D319" s="5" t="s">
        <v>2491</v>
      </c>
      <c r="E319" s="5" t="s">
        <v>2492</v>
      </c>
      <c r="F319" s="5" t="s">
        <v>2493</v>
      </c>
      <c r="G319" s="5" t="s">
        <v>1484</v>
      </c>
      <c r="H319" s="5" t="s">
        <v>2494</v>
      </c>
      <c r="J319" s="5" t="s">
        <v>2809</v>
      </c>
    </row>
    <row r="320" spans="1:10">
      <c r="A320" s="5">
        <v>319</v>
      </c>
      <c r="B320" s="5" t="s">
        <v>1436</v>
      </c>
      <c r="C320" s="5" t="s">
        <v>169</v>
      </c>
      <c r="D320" s="5" t="s">
        <v>2495</v>
      </c>
      <c r="E320" s="5" t="s">
        <v>2496</v>
      </c>
      <c r="F320" s="5" t="s">
        <v>2497</v>
      </c>
      <c r="G320" s="5" t="s">
        <v>1739</v>
      </c>
      <c r="H320" s="5" t="s">
        <v>2498</v>
      </c>
      <c r="J320" s="5" t="s">
        <v>2809</v>
      </c>
    </row>
    <row r="321" spans="1:10">
      <c r="A321" s="5">
        <v>320</v>
      </c>
      <c r="B321" s="5" t="s">
        <v>1436</v>
      </c>
      <c r="C321" s="5" t="s">
        <v>169</v>
      </c>
      <c r="D321" s="5" t="s">
        <v>2499</v>
      </c>
      <c r="E321" s="5" t="s">
        <v>2500</v>
      </c>
      <c r="F321" s="5" t="s">
        <v>2501</v>
      </c>
      <c r="G321" s="5" t="s">
        <v>1535</v>
      </c>
      <c r="H321" s="5" t="s">
        <v>2502</v>
      </c>
      <c r="J321" s="5" t="s">
        <v>2809</v>
      </c>
    </row>
    <row r="322" spans="1:10">
      <c r="A322" s="5">
        <v>321</v>
      </c>
      <c r="B322" s="5" t="s">
        <v>1436</v>
      </c>
      <c r="C322" s="5" t="s">
        <v>169</v>
      </c>
      <c r="D322" s="5" t="s">
        <v>2503</v>
      </c>
      <c r="E322" s="5" t="s">
        <v>2504</v>
      </c>
      <c r="F322" s="5" t="s">
        <v>2505</v>
      </c>
      <c r="G322" s="5" t="s">
        <v>1835</v>
      </c>
      <c r="H322" s="5" t="s">
        <v>2506</v>
      </c>
      <c r="J322" s="5" t="s">
        <v>2809</v>
      </c>
    </row>
    <row r="323" spans="1:10">
      <c r="A323" s="5">
        <v>322</v>
      </c>
      <c r="B323" s="5" t="s">
        <v>1436</v>
      </c>
      <c r="C323" s="5" t="s">
        <v>169</v>
      </c>
      <c r="D323" s="5" t="s">
        <v>2507</v>
      </c>
      <c r="E323" s="5" t="s">
        <v>2508</v>
      </c>
      <c r="F323" s="5" t="s">
        <v>2509</v>
      </c>
      <c r="G323" s="5" t="s">
        <v>1484</v>
      </c>
      <c r="H323" s="5" t="s">
        <v>2510</v>
      </c>
      <c r="J323" s="5" t="s">
        <v>2809</v>
      </c>
    </row>
    <row r="324" spans="1:10">
      <c r="A324" s="5">
        <v>323</v>
      </c>
      <c r="B324" s="5" t="s">
        <v>1436</v>
      </c>
      <c r="C324" s="5" t="s">
        <v>169</v>
      </c>
      <c r="D324" s="5" t="s">
        <v>2511</v>
      </c>
      <c r="E324" s="5" t="s">
        <v>2512</v>
      </c>
      <c r="F324" s="5" t="s">
        <v>2513</v>
      </c>
      <c r="G324" s="5" t="s">
        <v>1530</v>
      </c>
      <c r="H324" s="5" t="s">
        <v>2514</v>
      </c>
      <c r="J324" s="5" t="s">
        <v>2809</v>
      </c>
    </row>
    <row r="325" spans="1:10">
      <c r="A325" s="5">
        <v>324</v>
      </c>
      <c r="B325" s="5" t="s">
        <v>1436</v>
      </c>
      <c r="C325" s="5" t="s">
        <v>169</v>
      </c>
      <c r="D325" s="5" t="s">
        <v>2515</v>
      </c>
      <c r="E325" s="5" t="s">
        <v>2516</v>
      </c>
      <c r="F325" s="5" t="s">
        <v>2517</v>
      </c>
      <c r="G325" s="5" t="s">
        <v>1530</v>
      </c>
      <c r="H325" s="5" t="s">
        <v>2518</v>
      </c>
      <c r="J325" s="5" t="s">
        <v>2809</v>
      </c>
    </row>
    <row r="326" spans="1:10">
      <c r="A326" s="5">
        <v>325</v>
      </c>
      <c r="B326" s="5" t="s">
        <v>1436</v>
      </c>
      <c r="C326" s="5" t="s">
        <v>169</v>
      </c>
      <c r="D326" s="5" t="s">
        <v>2519</v>
      </c>
      <c r="E326" s="5" t="s">
        <v>2520</v>
      </c>
      <c r="F326" s="5" t="s">
        <v>2521</v>
      </c>
      <c r="G326" s="5" t="s">
        <v>1449</v>
      </c>
      <c r="I326" s="5" t="s">
        <v>3021</v>
      </c>
      <c r="J326" s="5" t="s">
        <v>2809</v>
      </c>
    </row>
    <row r="327" spans="1:10">
      <c r="A327" s="5">
        <v>326</v>
      </c>
      <c r="B327" s="5" t="s">
        <v>1436</v>
      </c>
      <c r="C327" s="5" t="s">
        <v>169</v>
      </c>
      <c r="D327" s="5" t="s">
        <v>2522</v>
      </c>
      <c r="E327" s="5" t="s">
        <v>2523</v>
      </c>
      <c r="F327" s="5" t="s">
        <v>2524</v>
      </c>
      <c r="G327" s="5" t="s">
        <v>1449</v>
      </c>
      <c r="H327" s="5" t="s">
        <v>2040</v>
      </c>
      <c r="J327" s="5" t="s">
        <v>2809</v>
      </c>
    </row>
    <row r="328" spans="1:10">
      <c r="A328" s="5">
        <v>327</v>
      </c>
      <c r="B328" s="5" t="s">
        <v>1436</v>
      </c>
      <c r="C328" s="5" t="s">
        <v>169</v>
      </c>
      <c r="D328" s="5" t="s">
        <v>2525</v>
      </c>
      <c r="E328" s="5" t="s">
        <v>2526</v>
      </c>
      <c r="F328" s="5" t="s">
        <v>2527</v>
      </c>
      <c r="G328" s="5" t="s">
        <v>1835</v>
      </c>
      <c r="H328" s="5" t="s">
        <v>2528</v>
      </c>
      <c r="J328" s="5" t="s">
        <v>2809</v>
      </c>
    </row>
    <row r="329" spans="1:10">
      <c r="A329" s="5">
        <v>328</v>
      </c>
      <c r="B329" s="5" t="s">
        <v>1436</v>
      </c>
      <c r="C329" s="5" t="s">
        <v>169</v>
      </c>
      <c r="D329" s="5" t="s">
        <v>2529</v>
      </c>
      <c r="E329" s="5" t="s">
        <v>2530</v>
      </c>
      <c r="F329" s="5" t="s">
        <v>2531</v>
      </c>
      <c r="G329" s="5" t="s">
        <v>2159</v>
      </c>
      <c r="H329" s="5" t="s">
        <v>2407</v>
      </c>
      <c r="J329" s="5" t="s">
        <v>2809</v>
      </c>
    </row>
    <row r="330" spans="1:10">
      <c r="A330" s="5">
        <v>329</v>
      </c>
      <c r="B330" s="5" t="s">
        <v>1436</v>
      </c>
      <c r="C330" s="5" t="s">
        <v>169</v>
      </c>
      <c r="D330" s="5" t="s">
        <v>2532</v>
      </c>
      <c r="E330" s="5" t="s">
        <v>2533</v>
      </c>
      <c r="F330" s="5" t="s">
        <v>2534</v>
      </c>
      <c r="G330" s="5" t="s">
        <v>1453</v>
      </c>
      <c r="J330" s="5" t="s">
        <v>2809</v>
      </c>
    </row>
    <row r="331" spans="1:10">
      <c r="A331" s="5">
        <v>330</v>
      </c>
      <c r="B331" s="5" t="s">
        <v>1436</v>
      </c>
      <c r="C331" s="5" t="s">
        <v>169</v>
      </c>
      <c r="D331" s="5" t="s">
        <v>2535</v>
      </c>
      <c r="E331" s="5" t="s">
        <v>2536</v>
      </c>
      <c r="F331" s="5" t="s">
        <v>2537</v>
      </c>
      <c r="G331" s="5" t="s">
        <v>1484</v>
      </c>
      <c r="J331" s="5" t="s">
        <v>2809</v>
      </c>
    </row>
    <row r="332" spans="1:10">
      <c r="A332" s="5">
        <v>331</v>
      </c>
      <c r="B332" s="5" t="s">
        <v>1436</v>
      </c>
      <c r="C332" s="5" t="s">
        <v>169</v>
      </c>
      <c r="D332" s="5" t="s">
        <v>3022</v>
      </c>
      <c r="E332" s="5" t="s">
        <v>3023</v>
      </c>
      <c r="F332" s="5" t="s">
        <v>3024</v>
      </c>
      <c r="G332" s="5" t="s">
        <v>1497</v>
      </c>
      <c r="H332" s="5" t="s">
        <v>3025</v>
      </c>
      <c r="J332" s="5" t="s">
        <v>2809</v>
      </c>
    </row>
    <row r="333" spans="1:10">
      <c r="A333" s="5">
        <v>332</v>
      </c>
      <c r="B333" s="5" t="s">
        <v>1436</v>
      </c>
      <c r="C333" s="5" t="s">
        <v>169</v>
      </c>
      <c r="D333" s="5" t="s">
        <v>2538</v>
      </c>
      <c r="E333" s="5" t="s">
        <v>2539</v>
      </c>
      <c r="F333" s="5" t="s">
        <v>2540</v>
      </c>
      <c r="G333" s="5" t="s">
        <v>1484</v>
      </c>
      <c r="H333" s="5" t="s">
        <v>2541</v>
      </c>
      <c r="J333" s="5" t="s">
        <v>2809</v>
      </c>
    </row>
    <row r="334" spans="1:10">
      <c r="A334" s="5">
        <v>333</v>
      </c>
      <c r="B334" s="5" t="s">
        <v>1436</v>
      </c>
      <c r="C334" s="5" t="s">
        <v>169</v>
      </c>
      <c r="D334" s="5" t="s">
        <v>2542</v>
      </c>
      <c r="E334" s="5" t="s">
        <v>2543</v>
      </c>
      <c r="F334" s="5" t="s">
        <v>2544</v>
      </c>
      <c r="G334" s="5" t="s">
        <v>1562</v>
      </c>
      <c r="H334" s="5" t="s">
        <v>2102</v>
      </c>
      <c r="J334" s="5" t="s">
        <v>2809</v>
      </c>
    </row>
    <row r="335" spans="1:10">
      <c r="A335" s="5">
        <v>334</v>
      </c>
      <c r="B335" s="5" t="s">
        <v>1436</v>
      </c>
      <c r="C335" s="5" t="s">
        <v>169</v>
      </c>
      <c r="D335" s="5" t="s">
        <v>2545</v>
      </c>
      <c r="E335" s="5" t="s">
        <v>2546</v>
      </c>
      <c r="F335" s="5" t="s">
        <v>2547</v>
      </c>
      <c r="G335" s="5" t="s">
        <v>1562</v>
      </c>
      <c r="J335" s="5" t="s">
        <v>2809</v>
      </c>
    </row>
    <row r="336" spans="1:10">
      <c r="A336" s="5">
        <v>335</v>
      </c>
      <c r="B336" s="5" t="s">
        <v>1436</v>
      </c>
      <c r="C336" s="5" t="s">
        <v>169</v>
      </c>
      <c r="D336" s="5" t="s">
        <v>2548</v>
      </c>
      <c r="E336" s="5" t="s">
        <v>2549</v>
      </c>
      <c r="F336" s="5" t="s">
        <v>2550</v>
      </c>
      <c r="G336" s="5" t="s">
        <v>1546</v>
      </c>
      <c r="J336" s="5" t="s">
        <v>2809</v>
      </c>
    </row>
    <row r="337" spans="1:10">
      <c r="A337" s="5">
        <v>336</v>
      </c>
      <c r="B337" s="5" t="s">
        <v>1436</v>
      </c>
      <c r="C337" s="5" t="s">
        <v>169</v>
      </c>
      <c r="D337" s="5" t="s">
        <v>2551</v>
      </c>
      <c r="E337" s="5" t="s">
        <v>2552</v>
      </c>
      <c r="F337" s="5" t="s">
        <v>2553</v>
      </c>
      <c r="G337" s="5" t="s">
        <v>1497</v>
      </c>
      <c r="H337" s="5" t="s">
        <v>2554</v>
      </c>
      <c r="J337" s="5" t="s">
        <v>2809</v>
      </c>
    </row>
    <row r="338" spans="1:10">
      <c r="A338" s="5">
        <v>337</v>
      </c>
      <c r="B338" s="5" t="s">
        <v>1436</v>
      </c>
      <c r="C338" s="5" t="s">
        <v>169</v>
      </c>
      <c r="D338" s="5" t="s">
        <v>2555</v>
      </c>
      <c r="E338" s="5" t="s">
        <v>2556</v>
      </c>
      <c r="F338" s="5" t="s">
        <v>2557</v>
      </c>
      <c r="G338" s="5" t="s">
        <v>2558</v>
      </c>
      <c r="H338" s="5" t="s">
        <v>2559</v>
      </c>
      <c r="J338" s="5" t="s">
        <v>2809</v>
      </c>
    </row>
    <row r="339" spans="1:10">
      <c r="A339" s="5">
        <v>338</v>
      </c>
      <c r="B339" s="5" t="s">
        <v>1436</v>
      </c>
      <c r="C339" s="5" t="s">
        <v>169</v>
      </c>
      <c r="D339" s="5" t="s">
        <v>3026</v>
      </c>
      <c r="E339" s="5" t="s">
        <v>3027</v>
      </c>
      <c r="F339" s="5" t="s">
        <v>3028</v>
      </c>
      <c r="G339" s="5" t="s">
        <v>1535</v>
      </c>
      <c r="J339" s="5" t="s">
        <v>2809</v>
      </c>
    </row>
    <row r="340" spans="1:10">
      <c r="A340" s="5">
        <v>339</v>
      </c>
      <c r="B340" s="5" t="s">
        <v>1436</v>
      </c>
      <c r="C340" s="5" t="s">
        <v>169</v>
      </c>
      <c r="D340" s="5" t="s">
        <v>2560</v>
      </c>
      <c r="E340" s="5" t="s">
        <v>2561</v>
      </c>
      <c r="F340" s="5" t="s">
        <v>2562</v>
      </c>
      <c r="G340" s="5" t="s">
        <v>1453</v>
      </c>
      <c r="J340" s="5" t="s">
        <v>2809</v>
      </c>
    </row>
    <row r="341" spans="1:10">
      <c r="A341" s="5">
        <v>340</v>
      </c>
      <c r="B341" s="5" t="s">
        <v>1436</v>
      </c>
      <c r="C341" s="5" t="s">
        <v>169</v>
      </c>
      <c r="D341" s="5" t="s">
        <v>2563</v>
      </c>
      <c r="E341" s="5" t="s">
        <v>2564</v>
      </c>
      <c r="F341" s="5" t="s">
        <v>2565</v>
      </c>
      <c r="G341" s="5" t="s">
        <v>1463</v>
      </c>
      <c r="J341" s="5" t="s">
        <v>2809</v>
      </c>
    </row>
    <row r="342" spans="1:10">
      <c r="A342" s="5">
        <v>341</v>
      </c>
      <c r="B342" s="5" t="s">
        <v>1436</v>
      </c>
      <c r="C342" s="5" t="s">
        <v>169</v>
      </c>
      <c r="D342" s="5" t="s">
        <v>2566</v>
      </c>
      <c r="E342" s="5" t="s">
        <v>2567</v>
      </c>
      <c r="F342" s="5" t="s">
        <v>2568</v>
      </c>
      <c r="G342" s="5" t="s">
        <v>1562</v>
      </c>
      <c r="J342" s="5" t="s">
        <v>2809</v>
      </c>
    </row>
    <row r="343" spans="1:10">
      <c r="A343" s="5">
        <v>342</v>
      </c>
      <c r="B343" s="5" t="s">
        <v>1436</v>
      </c>
      <c r="C343" s="5" t="s">
        <v>169</v>
      </c>
      <c r="D343" s="5" t="s">
        <v>3029</v>
      </c>
      <c r="E343" s="5" t="s">
        <v>3030</v>
      </c>
      <c r="F343" s="5" t="s">
        <v>3031</v>
      </c>
      <c r="G343" s="5" t="s">
        <v>1449</v>
      </c>
      <c r="J343" s="5" t="s">
        <v>2809</v>
      </c>
    </row>
    <row r="344" spans="1:10">
      <c r="A344" s="5">
        <v>343</v>
      </c>
      <c r="B344" s="5" t="s">
        <v>1436</v>
      </c>
      <c r="C344" s="5" t="s">
        <v>169</v>
      </c>
      <c r="D344" s="5" t="s">
        <v>2569</v>
      </c>
      <c r="E344" s="5" t="s">
        <v>2570</v>
      </c>
      <c r="F344" s="5" t="s">
        <v>2571</v>
      </c>
      <c r="G344" s="5" t="s">
        <v>1453</v>
      </c>
      <c r="H344" s="5" t="s">
        <v>2572</v>
      </c>
      <c r="J344" s="5" t="s">
        <v>2809</v>
      </c>
    </row>
    <row r="345" spans="1:10">
      <c r="A345" s="5">
        <v>344</v>
      </c>
      <c r="B345" s="5" t="s">
        <v>1436</v>
      </c>
      <c r="C345" s="5" t="s">
        <v>169</v>
      </c>
      <c r="D345" s="5" t="s">
        <v>3032</v>
      </c>
      <c r="E345" s="5" t="s">
        <v>3033</v>
      </c>
      <c r="F345" s="5" t="s">
        <v>3034</v>
      </c>
      <c r="G345" s="5" t="s">
        <v>1449</v>
      </c>
      <c r="J345" s="5" t="s">
        <v>2809</v>
      </c>
    </row>
    <row r="346" spans="1:10">
      <c r="A346" s="5">
        <v>345</v>
      </c>
      <c r="B346" s="5" t="s">
        <v>1436</v>
      </c>
      <c r="C346" s="5" t="s">
        <v>169</v>
      </c>
      <c r="D346" s="5" t="s">
        <v>2573</v>
      </c>
      <c r="E346" s="5" t="s">
        <v>2574</v>
      </c>
      <c r="F346" s="5" t="s">
        <v>2575</v>
      </c>
      <c r="G346" s="5" t="s">
        <v>1497</v>
      </c>
      <c r="H346" s="5" t="s">
        <v>2576</v>
      </c>
      <c r="J346" s="5" t="s">
        <v>2809</v>
      </c>
    </row>
    <row r="347" spans="1:10">
      <c r="A347" s="5">
        <v>346</v>
      </c>
      <c r="B347" s="5" t="s">
        <v>1436</v>
      </c>
      <c r="C347" s="5" t="s">
        <v>169</v>
      </c>
      <c r="D347" s="5" t="s">
        <v>2577</v>
      </c>
      <c r="E347" s="5" t="s">
        <v>2578</v>
      </c>
      <c r="F347" s="5" t="s">
        <v>2579</v>
      </c>
      <c r="G347" s="5" t="s">
        <v>1535</v>
      </c>
      <c r="H347" s="5" t="s">
        <v>2580</v>
      </c>
      <c r="J347" s="5" t="s">
        <v>2809</v>
      </c>
    </row>
    <row r="348" spans="1:10">
      <c r="A348" s="5">
        <v>347</v>
      </c>
      <c r="B348" s="5" t="s">
        <v>1436</v>
      </c>
      <c r="C348" s="5" t="s">
        <v>169</v>
      </c>
      <c r="D348" s="5" t="s">
        <v>2581</v>
      </c>
      <c r="E348" s="5" t="s">
        <v>2582</v>
      </c>
      <c r="F348" s="5" t="s">
        <v>2583</v>
      </c>
      <c r="G348" s="5" t="s">
        <v>1551</v>
      </c>
      <c r="J348" s="5" t="s">
        <v>2809</v>
      </c>
    </row>
    <row r="349" spans="1:10">
      <c r="A349" s="5">
        <v>348</v>
      </c>
      <c r="B349" s="5" t="s">
        <v>1436</v>
      </c>
      <c r="C349" s="5" t="s">
        <v>169</v>
      </c>
      <c r="D349" s="5" t="s">
        <v>2584</v>
      </c>
      <c r="E349" s="5" t="s">
        <v>2585</v>
      </c>
      <c r="F349" s="5" t="s">
        <v>2586</v>
      </c>
      <c r="G349" s="5" t="s">
        <v>1453</v>
      </c>
      <c r="J349" s="5" t="s">
        <v>2809</v>
      </c>
    </row>
    <row r="350" spans="1:10">
      <c r="A350" s="5">
        <v>349</v>
      </c>
      <c r="B350" s="5" t="s">
        <v>1436</v>
      </c>
      <c r="C350" s="5" t="s">
        <v>169</v>
      </c>
      <c r="D350" s="5" t="s">
        <v>2587</v>
      </c>
      <c r="E350" s="5" t="s">
        <v>2588</v>
      </c>
      <c r="F350" s="5" t="s">
        <v>2589</v>
      </c>
      <c r="G350" s="5" t="s">
        <v>1484</v>
      </c>
      <c r="H350" s="5" t="s">
        <v>2295</v>
      </c>
      <c r="J350" s="5" t="s">
        <v>2809</v>
      </c>
    </row>
    <row r="351" spans="1:10">
      <c r="A351" s="5">
        <v>350</v>
      </c>
      <c r="B351" s="5" t="s">
        <v>1436</v>
      </c>
      <c r="C351" s="5" t="s">
        <v>169</v>
      </c>
      <c r="D351" s="5" t="s">
        <v>2590</v>
      </c>
      <c r="E351" s="5" t="s">
        <v>2591</v>
      </c>
      <c r="F351" s="5" t="s">
        <v>2592</v>
      </c>
      <c r="G351" s="5" t="s">
        <v>1463</v>
      </c>
      <c r="H351" s="5" t="s">
        <v>2593</v>
      </c>
      <c r="J351" s="5" t="s">
        <v>2809</v>
      </c>
    </row>
    <row r="352" spans="1:10">
      <c r="A352" s="5">
        <v>351</v>
      </c>
      <c r="B352" s="5" t="s">
        <v>1436</v>
      </c>
      <c r="C352" s="5" t="s">
        <v>169</v>
      </c>
      <c r="D352" s="5" t="s">
        <v>3035</v>
      </c>
      <c r="E352" s="5" t="s">
        <v>3036</v>
      </c>
      <c r="F352" s="5" t="s">
        <v>3037</v>
      </c>
      <c r="G352" s="5" t="s">
        <v>1546</v>
      </c>
      <c r="J352" s="5" t="s">
        <v>2809</v>
      </c>
    </row>
    <row r="353" spans="1:10">
      <c r="A353" s="5">
        <v>352</v>
      </c>
      <c r="B353" s="5" t="s">
        <v>1436</v>
      </c>
      <c r="C353" s="5" t="s">
        <v>169</v>
      </c>
      <c r="D353" s="5" t="s">
        <v>2594</v>
      </c>
      <c r="E353" s="5" t="s">
        <v>2595</v>
      </c>
      <c r="F353" s="5" t="s">
        <v>2596</v>
      </c>
      <c r="G353" s="5" t="s">
        <v>1535</v>
      </c>
      <c r="H353" s="5" t="s">
        <v>1994</v>
      </c>
      <c r="J353" s="5" t="s">
        <v>2809</v>
      </c>
    </row>
    <row r="354" spans="1:10">
      <c r="A354" s="5">
        <v>353</v>
      </c>
      <c r="B354" s="5" t="s">
        <v>1436</v>
      </c>
      <c r="C354" s="5" t="s">
        <v>169</v>
      </c>
      <c r="D354" s="5" t="s">
        <v>2597</v>
      </c>
      <c r="E354" s="5" t="s">
        <v>2598</v>
      </c>
      <c r="F354" s="5" t="s">
        <v>2599</v>
      </c>
      <c r="G354" s="5" t="s">
        <v>1463</v>
      </c>
      <c r="H354" s="5" t="s">
        <v>1994</v>
      </c>
      <c r="J354" s="5" t="s">
        <v>2809</v>
      </c>
    </row>
    <row r="355" spans="1:10">
      <c r="A355" s="5">
        <v>354</v>
      </c>
      <c r="B355" s="5" t="s">
        <v>1436</v>
      </c>
      <c r="C355" s="5" t="s">
        <v>169</v>
      </c>
      <c r="D355" s="5" t="s">
        <v>2600</v>
      </c>
      <c r="E355" s="5" t="s">
        <v>2601</v>
      </c>
      <c r="F355" s="5" t="s">
        <v>2602</v>
      </c>
      <c r="G355" s="5" t="s">
        <v>1484</v>
      </c>
      <c r="H355" s="5" t="s">
        <v>1677</v>
      </c>
      <c r="J355" s="5" t="s">
        <v>2809</v>
      </c>
    </row>
    <row r="356" spans="1:10">
      <c r="A356" s="5">
        <v>355</v>
      </c>
      <c r="B356" s="5" t="s">
        <v>1436</v>
      </c>
      <c r="C356" s="5" t="s">
        <v>169</v>
      </c>
      <c r="D356" s="5" t="s">
        <v>2603</v>
      </c>
      <c r="E356" s="5" t="s">
        <v>2604</v>
      </c>
      <c r="F356" s="5" t="s">
        <v>2605</v>
      </c>
      <c r="G356" s="5" t="s">
        <v>2606</v>
      </c>
      <c r="J356" s="5" t="s">
        <v>2809</v>
      </c>
    </row>
    <row r="357" spans="1:10">
      <c r="A357" s="5">
        <v>356</v>
      </c>
      <c r="B357" s="5" t="s">
        <v>1436</v>
      </c>
      <c r="C357" s="5" t="s">
        <v>169</v>
      </c>
      <c r="D357" s="5" t="s">
        <v>2607</v>
      </c>
      <c r="E357" s="5" t="s">
        <v>2608</v>
      </c>
      <c r="F357" s="5" t="s">
        <v>2609</v>
      </c>
      <c r="G357" s="5" t="s">
        <v>1530</v>
      </c>
      <c r="J357" s="5" t="s">
        <v>2809</v>
      </c>
    </row>
    <row r="358" spans="1:10">
      <c r="A358" s="5">
        <v>357</v>
      </c>
      <c r="B358" s="5" t="s">
        <v>1436</v>
      </c>
      <c r="C358" s="5" t="s">
        <v>169</v>
      </c>
      <c r="D358" s="5" t="s">
        <v>3038</v>
      </c>
      <c r="E358" s="5" t="s">
        <v>3039</v>
      </c>
      <c r="F358" s="5" t="s">
        <v>3040</v>
      </c>
      <c r="G358" s="5" t="s">
        <v>1535</v>
      </c>
      <c r="H358" s="5" t="s">
        <v>3041</v>
      </c>
      <c r="J358" s="5" t="s">
        <v>2809</v>
      </c>
    </row>
    <row r="359" spans="1:10">
      <c r="A359" s="5">
        <v>358</v>
      </c>
      <c r="B359" s="5" t="s">
        <v>1436</v>
      </c>
      <c r="C359" s="5" t="s">
        <v>169</v>
      </c>
      <c r="D359" s="5" t="s">
        <v>2610</v>
      </c>
      <c r="E359" s="5" t="s">
        <v>2611</v>
      </c>
      <c r="F359" s="5" t="s">
        <v>2612</v>
      </c>
      <c r="G359" s="5" t="s">
        <v>1644</v>
      </c>
      <c r="H359" s="5" t="s">
        <v>2613</v>
      </c>
      <c r="J359" s="5" t="s">
        <v>2809</v>
      </c>
    </row>
    <row r="360" spans="1:10">
      <c r="A360" s="5">
        <v>359</v>
      </c>
      <c r="B360" s="5" t="s">
        <v>1436</v>
      </c>
      <c r="C360" s="5" t="s">
        <v>169</v>
      </c>
      <c r="D360" s="5" t="s">
        <v>2614</v>
      </c>
      <c r="E360" s="5" t="s">
        <v>2615</v>
      </c>
      <c r="F360" s="5" t="s">
        <v>2616</v>
      </c>
      <c r="G360" s="5" t="s">
        <v>1644</v>
      </c>
      <c r="J360" s="5" t="s">
        <v>2809</v>
      </c>
    </row>
    <row r="361" spans="1:10">
      <c r="A361" s="5">
        <v>360</v>
      </c>
      <c r="B361" s="5" t="s">
        <v>1436</v>
      </c>
      <c r="C361" s="5" t="s">
        <v>169</v>
      </c>
      <c r="D361" s="5" t="s">
        <v>3042</v>
      </c>
      <c r="E361" s="5" t="s">
        <v>3043</v>
      </c>
      <c r="F361" s="5" t="s">
        <v>3044</v>
      </c>
      <c r="G361" s="5" t="s">
        <v>1551</v>
      </c>
      <c r="J361" s="5" t="s">
        <v>2809</v>
      </c>
    </row>
    <row r="362" spans="1:10">
      <c r="A362" s="5">
        <v>361</v>
      </c>
      <c r="B362" s="5" t="s">
        <v>1436</v>
      </c>
      <c r="C362" s="5" t="s">
        <v>169</v>
      </c>
      <c r="D362" s="5" t="s">
        <v>2617</v>
      </c>
      <c r="E362" s="5" t="s">
        <v>2618</v>
      </c>
      <c r="F362" s="5" t="s">
        <v>2619</v>
      </c>
      <c r="G362" s="5" t="s">
        <v>1449</v>
      </c>
      <c r="H362" s="5" t="s">
        <v>2620</v>
      </c>
      <c r="I362" s="5" t="s">
        <v>3021</v>
      </c>
      <c r="J362" s="5" t="s">
        <v>2809</v>
      </c>
    </row>
    <row r="363" spans="1:10">
      <c r="A363" s="5">
        <v>362</v>
      </c>
      <c r="B363" s="5" t="s">
        <v>1436</v>
      </c>
      <c r="C363" s="5" t="s">
        <v>169</v>
      </c>
      <c r="D363" s="5" t="s">
        <v>3045</v>
      </c>
      <c r="E363" s="5" t="s">
        <v>3046</v>
      </c>
      <c r="F363" s="5" t="s">
        <v>3047</v>
      </c>
      <c r="G363" s="5" t="s">
        <v>3048</v>
      </c>
      <c r="J363" s="5" t="s">
        <v>2809</v>
      </c>
    </row>
    <row r="364" spans="1:10">
      <c r="A364" s="5">
        <v>363</v>
      </c>
      <c r="B364" s="5" t="s">
        <v>1436</v>
      </c>
      <c r="C364" s="5" t="s">
        <v>169</v>
      </c>
      <c r="D364" s="5" t="s">
        <v>2621</v>
      </c>
      <c r="E364" s="5" t="s">
        <v>2622</v>
      </c>
      <c r="F364" s="5" t="s">
        <v>2623</v>
      </c>
      <c r="G364" s="5" t="s">
        <v>1546</v>
      </c>
      <c r="J364" s="5" t="s">
        <v>2809</v>
      </c>
    </row>
    <row r="365" spans="1:10">
      <c r="A365" s="5">
        <v>364</v>
      </c>
      <c r="B365" s="5" t="s">
        <v>1436</v>
      </c>
      <c r="C365" s="5" t="s">
        <v>169</v>
      </c>
      <c r="D365" s="5" t="s">
        <v>2624</v>
      </c>
      <c r="E365" s="5" t="s">
        <v>2625</v>
      </c>
      <c r="F365" s="5" t="s">
        <v>2626</v>
      </c>
      <c r="G365" s="5" t="s">
        <v>1689</v>
      </c>
      <c r="H365" s="5" t="s">
        <v>2627</v>
      </c>
      <c r="J365" s="5" t="s">
        <v>2809</v>
      </c>
    </row>
    <row r="366" spans="1:10">
      <c r="A366" s="5">
        <v>365</v>
      </c>
      <c r="B366" s="5" t="s">
        <v>1436</v>
      </c>
      <c r="C366" s="5" t="s">
        <v>169</v>
      </c>
      <c r="D366" s="5" t="s">
        <v>3049</v>
      </c>
      <c r="E366" s="5" t="s">
        <v>3050</v>
      </c>
      <c r="F366" s="5" t="s">
        <v>3051</v>
      </c>
      <c r="G366" s="5" t="s">
        <v>1463</v>
      </c>
      <c r="H366" s="5" t="s">
        <v>3052</v>
      </c>
      <c r="J366" s="5" t="s">
        <v>2809</v>
      </c>
    </row>
    <row r="367" spans="1:10">
      <c r="A367" s="5">
        <v>366</v>
      </c>
      <c r="B367" s="5" t="s">
        <v>1436</v>
      </c>
      <c r="C367" s="5" t="s">
        <v>169</v>
      </c>
      <c r="D367" s="5" t="s">
        <v>2628</v>
      </c>
      <c r="E367" s="5" t="s">
        <v>2629</v>
      </c>
      <c r="F367" s="5" t="s">
        <v>2630</v>
      </c>
      <c r="G367" s="5" t="s">
        <v>1546</v>
      </c>
      <c r="J367" s="5" t="s">
        <v>2809</v>
      </c>
    </row>
    <row r="368" spans="1:10">
      <c r="A368" s="5">
        <v>367</v>
      </c>
      <c r="B368" s="5" t="s">
        <v>1436</v>
      </c>
      <c r="C368" s="5" t="s">
        <v>169</v>
      </c>
      <c r="D368" s="5" t="s">
        <v>2631</v>
      </c>
      <c r="E368" s="5" t="s">
        <v>2632</v>
      </c>
      <c r="F368" s="5" t="s">
        <v>2633</v>
      </c>
      <c r="G368" s="5" t="s">
        <v>1530</v>
      </c>
      <c r="H368" s="5" t="s">
        <v>2634</v>
      </c>
      <c r="J368" s="5" t="s">
        <v>2809</v>
      </c>
    </row>
    <row r="369" spans="1:10">
      <c r="A369" s="5">
        <v>368</v>
      </c>
      <c r="B369" s="5" t="s">
        <v>1436</v>
      </c>
      <c r="C369" s="5" t="s">
        <v>169</v>
      </c>
      <c r="D369" s="5" t="s">
        <v>3053</v>
      </c>
      <c r="E369" s="5" t="s">
        <v>3054</v>
      </c>
      <c r="F369" s="5" t="s">
        <v>3055</v>
      </c>
      <c r="G369" s="5" t="s">
        <v>1546</v>
      </c>
      <c r="J369" s="5" t="s">
        <v>2809</v>
      </c>
    </row>
    <row r="370" spans="1:10">
      <c r="A370" s="5">
        <v>369</v>
      </c>
      <c r="B370" s="5" t="s">
        <v>1436</v>
      </c>
      <c r="C370" s="5" t="s">
        <v>169</v>
      </c>
      <c r="D370" s="5" t="s">
        <v>2635</v>
      </c>
      <c r="E370" s="5" t="s">
        <v>2636</v>
      </c>
      <c r="F370" s="5" t="s">
        <v>2637</v>
      </c>
      <c r="G370" s="5" t="s">
        <v>1535</v>
      </c>
      <c r="H370" s="5" t="s">
        <v>2638</v>
      </c>
      <c r="J370" s="5" t="s">
        <v>2809</v>
      </c>
    </row>
    <row r="371" spans="1:10">
      <c r="A371" s="5">
        <v>370</v>
      </c>
      <c r="B371" s="5" t="s">
        <v>1436</v>
      </c>
      <c r="C371" s="5" t="s">
        <v>169</v>
      </c>
      <c r="D371" s="5" t="s">
        <v>2639</v>
      </c>
      <c r="E371" s="5" t="s">
        <v>2640</v>
      </c>
      <c r="F371" s="5" t="s">
        <v>2641</v>
      </c>
      <c r="G371" s="5" t="s">
        <v>1546</v>
      </c>
      <c r="H371" s="5" t="s">
        <v>2642</v>
      </c>
      <c r="J371" s="5" t="s">
        <v>2809</v>
      </c>
    </row>
    <row r="372" spans="1:10">
      <c r="A372" s="5">
        <v>371</v>
      </c>
      <c r="B372" s="5" t="s">
        <v>1436</v>
      </c>
      <c r="C372" s="5" t="s">
        <v>169</v>
      </c>
      <c r="D372" s="5" t="s">
        <v>3056</v>
      </c>
      <c r="E372" s="5" t="s">
        <v>3057</v>
      </c>
      <c r="F372" s="5" t="s">
        <v>3058</v>
      </c>
      <c r="G372" s="5" t="s">
        <v>1453</v>
      </c>
      <c r="J372" s="5" t="s">
        <v>2809</v>
      </c>
    </row>
    <row r="373" spans="1:10">
      <c r="A373" s="5">
        <v>372</v>
      </c>
      <c r="B373" s="5" t="s">
        <v>1436</v>
      </c>
      <c r="C373" s="5" t="s">
        <v>169</v>
      </c>
      <c r="D373" s="5" t="s">
        <v>2643</v>
      </c>
      <c r="E373" s="5" t="s">
        <v>2644</v>
      </c>
      <c r="F373" s="5" t="s">
        <v>2645</v>
      </c>
      <c r="G373" s="5" t="s">
        <v>1609</v>
      </c>
      <c r="H373" s="5" t="s">
        <v>1770</v>
      </c>
      <c r="J373" s="5" t="s">
        <v>2809</v>
      </c>
    </row>
    <row r="374" spans="1:10">
      <c r="A374" s="5">
        <v>373</v>
      </c>
      <c r="B374" s="5" t="s">
        <v>1436</v>
      </c>
      <c r="C374" s="5" t="s">
        <v>169</v>
      </c>
      <c r="D374" s="5" t="s">
        <v>2646</v>
      </c>
      <c r="E374" s="5" t="s">
        <v>2647</v>
      </c>
      <c r="F374" s="5" t="s">
        <v>2648</v>
      </c>
      <c r="G374" s="5" t="s">
        <v>1546</v>
      </c>
      <c r="H374" s="5" t="s">
        <v>2649</v>
      </c>
      <c r="J374" s="5" t="s">
        <v>2809</v>
      </c>
    </row>
    <row r="375" spans="1:10">
      <c r="A375" s="5">
        <v>374</v>
      </c>
      <c r="B375" s="5" t="s">
        <v>1436</v>
      </c>
      <c r="C375" s="5" t="s">
        <v>169</v>
      </c>
      <c r="D375" s="5" t="s">
        <v>2650</v>
      </c>
      <c r="E375" s="5" t="s">
        <v>2651</v>
      </c>
      <c r="F375" s="5" t="s">
        <v>2652</v>
      </c>
      <c r="G375" s="5" t="s">
        <v>1449</v>
      </c>
      <c r="H375" s="5" t="s">
        <v>2653</v>
      </c>
      <c r="J375" s="5" t="s">
        <v>2809</v>
      </c>
    </row>
    <row r="376" spans="1:10">
      <c r="A376" s="5">
        <v>375</v>
      </c>
      <c r="B376" s="5" t="s">
        <v>1436</v>
      </c>
      <c r="C376" s="5" t="s">
        <v>169</v>
      </c>
      <c r="D376" s="5" t="s">
        <v>3059</v>
      </c>
      <c r="E376" s="5" t="s">
        <v>3060</v>
      </c>
      <c r="F376" s="5" t="s">
        <v>3061</v>
      </c>
      <c r="G376" s="5" t="s">
        <v>1484</v>
      </c>
      <c r="H376" s="5" t="s">
        <v>3062</v>
      </c>
      <c r="J376" s="5" t="s">
        <v>2809</v>
      </c>
    </row>
    <row r="377" spans="1:10">
      <c r="A377" s="5">
        <v>376</v>
      </c>
      <c r="B377" s="5" t="s">
        <v>1436</v>
      </c>
      <c r="C377" s="5" t="s">
        <v>169</v>
      </c>
      <c r="D377" s="5" t="s">
        <v>2654</v>
      </c>
      <c r="E377" s="5" t="s">
        <v>2655</v>
      </c>
      <c r="F377" s="5" t="s">
        <v>2656</v>
      </c>
      <c r="G377" s="5" t="s">
        <v>1449</v>
      </c>
      <c r="J377" s="5" t="s">
        <v>2809</v>
      </c>
    </row>
    <row r="378" spans="1:10">
      <c r="A378" s="5">
        <v>377</v>
      </c>
      <c r="B378" s="5" t="s">
        <v>1436</v>
      </c>
      <c r="C378" s="5" t="s">
        <v>169</v>
      </c>
      <c r="D378" s="5" t="s">
        <v>2657</v>
      </c>
      <c r="E378" s="5" t="s">
        <v>2658</v>
      </c>
      <c r="F378" s="5" t="s">
        <v>2659</v>
      </c>
      <c r="G378" s="5" t="s">
        <v>1644</v>
      </c>
      <c r="J378" s="5" t="s">
        <v>2809</v>
      </c>
    </row>
    <row r="379" spans="1:10">
      <c r="A379" s="5">
        <v>378</v>
      </c>
      <c r="B379" s="5" t="s">
        <v>1436</v>
      </c>
      <c r="C379" s="5" t="s">
        <v>169</v>
      </c>
      <c r="D379" s="5" t="s">
        <v>2660</v>
      </c>
      <c r="E379" s="5" t="s">
        <v>2661</v>
      </c>
      <c r="F379" s="5" t="s">
        <v>2662</v>
      </c>
      <c r="G379" s="5" t="s">
        <v>1644</v>
      </c>
      <c r="H379" s="5" t="s">
        <v>2663</v>
      </c>
      <c r="I379" s="5" t="s">
        <v>3063</v>
      </c>
      <c r="J379" s="5" t="s">
        <v>2809</v>
      </c>
    </row>
    <row r="380" spans="1:10">
      <c r="A380" s="5">
        <v>379</v>
      </c>
      <c r="B380" s="5" t="s">
        <v>1436</v>
      </c>
      <c r="C380" s="5" t="s">
        <v>169</v>
      </c>
      <c r="D380" s="5" t="s">
        <v>2664</v>
      </c>
      <c r="E380" s="5" t="s">
        <v>2665</v>
      </c>
      <c r="F380" s="5" t="s">
        <v>2666</v>
      </c>
      <c r="G380" s="5" t="s">
        <v>1484</v>
      </c>
      <c r="J380" s="5" t="s">
        <v>2809</v>
      </c>
    </row>
    <row r="381" spans="1:10">
      <c r="A381" s="5">
        <v>380</v>
      </c>
      <c r="B381" s="5" t="s">
        <v>1436</v>
      </c>
      <c r="C381" s="5" t="s">
        <v>169</v>
      </c>
      <c r="D381" s="5" t="s">
        <v>3064</v>
      </c>
      <c r="E381" s="5" t="s">
        <v>3065</v>
      </c>
      <c r="F381" s="5" t="s">
        <v>3066</v>
      </c>
      <c r="G381" s="5" t="s">
        <v>1530</v>
      </c>
      <c r="H381" s="5" t="s">
        <v>3067</v>
      </c>
      <c r="J381" s="5" t="s">
        <v>2809</v>
      </c>
    </row>
    <row r="382" spans="1:10">
      <c r="A382" s="5">
        <v>381</v>
      </c>
      <c r="B382" s="5" t="s">
        <v>1436</v>
      </c>
      <c r="C382" s="5" t="s">
        <v>169</v>
      </c>
      <c r="D382" s="5" t="s">
        <v>2667</v>
      </c>
      <c r="E382" s="5" t="s">
        <v>2668</v>
      </c>
      <c r="F382" s="5" t="s">
        <v>2669</v>
      </c>
      <c r="G382" s="5" t="s">
        <v>1463</v>
      </c>
      <c r="J382" s="5" t="s">
        <v>2809</v>
      </c>
    </row>
    <row r="383" spans="1:10">
      <c r="A383" s="5">
        <v>382</v>
      </c>
      <c r="B383" s="5" t="s">
        <v>1436</v>
      </c>
      <c r="C383" s="5" t="s">
        <v>169</v>
      </c>
      <c r="D383" s="5" t="s">
        <v>2670</v>
      </c>
      <c r="E383" s="5" t="s">
        <v>2671</v>
      </c>
      <c r="F383" s="5" t="s">
        <v>2672</v>
      </c>
      <c r="G383" s="5" t="s">
        <v>1726</v>
      </c>
      <c r="H383" s="5" t="s">
        <v>2673</v>
      </c>
      <c r="J383" s="5" t="s">
        <v>2809</v>
      </c>
    </row>
    <row r="384" spans="1:10">
      <c r="A384" s="5">
        <v>383</v>
      </c>
      <c r="B384" s="5" t="s">
        <v>1436</v>
      </c>
      <c r="C384" s="5" t="s">
        <v>169</v>
      </c>
      <c r="D384" s="5" t="s">
        <v>3068</v>
      </c>
      <c r="E384" s="5" t="s">
        <v>3069</v>
      </c>
      <c r="F384" s="5" t="s">
        <v>3070</v>
      </c>
      <c r="G384" s="5" t="s">
        <v>1453</v>
      </c>
      <c r="J384" s="5" t="s">
        <v>2809</v>
      </c>
    </row>
    <row r="385" spans="1:10">
      <c r="A385" s="5">
        <v>384</v>
      </c>
      <c r="B385" s="5" t="s">
        <v>1436</v>
      </c>
      <c r="C385" s="5" t="s">
        <v>169</v>
      </c>
      <c r="D385" s="5" t="s">
        <v>2674</v>
      </c>
      <c r="E385" s="5" t="s">
        <v>2675</v>
      </c>
      <c r="F385" s="5" t="s">
        <v>2676</v>
      </c>
      <c r="G385" s="5" t="s">
        <v>1551</v>
      </c>
      <c r="J385" s="5" t="s">
        <v>2809</v>
      </c>
    </row>
    <row r="386" spans="1:10">
      <c r="A386" s="5">
        <v>385</v>
      </c>
      <c r="B386" s="5" t="s">
        <v>1436</v>
      </c>
      <c r="C386" s="5" t="s">
        <v>169</v>
      </c>
      <c r="D386" s="5" t="s">
        <v>2677</v>
      </c>
      <c r="E386" s="5" t="s">
        <v>2678</v>
      </c>
      <c r="F386" s="5" t="s">
        <v>2679</v>
      </c>
      <c r="G386" s="5" t="s">
        <v>2680</v>
      </c>
      <c r="J386" s="5" t="s">
        <v>2809</v>
      </c>
    </row>
    <row r="387" spans="1:10">
      <c r="A387" s="5">
        <v>386</v>
      </c>
      <c r="B387" s="5" t="s">
        <v>1436</v>
      </c>
      <c r="C387" s="5" t="s">
        <v>169</v>
      </c>
      <c r="D387" s="5" t="s">
        <v>2681</v>
      </c>
      <c r="E387" s="5" t="s">
        <v>2682</v>
      </c>
      <c r="F387" s="5" t="s">
        <v>2683</v>
      </c>
      <c r="G387" s="5" t="s">
        <v>1551</v>
      </c>
      <c r="H387" s="5" t="s">
        <v>2684</v>
      </c>
      <c r="J387" s="5" t="s">
        <v>2809</v>
      </c>
    </row>
    <row r="388" spans="1:10">
      <c r="A388" s="5">
        <v>387</v>
      </c>
      <c r="B388" s="5" t="s">
        <v>1436</v>
      </c>
      <c r="C388" s="5" t="s">
        <v>169</v>
      </c>
      <c r="D388" s="5" t="s">
        <v>2685</v>
      </c>
      <c r="E388" s="5" t="s">
        <v>2686</v>
      </c>
      <c r="F388" s="5" t="s">
        <v>2687</v>
      </c>
      <c r="G388" s="5" t="s">
        <v>1726</v>
      </c>
      <c r="H388" s="5" t="s">
        <v>2688</v>
      </c>
      <c r="J388" s="5" t="s">
        <v>2809</v>
      </c>
    </row>
    <row r="389" spans="1:10">
      <c r="A389" s="5">
        <v>388</v>
      </c>
      <c r="B389" s="5" t="s">
        <v>1436</v>
      </c>
      <c r="C389" s="5" t="s">
        <v>169</v>
      </c>
      <c r="D389" s="5" t="s">
        <v>2689</v>
      </c>
      <c r="E389" s="5" t="s">
        <v>2690</v>
      </c>
      <c r="F389" s="5" t="s">
        <v>2691</v>
      </c>
      <c r="G389" s="5" t="s">
        <v>1535</v>
      </c>
      <c r="J389" s="5" t="s">
        <v>2809</v>
      </c>
    </row>
    <row r="390" spans="1:10">
      <c r="A390" s="5">
        <v>389</v>
      </c>
      <c r="B390" s="5" t="s">
        <v>1436</v>
      </c>
      <c r="C390" s="5" t="s">
        <v>169</v>
      </c>
      <c r="D390" s="5" t="s">
        <v>3071</v>
      </c>
      <c r="E390" s="5" t="s">
        <v>3072</v>
      </c>
      <c r="F390" s="5" t="s">
        <v>3073</v>
      </c>
      <c r="G390" s="5" t="s">
        <v>1463</v>
      </c>
      <c r="J390" s="5" t="s">
        <v>2809</v>
      </c>
    </row>
    <row r="391" spans="1:10">
      <c r="A391" s="5">
        <v>390</v>
      </c>
      <c r="B391" s="5" t="s">
        <v>1436</v>
      </c>
      <c r="C391" s="5" t="s">
        <v>169</v>
      </c>
      <c r="D391" s="5" t="s">
        <v>2692</v>
      </c>
      <c r="E391" s="5" t="s">
        <v>2693</v>
      </c>
      <c r="F391" s="5" t="s">
        <v>2694</v>
      </c>
      <c r="G391" s="5" t="s">
        <v>1463</v>
      </c>
      <c r="H391" s="5" t="s">
        <v>2695</v>
      </c>
      <c r="J391" s="5" t="s">
        <v>2809</v>
      </c>
    </row>
    <row r="392" spans="1:10">
      <c r="A392" s="5">
        <v>391</v>
      </c>
      <c r="B392" s="5" t="s">
        <v>1436</v>
      </c>
      <c r="C392" s="5" t="s">
        <v>169</v>
      </c>
      <c r="D392" s="5" t="s">
        <v>2696</v>
      </c>
      <c r="E392" s="5" t="s">
        <v>2697</v>
      </c>
      <c r="F392" s="5" t="s">
        <v>2698</v>
      </c>
      <c r="G392" s="5" t="s">
        <v>1497</v>
      </c>
      <c r="H392" s="5" t="s">
        <v>2699</v>
      </c>
      <c r="J392" s="5" t="s">
        <v>2809</v>
      </c>
    </row>
    <row r="393" spans="1:10">
      <c r="A393" s="5">
        <v>392</v>
      </c>
      <c r="B393" s="5" t="s">
        <v>1436</v>
      </c>
      <c r="C393" s="5" t="s">
        <v>169</v>
      </c>
      <c r="D393" s="5" t="s">
        <v>2700</v>
      </c>
      <c r="E393" s="5" t="s">
        <v>2701</v>
      </c>
      <c r="F393" s="5" t="s">
        <v>2702</v>
      </c>
      <c r="G393" s="5" t="s">
        <v>1517</v>
      </c>
      <c r="H393" s="5" t="s">
        <v>2703</v>
      </c>
      <c r="J393" s="5" t="s">
        <v>2809</v>
      </c>
    </row>
    <row r="394" spans="1:10">
      <c r="A394" s="5">
        <v>393</v>
      </c>
      <c r="B394" s="5" t="s">
        <v>1436</v>
      </c>
      <c r="C394" s="5" t="s">
        <v>169</v>
      </c>
      <c r="D394" s="5" t="s">
        <v>2704</v>
      </c>
      <c r="E394" s="5" t="s">
        <v>2705</v>
      </c>
      <c r="F394" s="5" t="s">
        <v>2706</v>
      </c>
      <c r="G394" s="5" t="s">
        <v>3074</v>
      </c>
      <c r="H394" s="5" t="s">
        <v>2707</v>
      </c>
      <c r="J394" s="5" t="s">
        <v>2809</v>
      </c>
    </row>
    <row r="395" spans="1:10">
      <c r="A395" s="5">
        <v>394</v>
      </c>
      <c r="B395" s="5" t="s">
        <v>1436</v>
      </c>
      <c r="C395" s="5" t="s">
        <v>169</v>
      </c>
      <c r="D395" s="5" t="s">
        <v>2712</v>
      </c>
      <c r="E395" s="5" t="s">
        <v>3075</v>
      </c>
      <c r="F395" s="5" t="s">
        <v>2709</v>
      </c>
      <c r="G395" s="5" t="s">
        <v>2713</v>
      </c>
      <c r="J395" s="5" t="s">
        <v>2809</v>
      </c>
    </row>
    <row r="396" spans="1:10">
      <c r="A396" s="5">
        <v>395</v>
      </c>
      <c r="B396" s="5" t="s">
        <v>1436</v>
      </c>
      <c r="C396" s="5" t="s">
        <v>169</v>
      </c>
      <c r="D396" s="5" t="s">
        <v>2708</v>
      </c>
      <c r="E396" s="5" t="s">
        <v>3075</v>
      </c>
      <c r="F396" s="5" t="s">
        <v>2709</v>
      </c>
      <c r="G396" s="5" t="s">
        <v>2710</v>
      </c>
      <c r="H396" s="5" t="s">
        <v>2711</v>
      </c>
      <c r="J396" s="5" t="s">
        <v>2809</v>
      </c>
    </row>
    <row r="397" spans="1:10">
      <c r="A397" s="5">
        <v>396</v>
      </c>
      <c r="B397" s="5" t="s">
        <v>1436</v>
      </c>
      <c r="C397" s="5" t="s">
        <v>169</v>
      </c>
      <c r="D397" s="5" t="s">
        <v>2714</v>
      </c>
      <c r="E397" s="5" t="s">
        <v>2715</v>
      </c>
      <c r="F397" s="5" t="s">
        <v>2716</v>
      </c>
      <c r="G397" s="5" t="s">
        <v>1535</v>
      </c>
      <c r="H397" s="5" t="s">
        <v>2717</v>
      </c>
      <c r="J397" s="5" t="s">
        <v>2809</v>
      </c>
    </row>
    <row r="398" spans="1:10">
      <c r="A398" s="5">
        <v>397</v>
      </c>
      <c r="B398" s="5" t="s">
        <v>1436</v>
      </c>
      <c r="C398" s="5" t="s">
        <v>169</v>
      </c>
      <c r="D398" s="5" t="s">
        <v>3076</v>
      </c>
      <c r="E398" s="5" t="s">
        <v>3077</v>
      </c>
      <c r="F398" s="5" t="s">
        <v>3078</v>
      </c>
      <c r="G398" s="5" t="s">
        <v>1546</v>
      </c>
      <c r="H398" s="5" t="s">
        <v>1677</v>
      </c>
      <c r="J398" s="5" t="s">
        <v>2809</v>
      </c>
    </row>
    <row r="399" spans="1:10">
      <c r="A399" s="5">
        <v>398</v>
      </c>
      <c r="B399" s="5" t="s">
        <v>1436</v>
      </c>
      <c r="C399" s="5" t="s">
        <v>169</v>
      </c>
      <c r="D399" s="5" t="s">
        <v>2718</v>
      </c>
      <c r="E399" s="5" t="s">
        <v>2719</v>
      </c>
      <c r="F399" s="5" t="s">
        <v>2720</v>
      </c>
      <c r="G399" s="5" t="s">
        <v>2721</v>
      </c>
      <c r="J399" s="5" t="s">
        <v>2809</v>
      </c>
    </row>
    <row r="400" spans="1:10">
      <c r="A400" s="5">
        <v>399</v>
      </c>
      <c r="B400" s="5" t="s">
        <v>1436</v>
      </c>
      <c r="C400" s="5" t="s">
        <v>169</v>
      </c>
      <c r="D400" s="5" t="s">
        <v>2722</v>
      </c>
      <c r="E400" s="5" t="s">
        <v>2723</v>
      </c>
      <c r="F400" s="5" t="s">
        <v>1439</v>
      </c>
      <c r="G400" s="5" t="s">
        <v>2724</v>
      </c>
      <c r="H400" s="5" t="s">
        <v>1445</v>
      </c>
      <c r="J400" s="5" t="s">
        <v>2809</v>
      </c>
    </row>
    <row r="401" spans="1:10">
      <c r="A401" s="5">
        <v>400</v>
      </c>
      <c r="B401" s="5" t="s">
        <v>1436</v>
      </c>
      <c r="C401" s="5" t="s">
        <v>169</v>
      </c>
      <c r="D401" s="5" t="s">
        <v>2725</v>
      </c>
      <c r="E401" s="5" t="s">
        <v>2726</v>
      </c>
      <c r="F401" s="5" t="s">
        <v>2727</v>
      </c>
      <c r="G401" s="5" t="s">
        <v>1562</v>
      </c>
      <c r="H401" s="5" t="s">
        <v>2728</v>
      </c>
      <c r="J401" s="5" t="s">
        <v>2809</v>
      </c>
    </row>
    <row r="402" spans="1:10">
      <c r="A402" s="5">
        <v>401</v>
      </c>
      <c r="B402" s="5" t="s">
        <v>1436</v>
      </c>
      <c r="C402" s="5" t="s">
        <v>169</v>
      </c>
      <c r="D402" s="5" t="s">
        <v>2729</v>
      </c>
      <c r="E402" s="5" t="s">
        <v>2730</v>
      </c>
      <c r="F402" s="5" t="s">
        <v>2731</v>
      </c>
      <c r="G402" s="5" t="s">
        <v>2732</v>
      </c>
      <c r="H402" s="5" t="s">
        <v>1781</v>
      </c>
      <c r="J402" s="5" t="s">
        <v>2809</v>
      </c>
    </row>
    <row r="403" spans="1:10">
      <c r="A403" s="5">
        <v>402</v>
      </c>
      <c r="B403" s="5" t="s">
        <v>1436</v>
      </c>
      <c r="C403" s="5" t="s">
        <v>169</v>
      </c>
      <c r="D403" s="5" t="s">
        <v>2733</v>
      </c>
      <c r="E403" s="5" t="s">
        <v>2734</v>
      </c>
      <c r="F403" s="5" t="s">
        <v>2735</v>
      </c>
      <c r="G403" s="5" t="s">
        <v>1602</v>
      </c>
      <c r="J403" s="5" t="s">
        <v>2809</v>
      </c>
    </row>
    <row r="404" spans="1:10">
      <c r="A404" s="5">
        <v>403</v>
      </c>
      <c r="B404" s="5" t="s">
        <v>1436</v>
      </c>
      <c r="C404" s="5" t="s">
        <v>169</v>
      </c>
      <c r="D404" s="5" t="s">
        <v>2736</v>
      </c>
      <c r="E404" s="5" t="s">
        <v>2737</v>
      </c>
      <c r="F404" s="5" t="s">
        <v>2738</v>
      </c>
      <c r="G404" s="5" t="s">
        <v>1830</v>
      </c>
      <c r="H404" s="5" t="s">
        <v>2739</v>
      </c>
      <c r="J404" s="5" t="s">
        <v>2809</v>
      </c>
    </row>
    <row r="405" spans="1:10">
      <c r="A405" s="5">
        <v>404</v>
      </c>
      <c r="B405" s="5" t="s">
        <v>1436</v>
      </c>
      <c r="C405" s="5" t="s">
        <v>169</v>
      </c>
      <c r="D405" s="5" t="s">
        <v>2743</v>
      </c>
      <c r="E405" s="5" t="s">
        <v>2744</v>
      </c>
      <c r="F405" s="5" t="s">
        <v>2745</v>
      </c>
      <c r="G405" s="5" t="s">
        <v>1449</v>
      </c>
      <c r="H405" s="5" t="s">
        <v>2746</v>
      </c>
      <c r="J405" s="5" t="s">
        <v>2809</v>
      </c>
    </row>
    <row r="406" spans="1:10">
      <c r="A406" s="5">
        <v>405</v>
      </c>
      <c r="B406" s="5" t="s">
        <v>1436</v>
      </c>
      <c r="C406" s="5" t="s">
        <v>169</v>
      </c>
      <c r="D406" s="5" t="s">
        <v>2747</v>
      </c>
      <c r="E406" s="5" t="s">
        <v>2748</v>
      </c>
      <c r="F406" s="5" t="s">
        <v>2749</v>
      </c>
      <c r="G406" s="5" t="s">
        <v>2750</v>
      </c>
      <c r="H406" s="5" t="s">
        <v>2751</v>
      </c>
      <c r="J406" s="5" t="s">
        <v>2809</v>
      </c>
    </row>
    <row r="407" spans="1:10">
      <c r="A407" s="5">
        <v>406</v>
      </c>
      <c r="B407" s="5" t="s">
        <v>1436</v>
      </c>
      <c r="C407" s="5" t="s">
        <v>169</v>
      </c>
      <c r="D407" s="5" t="s">
        <v>2752</v>
      </c>
      <c r="E407" s="5" t="s">
        <v>2753</v>
      </c>
      <c r="F407" s="5" t="s">
        <v>2754</v>
      </c>
      <c r="G407" s="5" t="s">
        <v>1721</v>
      </c>
      <c r="H407" s="5" t="s">
        <v>2755</v>
      </c>
      <c r="J407" s="5" t="s">
        <v>2809</v>
      </c>
    </row>
    <row r="408" spans="1:10">
      <c r="A408" s="5">
        <v>407</v>
      </c>
      <c r="B408" s="5" t="s">
        <v>1436</v>
      </c>
      <c r="C408" s="5" t="s">
        <v>169</v>
      </c>
      <c r="D408" s="5" t="s">
        <v>2756</v>
      </c>
      <c r="E408" s="5" t="s">
        <v>2757</v>
      </c>
      <c r="F408" s="5" t="s">
        <v>2758</v>
      </c>
      <c r="G408" s="5" t="s">
        <v>1551</v>
      </c>
      <c r="H408" s="5" t="s">
        <v>2759</v>
      </c>
      <c r="J408" s="5" t="s">
        <v>2809</v>
      </c>
    </row>
    <row r="409" spans="1:10">
      <c r="A409" s="5">
        <v>408</v>
      </c>
      <c r="B409" s="5" t="s">
        <v>1436</v>
      </c>
      <c r="C409" s="5" t="s">
        <v>169</v>
      </c>
      <c r="D409" s="5" t="s">
        <v>2760</v>
      </c>
      <c r="E409" s="5" t="s">
        <v>2761</v>
      </c>
      <c r="F409" s="5" t="s">
        <v>2762</v>
      </c>
      <c r="G409" s="5" t="s">
        <v>1671</v>
      </c>
      <c r="H409" s="5" t="s">
        <v>2763</v>
      </c>
      <c r="J409" s="5" t="s">
        <v>2809</v>
      </c>
    </row>
    <row r="410" spans="1:10">
      <c r="A410" s="5">
        <v>409</v>
      </c>
      <c r="B410" s="5" t="s">
        <v>1436</v>
      </c>
      <c r="C410" s="5" t="s">
        <v>169</v>
      </c>
      <c r="D410" s="5" t="s">
        <v>2764</v>
      </c>
      <c r="E410" s="5" t="s">
        <v>2765</v>
      </c>
      <c r="F410" s="5" t="s">
        <v>2766</v>
      </c>
      <c r="G410" s="5" t="s">
        <v>1760</v>
      </c>
      <c r="H410" s="5" t="s">
        <v>2767</v>
      </c>
      <c r="J410" s="5" t="s">
        <v>2809</v>
      </c>
    </row>
    <row r="411" spans="1:10">
      <c r="A411" s="5">
        <v>410</v>
      </c>
      <c r="B411" s="5" t="s">
        <v>1436</v>
      </c>
      <c r="C411" s="5" t="s">
        <v>169</v>
      </c>
      <c r="D411" s="5" t="s">
        <v>2768</v>
      </c>
      <c r="E411" s="5" t="s">
        <v>2769</v>
      </c>
      <c r="F411" s="5" t="s">
        <v>2770</v>
      </c>
      <c r="G411" s="5" t="s">
        <v>1453</v>
      </c>
      <c r="H411" s="5" t="s">
        <v>2771</v>
      </c>
      <c r="J411" s="5" t="s">
        <v>2809</v>
      </c>
    </row>
    <row r="412" spans="1:10">
      <c r="A412" s="5">
        <v>411</v>
      </c>
      <c r="B412" s="5" t="s">
        <v>1436</v>
      </c>
      <c r="C412" s="5" t="s">
        <v>169</v>
      </c>
      <c r="D412" s="5" t="s">
        <v>2772</v>
      </c>
      <c r="E412" s="5" t="s">
        <v>2773</v>
      </c>
      <c r="F412" s="5" t="s">
        <v>2774</v>
      </c>
      <c r="G412" s="5" t="s">
        <v>2074</v>
      </c>
      <c r="H412" s="5" t="s">
        <v>2472</v>
      </c>
      <c r="J412" s="5" t="s">
        <v>2809</v>
      </c>
    </row>
    <row r="413" spans="1:10">
      <c r="A413" s="5">
        <v>412</v>
      </c>
      <c r="B413" s="5" t="s">
        <v>1436</v>
      </c>
      <c r="C413" s="5" t="s">
        <v>169</v>
      </c>
      <c r="D413" s="5" t="s">
        <v>2775</v>
      </c>
      <c r="E413" s="5" t="s">
        <v>2776</v>
      </c>
      <c r="F413" s="5" t="s">
        <v>2777</v>
      </c>
      <c r="G413" s="5" t="s">
        <v>1689</v>
      </c>
      <c r="H413" s="5" t="s">
        <v>2778</v>
      </c>
      <c r="J413" s="5" t="s">
        <v>2809</v>
      </c>
    </row>
    <row r="414" spans="1:10">
      <c r="A414" s="5">
        <v>413</v>
      </c>
      <c r="B414" s="5" t="s">
        <v>1436</v>
      </c>
      <c r="C414" s="5" t="s">
        <v>169</v>
      </c>
      <c r="D414" s="5" t="s">
        <v>2779</v>
      </c>
      <c r="E414" s="5" t="s">
        <v>2780</v>
      </c>
      <c r="F414" s="5" t="s">
        <v>2781</v>
      </c>
      <c r="G414" s="5" t="s">
        <v>1676</v>
      </c>
      <c r="H414" s="5" t="s">
        <v>2782</v>
      </c>
      <c r="J414" s="5" t="s">
        <v>2809</v>
      </c>
    </row>
    <row r="415" spans="1:10">
      <c r="A415" s="5">
        <v>414</v>
      </c>
      <c r="B415" s="5" t="s">
        <v>1436</v>
      </c>
      <c r="C415" s="5" t="s">
        <v>169</v>
      </c>
      <c r="D415" s="5" t="s">
        <v>2783</v>
      </c>
      <c r="E415" s="5" t="s">
        <v>2784</v>
      </c>
      <c r="F415" s="5" t="s">
        <v>2785</v>
      </c>
      <c r="G415" s="5" t="s">
        <v>1449</v>
      </c>
      <c r="H415" s="5" t="s">
        <v>2786</v>
      </c>
      <c r="J415" s="5" t="s">
        <v>2809</v>
      </c>
    </row>
    <row r="416" spans="1:10">
      <c r="A416" s="5">
        <v>415</v>
      </c>
      <c r="B416" s="5" t="s">
        <v>1436</v>
      </c>
      <c r="C416" s="5" t="s">
        <v>169</v>
      </c>
      <c r="D416" s="5" t="s">
        <v>2787</v>
      </c>
      <c r="E416" s="5" t="s">
        <v>2788</v>
      </c>
      <c r="F416" s="5" t="s">
        <v>2789</v>
      </c>
      <c r="G416" s="5" t="s">
        <v>1449</v>
      </c>
      <c r="H416" s="5" t="s">
        <v>1614</v>
      </c>
      <c r="J416" s="5" t="s">
        <v>2809</v>
      </c>
    </row>
    <row r="417" spans="1:10">
      <c r="A417" s="5">
        <v>416</v>
      </c>
      <c r="B417" s="5" t="s">
        <v>1436</v>
      </c>
      <c r="C417" s="5" t="s">
        <v>169</v>
      </c>
      <c r="D417" s="5" t="s">
        <v>2740</v>
      </c>
      <c r="E417" s="5" t="s">
        <v>3079</v>
      </c>
      <c r="F417" s="5" t="s">
        <v>2741</v>
      </c>
      <c r="G417" s="5" t="s">
        <v>1618</v>
      </c>
      <c r="H417" s="5" t="s">
        <v>2742</v>
      </c>
      <c r="J417" s="5" t="s">
        <v>2809</v>
      </c>
    </row>
    <row r="418" spans="1:10">
      <c r="A418" s="5">
        <v>417</v>
      </c>
      <c r="B418" s="5" t="s">
        <v>1436</v>
      </c>
      <c r="C418" s="5" t="s">
        <v>169</v>
      </c>
      <c r="D418" s="5" t="s">
        <v>3080</v>
      </c>
      <c r="E418" s="5" t="s">
        <v>3081</v>
      </c>
      <c r="F418" s="5" t="s">
        <v>2847</v>
      </c>
      <c r="G418" s="5" t="s">
        <v>3082</v>
      </c>
      <c r="J418" s="5" t="s">
        <v>2809</v>
      </c>
    </row>
    <row r="419" spans="1:10">
      <c r="A419" s="5">
        <v>418</v>
      </c>
      <c r="B419" s="5" t="s">
        <v>1436</v>
      </c>
      <c r="C419" s="5" t="s">
        <v>169</v>
      </c>
      <c r="D419" s="5" t="s">
        <v>2790</v>
      </c>
      <c r="E419" s="5" t="s">
        <v>2791</v>
      </c>
      <c r="F419" s="5" t="s">
        <v>2792</v>
      </c>
      <c r="G419" s="5" t="s">
        <v>2793</v>
      </c>
      <c r="J419" s="5" t="s">
        <v>2809</v>
      </c>
    </row>
    <row r="420" spans="1:10">
      <c r="A420" s="5">
        <v>419</v>
      </c>
      <c r="B420" s="5" t="s">
        <v>1436</v>
      </c>
      <c r="C420" s="5" t="s">
        <v>169</v>
      </c>
      <c r="D420" s="5" t="s">
        <v>3083</v>
      </c>
      <c r="E420" s="5" t="s">
        <v>3084</v>
      </c>
      <c r="F420" s="5" t="s">
        <v>3085</v>
      </c>
      <c r="G420" s="5" t="s">
        <v>1567</v>
      </c>
      <c r="J420" s="5" t="s">
        <v>2809</v>
      </c>
    </row>
    <row r="421" spans="1:10">
      <c r="A421" s="5">
        <v>420</v>
      </c>
      <c r="B421" s="5" t="s">
        <v>1436</v>
      </c>
      <c r="C421" s="5" t="s">
        <v>169</v>
      </c>
      <c r="D421" s="5" t="s">
        <v>2794</v>
      </c>
      <c r="E421" s="5" t="s">
        <v>2795</v>
      </c>
      <c r="F421" s="5" t="s">
        <v>2796</v>
      </c>
      <c r="G421" s="5" t="s">
        <v>1484</v>
      </c>
      <c r="H421" s="5" t="s">
        <v>2797</v>
      </c>
      <c r="J421" s="5" t="s">
        <v>2809</v>
      </c>
    </row>
    <row r="422" spans="1:10">
      <c r="A422" s="5">
        <v>421</v>
      </c>
      <c r="B422" s="5" t="s">
        <v>1436</v>
      </c>
      <c r="C422" s="5" t="s">
        <v>169</v>
      </c>
      <c r="D422" s="5" t="s">
        <v>2798</v>
      </c>
      <c r="E422" s="5" t="s">
        <v>2799</v>
      </c>
      <c r="F422" s="5" t="s">
        <v>2720</v>
      </c>
      <c r="G422" s="5" t="s">
        <v>2800</v>
      </c>
      <c r="J422" s="5" t="s">
        <v>2809</v>
      </c>
    </row>
    <row r="423" spans="1:10">
      <c r="A423" s="5">
        <v>422</v>
      </c>
      <c r="B423" s="5" t="s">
        <v>1436</v>
      </c>
      <c r="C423" s="5" t="s">
        <v>169</v>
      </c>
      <c r="D423" s="5" t="s">
        <v>2801</v>
      </c>
      <c r="E423" s="5" t="s">
        <v>2802</v>
      </c>
      <c r="F423" s="5" t="s">
        <v>1439</v>
      </c>
      <c r="G423" s="5" t="s">
        <v>2803</v>
      </c>
      <c r="H423" s="5" t="s">
        <v>1445</v>
      </c>
      <c r="J423" s="5" t="s">
        <v>2809</v>
      </c>
    </row>
    <row r="424" spans="1:10">
      <c r="A424" s="5">
        <v>423</v>
      </c>
      <c r="B424" s="5" t="s">
        <v>1436</v>
      </c>
      <c r="C424" s="5" t="s">
        <v>169</v>
      </c>
      <c r="D424" s="5" t="s">
        <v>2804</v>
      </c>
      <c r="E424" s="5" t="s">
        <v>2805</v>
      </c>
      <c r="F424" s="5" t="s">
        <v>2806</v>
      </c>
      <c r="G424" s="5" t="s">
        <v>2807</v>
      </c>
      <c r="H424" s="5" t="s">
        <v>2808</v>
      </c>
      <c r="J424" s="5" t="s">
        <v>2809</v>
      </c>
    </row>
  </sheetData>
  <sheetProtection formatColumns="0" formatRows="0"/>
  <phoneticPr fontId="13" type="noConversion"/>
  <pageMargins left="0.75" right="0.75" top="1" bottom="1" header="0.5" footer="0.5"/>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25" hidden="1" customWidth="1"/>
    <col min="2" max="2" width="9.140625" style="36" hidden="1" customWidth="1"/>
    <col min="3" max="3" width="3.7109375" style="232" customWidth="1"/>
    <col min="4" max="4" width="6.28515625" style="36" customWidth="1"/>
    <col min="5" max="5" width="46.42578125" style="36" customWidth="1"/>
    <col min="6" max="6" width="3.7109375" style="36" customWidth="1"/>
    <col min="7" max="7" width="5.7109375" style="36" customWidth="1"/>
    <col min="8" max="8" width="41.42578125" style="36" bestFit="1" customWidth="1"/>
    <col min="9" max="9" width="3.7109375" style="36" customWidth="1"/>
    <col min="10" max="10" width="5.7109375" style="36" customWidth="1"/>
    <col min="11" max="11" width="32.5703125" style="36" customWidth="1"/>
    <col min="12" max="12" width="14.85546875" style="36" customWidth="1"/>
    <col min="13" max="13" width="3.7109375" style="212" hidden="1" customWidth="1"/>
    <col min="14" max="16" width="9.140625" style="212" hidden="1" customWidth="1"/>
    <col min="17" max="17" width="25.7109375" style="359" hidden="1" customWidth="1"/>
    <col min="18" max="18" width="14.42578125" style="212" hidden="1" customWidth="1"/>
    <col min="19" max="22" width="9.140625" style="356"/>
    <col min="23" max="16384" width="9.140625" style="36"/>
  </cols>
  <sheetData>
    <row r="1" spans="1:256" s="202" customFormat="1" ht="16.5" hidden="1" customHeight="1">
      <c r="C1" s="350"/>
      <c r="H1" s="350"/>
      <c r="I1" s="350"/>
      <c r="J1" s="350"/>
      <c r="K1" s="350" t="s">
        <v>515</v>
      </c>
      <c r="L1" s="360" t="s">
        <v>401</v>
      </c>
      <c r="M1" s="395" t="s">
        <v>514</v>
      </c>
      <c r="N1" s="395"/>
      <c r="O1" s="395"/>
      <c r="P1" s="395"/>
      <c r="Q1" s="396"/>
      <c r="R1" s="395"/>
      <c r="S1" s="395"/>
      <c r="T1" s="395"/>
      <c r="U1" s="395"/>
      <c r="V1" s="395"/>
      <c r="W1" s="360"/>
      <c r="X1" s="360"/>
      <c r="Y1" s="360"/>
      <c r="Z1" s="360"/>
      <c r="AA1" s="360"/>
      <c r="AB1" s="360"/>
      <c r="AC1" s="360"/>
      <c r="AD1" s="360"/>
      <c r="AE1" s="360"/>
      <c r="AF1" s="360"/>
      <c r="AG1" s="360"/>
      <c r="AH1" s="360"/>
      <c r="AI1" s="360"/>
      <c r="AJ1" s="360"/>
      <c r="AK1" s="360"/>
      <c r="AL1" s="360"/>
      <c r="AM1" s="360"/>
      <c r="AN1" s="360"/>
      <c r="AO1" s="360"/>
      <c r="AP1" s="360"/>
      <c r="AQ1" s="360"/>
      <c r="AR1" s="360"/>
      <c r="AS1" s="360"/>
      <c r="AT1" s="360"/>
      <c r="AU1" s="360"/>
      <c r="AV1" s="360"/>
      <c r="AW1" s="360"/>
      <c r="AX1" s="360"/>
      <c r="AY1" s="360"/>
      <c r="AZ1" s="360"/>
      <c r="BA1" s="360"/>
      <c r="BB1" s="360"/>
      <c r="BC1" s="360"/>
      <c r="BD1" s="360"/>
      <c r="BE1" s="360"/>
      <c r="BF1" s="360"/>
      <c r="BG1" s="360"/>
      <c r="BH1" s="360"/>
      <c r="BI1" s="360"/>
      <c r="BJ1" s="360"/>
      <c r="BK1" s="360"/>
      <c r="BL1" s="360"/>
      <c r="BM1" s="360"/>
      <c r="BN1" s="360"/>
      <c r="BO1" s="360"/>
      <c r="BP1" s="360"/>
      <c r="BQ1" s="360"/>
      <c r="BR1" s="360"/>
      <c r="BS1" s="360"/>
      <c r="BT1" s="360"/>
      <c r="BU1" s="360"/>
      <c r="BV1" s="360"/>
      <c r="BW1" s="360"/>
      <c r="BX1" s="360"/>
      <c r="BY1" s="360"/>
      <c r="BZ1" s="360"/>
      <c r="CA1" s="360"/>
      <c r="CB1" s="360"/>
      <c r="CC1" s="360"/>
      <c r="CD1" s="360"/>
      <c r="CE1" s="360"/>
      <c r="CF1" s="360"/>
      <c r="CG1" s="360"/>
      <c r="CH1" s="360"/>
      <c r="CI1" s="360"/>
      <c r="CJ1" s="360"/>
      <c r="CK1" s="360"/>
      <c r="CL1" s="360"/>
      <c r="CM1" s="360"/>
      <c r="CN1" s="360"/>
      <c r="CO1" s="360"/>
      <c r="CP1" s="360"/>
      <c r="CQ1" s="360"/>
      <c r="CR1" s="360"/>
      <c r="CS1" s="360"/>
      <c r="CT1" s="360"/>
      <c r="CU1" s="360"/>
      <c r="CV1" s="360"/>
      <c r="CW1" s="360"/>
      <c r="CX1" s="360"/>
      <c r="CY1" s="360"/>
      <c r="CZ1" s="360"/>
      <c r="DA1" s="360"/>
      <c r="DB1" s="360"/>
      <c r="DC1" s="360"/>
      <c r="DD1" s="360"/>
      <c r="DE1" s="360"/>
      <c r="DF1" s="360"/>
      <c r="DG1" s="360"/>
      <c r="DH1" s="360"/>
      <c r="DI1" s="360"/>
      <c r="DJ1" s="360"/>
      <c r="DK1" s="360"/>
      <c r="DL1" s="360"/>
      <c r="DM1" s="360"/>
      <c r="DN1" s="360"/>
      <c r="DO1" s="360"/>
      <c r="DP1" s="360"/>
      <c r="DQ1" s="360"/>
      <c r="DR1" s="360"/>
      <c r="DS1" s="360"/>
      <c r="DT1" s="360"/>
      <c r="DU1" s="360"/>
      <c r="DV1" s="360"/>
      <c r="DW1" s="360"/>
      <c r="DX1" s="360"/>
      <c r="DY1" s="360"/>
      <c r="DZ1" s="360"/>
      <c r="EA1" s="360"/>
      <c r="EB1" s="360"/>
      <c r="EC1" s="360"/>
      <c r="ED1" s="360"/>
      <c r="EE1" s="360"/>
      <c r="EF1" s="360"/>
      <c r="EG1" s="360"/>
      <c r="EH1" s="360"/>
      <c r="EI1" s="360"/>
      <c r="EJ1" s="360"/>
      <c r="EK1" s="360"/>
      <c r="EL1" s="360"/>
      <c r="EM1" s="360"/>
      <c r="EN1" s="360"/>
      <c r="EO1" s="360"/>
      <c r="EP1" s="360"/>
      <c r="EQ1" s="360"/>
      <c r="ER1" s="360"/>
      <c r="ES1" s="360"/>
      <c r="ET1" s="360"/>
      <c r="EU1" s="360"/>
      <c r="EV1" s="360"/>
      <c r="EW1" s="360"/>
      <c r="EX1" s="360"/>
      <c r="EY1" s="360"/>
      <c r="EZ1" s="360"/>
      <c r="FA1" s="360"/>
      <c r="FB1" s="360"/>
      <c r="FC1" s="360"/>
      <c r="FD1" s="360"/>
      <c r="FE1" s="360"/>
      <c r="FF1" s="360"/>
      <c r="FG1" s="360"/>
      <c r="FH1" s="360"/>
      <c r="FI1" s="360"/>
      <c r="FJ1" s="360"/>
      <c r="FK1" s="360"/>
      <c r="FL1" s="360"/>
      <c r="FM1" s="360"/>
      <c r="FN1" s="360"/>
      <c r="FO1" s="360"/>
      <c r="FP1" s="360"/>
      <c r="FQ1" s="360"/>
      <c r="FR1" s="360"/>
      <c r="FS1" s="360"/>
      <c r="FT1" s="360"/>
      <c r="FU1" s="360"/>
      <c r="FV1" s="360"/>
      <c r="FW1" s="360"/>
      <c r="FX1" s="360"/>
      <c r="FY1" s="360"/>
      <c r="FZ1" s="360"/>
      <c r="GA1" s="360"/>
      <c r="GB1" s="360"/>
      <c r="GC1" s="360"/>
      <c r="GD1" s="360"/>
      <c r="GE1" s="360"/>
      <c r="GF1" s="360"/>
      <c r="GG1" s="360"/>
      <c r="GH1" s="360"/>
      <c r="GI1" s="360"/>
      <c r="GJ1" s="360"/>
      <c r="GK1" s="360"/>
      <c r="GL1" s="360"/>
      <c r="GM1" s="360"/>
      <c r="GN1" s="360"/>
      <c r="GO1" s="360"/>
      <c r="GP1" s="360"/>
      <c r="GQ1" s="360"/>
      <c r="GR1" s="360"/>
      <c r="GS1" s="360"/>
      <c r="GT1" s="360"/>
      <c r="GU1" s="360"/>
      <c r="GV1" s="360"/>
      <c r="GW1" s="360"/>
      <c r="GX1" s="360"/>
      <c r="GY1" s="360"/>
      <c r="GZ1" s="360"/>
      <c r="HA1" s="360"/>
      <c r="HB1" s="360"/>
      <c r="HC1" s="360"/>
      <c r="HD1" s="360"/>
      <c r="HE1" s="360"/>
      <c r="HF1" s="360"/>
      <c r="HG1" s="360"/>
      <c r="HH1" s="360"/>
      <c r="HI1" s="360"/>
      <c r="HJ1" s="360"/>
      <c r="HK1" s="360"/>
      <c r="HL1" s="360"/>
      <c r="HM1" s="360"/>
      <c r="HN1" s="360"/>
      <c r="HO1" s="360"/>
      <c r="HP1" s="360"/>
      <c r="HQ1" s="360"/>
      <c r="HR1" s="360"/>
      <c r="HS1" s="360"/>
      <c r="HT1" s="360"/>
      <c r="HU1" s="360"/>
      <c r="HV1" s="360"/>
      <c r="HW1" s="360"/>
      <c r="HX1" s="360"/>
      <c r="HY1" s="360"/>
      <c r="HZ1" s="360"/>
      <c r="IA1" s="360"/>
      <c r="IB1" s="360"/>
      <c r="IC1" s="360"/>
      <c r="ID1" s="360"/>
      <c r="IE1" s="360"/>
      <c r="IF1" s="360"/>
      <c r="IG1" s="360"/>
      <c r="IH1" s="360"/>
      <c r="II1" s="360"/>
      <c r="IJ1" s="360"/>
      <c r="IK1" s="360"/>
      <c r="IL1" s="360"/>
      <c r="IM1" s="360"/>
      <c r="IN1" s="360"/>
      <c r="IO1" s="360"/>
      <c r="IP1" s="360"/>
      <c r="IQ1" s="360"/>
      <c r="IR1" s="360"/>
      <c r="IS1" s="360"/>
      <c r="IT1" s="360"/>
      <c r="IU1" s="360"/>
      <c r="IV1" s="360"/>
    </row>
    <row r="2" spans="1:256" s="364" customFormat="1" ht="16.5" hidden="1" customHeight="1">
      <c r="A2" s="361"/>
      <c r="B2" s="361"/>
      <c r="C2" s="362"/>
      <c r="D2" s="361"/>
      <c r="E2" s="361"/>
      <c r="F2" s="361"/>
      <c r="G2" s="361"/>
      <c r="H2" s="361"/>
      <c r="I2" s="361"/>
      <c r="J2" s="361"/>
      <c r="K2" s="361"/>
      <c r="L2" s="361"/>
      <c r="M2" s="395"/>
      <c r="N2" s="395"/>
      <c r="O2" s="395"/>
      <c r="P2" s="395"/>
      <c r="Q2" s="396"/>
      <c r="R2" s="395"/>
      <c r="S2" s="363"/>
      <c r="T2" s="363"/>
      <c r="U2" s="363"/>
      <c r="V2" s="363"/>
      <c r="W2" s="362"/>
      <c r="X2" s="362"/>
      <c r="Y2" s="362"/>
      <c r="Z2" s="362"/>
      <c r="AA2" s="362"/>
      <c r="AB2" s="362"/>
      <c r="AC2" s="362"/>
      <c r="AD2" s="362"/>
      <c r="AE2" s="362"/>
      <c r="AF2" s="362"/>
      <c r="AG2" s="362"/>
      <c r="AH2" s="362"/>
      <c r="AI2" s="362"/>
      <c r="AJ2" s="362"/>
      <c r="AK2" s="362"/>
      <c r="AL2" s="362"/>
      <c r="AM2" s="362"/>
      <c r="AN2" s="362"/>
      <c r="AO2" s="362"/>
      <c r="AP2" s="362"/>
      <c r="AQ2" s="362"/>
      <c r="AR2" s="362"/>
      <c r="AS2" s="362"/>
      <c r="AT2" s="362"/>
      <c r="AU2" s="362"/>
      <c r="AV2" s="362"/>
      <c r="AW2" s="362"/>
      <c r="AX2" s="362"/>
      <c r="AY2" s="362"/>
      <c r="AZ2" s="362"/>
      <c r="BA2" s="362"/>
      <c r="BB2" s="362"/>
      <c r="BC2" s="362"/>
      <c r="BD2" s="362"/>
      <c r="BE2" s="362"/>
      <c r="BF2" s="362"/>
      <c r="BG2" s="362"/>
      <c r="BH2" s="362"/>
      <c r="BI2" s="362"/>
      <c r="BJ2" s="362"/>
      <c r="BK2" s="362"/>
      <c r="BL2" s="362"/>
      <c r="BM2" s="362"/>
      <c r="BN2" s="362"/>
      <c r="BO2" s="362"/>
      <c r="BP2" s="362"/>
      <c r="BQ2" s="362"/>
      <c r="BR2" s="362"/>
      <c r="BS2" s="362"/>
      <c r="BT2" s="362"/>
      <c r="BU2" s="362"/>
      <c r="BV2" s="362"/>
      <c r="BW2" s="362"/>
      <c r="BX2" s="362"/>
      <c r="BY2" s="362"/>
      <c r="BZ2" s="362"/>
      <c r="CA2" s="362"/>
      <c r="CB2" s="362"/>
      <c r="CC2" s="362"/>
      <c r="CD2" s="362"/>
      <c r="CE2" s="362"/>
      <c r="CF2" s="362"/>
      <c r="CG2" s="362"/>
      <c r="CH2" s="362"/>
      <c r="CI2" s="362"/>
      <c r="CJ2" s="362"/>
      <c r="CK2" s="362"/>
      <c r="CL2" s="362"/>
      <c r="CM2" s="362"/>
      <c r="CN2" s="362"/>
      <c r="CO2" s="362"/>
      <c r="CP2" s="362"/>
      <c r="CQ2" s="362"/>
      <c r="CR2" s="362"/>
      <c r="CS2" s="362"/>
      <c r="CT2" s="362"/>
      <c r="CU2" s="362"/>
      <c r="CV2" s="362"/>
      <c r="CW2" s="362"/>
      <c r="CX2" s="362"/>
      <c r="CY2" s="362"/>
      <c r="CZ2" s="362"/>
      <c r="DA2" s="362"/>
      <c r="DB2" s="362"/>
      <c r="DC2" s="362"/>
      <c r="DD2" s="362"/>
      <c r="DE2" s="362"/>
      <c r="DF2" s="362"/>
      <c r="DG2" s="362"/>
      <c r="DH2" s="362"/>
      <c r="DI2" s="362"/>
      <c r="DJ2" s="362"/>
      <c r="DK2" s="362"/>
      <c r="DL2" s="362"/>
      <c r="DM2" s="362"/>
      <c r="DN2" s="362"/>
      <c r="DO2" s="362"/>
      <c r="DP2" s="362"/>
      <c r="DQ2" s="362"/>
      <c r="DR2" s="362"/>
      <c r="DS2" s="362"/>
      <c r="DT2" s="362"/>
      <c r="DU2" s="362"/>
      <c r="DV2" s="362"/>
      <c r="DW2" s="362"/>
      <c r="DX2" s="362"/>
      <c r="DY2" s="362"/>
      <c r="DZ2" s="362"/>
      <c r="EA2" s="362"/>
      <c r="EB2" s="362"/>
      <c r="EC2" s="362"/>
      <c r="ED2" s="362"/>
      <c r="EE2" s="362"/>
      <c r="EF2" s="362"/>
      <c r="EG2" s="362"/>
      <c r="EH2" s="362"/>
      <c r="EI2" s="362"/>
      <c r="EJ2" s="362"/>
      <c r="EK2" s="362"/>
      <c r="EL2" s="362"/>
      <c r="EM2" s="362"/>
      <c r="EN2" s="362"/>
      <c r="EO2" s="362"/>
      <c r="EP2" s="362"/>
      <c r="EQ2" s="362"/>
      <c r="ER2" s="362"/>
      <c r="ES2" s="362"/>
      <c r="ET2" s="362"/>
    </row>
    <row r="3" spans="1:256" s="126" customFormat="1" ht="3" customHeight="1">
      <c r="A3" s="125"/>
      <c r="B3" s="36"/>
      <c r="C3" s="230"/>
      <c r="D3" s="100"/>
      <c r="E3" s="100"/>
      <c r="F3" s="100"/>
      <c r="G3" s="100"/>
      <c r="H3" s="100"/>
      <c r="I3" s="100"/>
      <c r="J3" s="100"/>
      <c r="K3" s="100"/>
      <c r="L3" s="233"/>
      <c r="M3" s="212"/>
      <c r="N3" s="212"/>
      <c r="O3" s="212"/>
      <c r="P3" s="212"/>
      <c r="Q3" s="359"/>
      <c r="R3" s="212"/>
      <c r="S3" s="356"/>
      <c r="T3" s="356"/>
      <c r="U3" s="356"/>
      <c r="V3" s="356"/>
    </row>
    <row r="4" spans="1:256" s="126" customFormat="1" ht="22.5">
      <c r="A4" s="125"/>
      <c r="B4" s="36"/>
      <c r="C4" s="230"/>
      <c r="D4" s="1150" t="s">
        <v>397</v>
      </c>
      <c r="E4" s="1151"/>
      <c r="F4" s="1151"/>
      <c r="G4" s="1151"/>
      <c r="H4" s="1152"/>
      <c r="I4" s="435"/>
      <c r="M4" s="212"/>
      <c r="N4" s="212"/>
      <c r="O4" s="212"/>
      <c r="P4" s="212"/>
      <c r="Q4" s="359"/>
      <c r="R4" s="212"/>
      <c r="S4" s="356"/>
      <c r="T4" s="356"/>
      <c r="U4" s="356"/>
      <c r="V4" s="356"/>
    </row>
    <row r="5" spans="1:256" s="126" customFormat="1" ht="3" hidden="1" customHeight="1">
      <c r="A5" s="125"/>
      <c r="B5" s="36"/>
      <c r="C5" s="230"/>
      <c r="D5" s="100"/>
      <c r="E5" s="100"/>
      <c r="F5" s="100"/>
      <c r="G5" s="100"/>
      <c r="H5" s="234"/>
      <c r="I5" s="234"/>
      <c r="J5" s="234"/>
      <c r="K5" s="234"/>
      <c r="L5" s="235"/>
      <c r="M5" s="212"/>
      <c r="N5" s="212"/>
      <c r="O5" s="212"/>
      <c r="P5" s="212"/>
      <c r="Q5" s="359"/>
      <c r="R5" s="212"/>
      <c r="S5" s="356"/>
      <c r="T5" s="356"/>
      <c r="U5" s="356"/>
      <c r="V5" s="356"/>
    </row>
    <row r="6" spans="1:256" s="126" customFormat="1" ht="20.100000000000001" hidden="1" customHeight="1">
      <c r="A6" s="236"/>
      <c r="B6" s="236"/>
      <c r="C6" s="230"/>
      <c r="D6" s="1153"/>
      <c r="E6" s="1153"/>
      <c r="F6" s="1154" t="s">
        <v>84</v>
      </c>
      <c r="G6" s="1154"/>
      <c r="H6" s="234"/>
      <c r="I6" s="234"/>
      <c r="J6" s="237"/>
      <c r="K6" s="238"/>
      <c r="L6" s="238"/>
      <c r="M6" s="212"/>
      <c r="N6" s="212"/>
      <c r="O6" s="212"/>
      <c r="P6" s="212"/>
      <c r="Q6" s="359"/>
      <c r="R6" s="212"/>
      <c r="S6" s="356"/>
      <c r="T6" s="356"/>
      <c r="U6" s="356"/>
      <c r="V6" s="356"/>
    </row>
    <row r="7" spans="1:256" ht="3" customHeight="1"/>
    <row r="8" spans="1:256" s="126" customFormat="1">
      <c r="A8" s="125"/>
      <c r="B8" s="36"/>
      <c r="C8" s="230"/>
      <c r="D8" s="1155" t="s">
        <v>16</v>
      </c>
      <c r="E8" s="1155"/>
      <c r="F8" s="1155" t="s">
        <v>398</v>
      </c>
      <c r="G8" s="1155"/>
      <c r="H8" s="1155"/>
      <c r="I8" s="1156" t="s">
        <v>399</v>
      </c>
      <c r="J8" s="1156"/>
      <c r="K8" s="1156"/>
      <c r="L8" s="1156"/>
      <c r="M8" s="212"/>
      <c r="N8" s="212"/>
      <c r="O8" s="212"/>
      <c r="P8" s="212"/>
      <c r="Q8" s="359"/>
      <c r="R8" s="212"/>
      <c r="S8" s="356"/>
      <c r="T8" s="356"/>
      <c r="U8" s="356"/>
      <c r="V8" s="356"/>
    </row>
    <row r="9" spans="1:256" s="126" customFormat="1" ht="20.25" customHeight="1">
      <c r="A9" s="125"/>
      <c r="B9" s="36"/>
      <c r="C9" s="230"/>
      <c r="D9" s="240" t="s">
        <v>92</v>
      </c>
      <c r="E9" s="240" t="s">
        <v>400</v>
      </c>
      <c r="F9" s="1146" t="s">
        <v>92</v>
      </c>
      <c r="G9" s="1147"/>
      <c r="H9" s="241" t="s">
        <v>400</v>
      </c>
      <c r="I9" s="1148" t="s">
        <v>92</v>
      </c>
      <c r="J9" s="1148"/>
      <c r="K9" s="241" t="s">
        <v>400</v>
      </c>
      <c r="L9" s="241" t="s">
        <v>401</v>
      </c>
      <c r="M9" s="212"/>
      <c r="N9" s="212"/>
      <c r="O9" s="212"/>
      <c r="P9" s="212"/>
      <c r="Q9" s="359"/>
      <c r="R9" s="212"/>
      <c r="S9" s="356"/>
      <c r="T9" s="356"/>
      <c r="U9" s="356"/>
      <c r="V9" s="356"/>
    </row>
    <row r="10" spans="1:256" ht="12" customHeight="1">
      <c r="C10" s="249"/>
      <c r="D10" s="354" t="s">
        <v>93</v>
      </c>
      <c r="E10" s="354" t="s">
        <v>49</v>
      </c>
      <c r="F10" s="1149" t="s">
        <v>50</v>
      </c>
      <c r="G10" s="1149"/>
      <c r="H10" s="354" t="s">
        <v>51</v>
      </c>
      <c r="I10" s="1149" t="s">
        <v>68</v>
      </c>
      <c r="J10" s="1149"/>
      <c r="K10" s="354" t="s">
        <v>69</v>
      </c>
      <c r="L10" s="354" t="s">
        <v>183</v>
      </c>
      <c r="M10" s="263"/>
      <c r="N10" s="263"/>
      <c r="O10" s="263"/>
      <c r="P10" s="263"/>
      <c r="Q10" s="239"/>
      <c r="R10" s="263"/>
      <c r="S10" s="355"/>
      <c r="T10" s="355"/>
      <c r="U10" s="355"/>
      <c r="V10" s="355"/>
    </row>
    <row r="11" spans="1:256" s="126" customFormat="1" hidden="1">
      <c r="A11" s="36"/>
      <c r="B11" s="36"/>
      <c r="C11" s="230"/>
      <c r="D11" s="242">
        <v>0</v>
      </c>
      <c r="E11" s="243"/>
      <c r="F11" s="162"/>
      <c r="G11" s="162"/>
      <c r="H11" s="244"/>
      <c r="I11" s="245"/>
      <c r="J11" s="162"/>
      <c r="K11" s="244"/>
      <c r="L11" s="246"/>
      <c r="M11" s="399" t="s">
        <v>522</v>
      </c>
      <c r="N11" s="212"/>
      <c r="O11" s="212"/>
      <c r="P11" s="212" t="s">
        <v>520</v>
      </c>
      <c r="Q11" s="359" t="s">
        <v>521</v>
      </c>
      <c r="R11" s="212" t="s">
        <v>584</v>
      </c>
      <c r="S11" s="356"/>
      <c r="T11" s="356"/>
      <c r="U11" s="356"/>
      <c r="V11" s="356"/>
    </row>
    <row r="12" spans="1:256" s="265" customFormat="1" ht="0.95" customHeight="1">
      <c r="A12" s="89"/>
      <c r="B12" s="186" t="s">
        <v>405</v>
      </c>
      <c r="C12" s="1158"/>
      <c r="D12" s="1155">
        <v>1</v>
      </c>
      <c r="E12" s="1159" t="s">
        <v>2820</v>
      </c>
      <c r="F12" s="1111"/>
      <c r="G12" s="1100">
        <v>0</v>
      </c>
      <c r="H12" s="357"/>
      <c r="I12" s="250"/>
      <c r="J12" s="394" t="s">
        <v>519</v>
      </c>
      <c r="K12" s="733"/>
      <c r="L12" s="266"/>
      <c r="M12" s="829">
        <f>mergeValue(H12)</f>
        <v>0</v>
      </c>
      <c r="N12" s="1007"/>
      <c r="O12" s="1007"/>
      <c r="P12" s="829" t="str">
        <f>IF(ISERROR(MATCH(Q12,MODesc,0)),"n","y")</f>
        <v>n</v>
      </c>
      <c r="Q12" s="1007" t="s">
        <v>2820</v>
      </c>
      <c r="R12" s="829" t="str">
        <f>K12&amp;"("&amp;L12&amp;")"</f>
        <v>()</v>
      </c>
      <c r="S12" s="186"/>
      <c r="T12" s="186"/>
      <c r="U12" s="248"/>
      <c r="V12" s="186"/>
      <c r="W12" s="186"/>
      <c r="X12" s="186"/>
      <c r="Y12" s="264"/>
      <c r="Z12" s="264"/>
      <c r="AA12" s="596"/>
      <c r="AB12" s="596"/>
      <c r="AC12" s="596"/>
      <c r="AD12" s="596"/>
      <c r="AE12" s="596"/>
      <c r="AF12" s="596"/>
      <c r="AG12" s="596"/>
      <c r="AH12" s="596"/>
      <c r="AI12" s="596"/>
      <c r="AJ12" s="596"/>
      <c r="AK12" s="596"/>
      <c r="AL12" s="596"/>
      <c r="AM12" s="596"/>
      <c r="AN12" s="596"/>
      <c r="AO12" s="596"/>
      <c r="AP12" s="596"/>
      <c r="AQ12" s="596"/>
      <c r="AR12" s="596"/>
      <c r="AS12" s="596"/>
      <c r="AT12" s="596"/>
      <c r="AU12" s="596"/>
      <c r="AV12" s="596"/>
      <c r="AW12" s="596"/>
      <c r="AX12" s="596"/>
      <c r="AY12" s="596"/>
      <c r="AZ12" s="596"/>
      <c r="BA12" s="596"/>
      <c r="BB12" s="596"/>
      <c r="BC12" s="596"/>
      <c r="BD12" s="596"/>
      <c r="BE12" s="596"/>
      <c r="BF12" s="596"/>
      <c r="BG12" s="596"/>
      <c r="BH12" s="596"/>
      <c r="BI12" s="596"/>
      <c r="BJ12" s="596"/>
      <c r="BK12" s="596"/>
      <c r="BL12" s="596"/>
      <c r="BM12" s="596"/>
      <c r="BN12" s="596"/>
      <c r="BO12" s="596"/>
      <c r="BP12" s="596"/>
      <c r="BQ12" s="596"/>
      <c r="BR12" s="596"/>
      <c r="BS12" s="596"/>
      <c r="BT12" s="596"/>
      <c r="BU12" s="596"/>
      <c r="BV12" s="264"/>
      <c r="BW12" s="264"/>
      <c r="BX12" s="264"/>
      <c r="BY12" s="264"/>
      <c r="BZ12" s="264"/>
      <c r="CA12" s="264"/>
      <c r="CB12" s="264"/>
      <c r="CC12" s="264"/>
      <c r="CD12" s="264"/>
      <c r="CE12" s="264"/>
    </row>
    <row r="13" spans="1:256" s="265" customFormat="1" ht="0.95" customHeight="1">
      <c r="A13" s="89"/>
      <c r="B13" s="186" t="s">
        <v>405</v>
      </c>
      <c r="C13" s="1158"/>
      <c r="D13" s="1155"/>
      <c r="E13" s="1160"/>
      <c r="F13" s="1161"/>
      <c r="G13" s="1155">
        <v>1</v>
      </c>
      <c r="H13" s="1157" t="s">
        <v>945</v>
      </c>
      <c r="I13" s="250"/>
      <c r="J13" s="394" t="s">
        <v>519</v>
      </c>
      <c r="K13" s="733"/>
      <c r="L13" s="266"/>
      <c r="M13" s="829" t="str">
        <f>mergeValue(H13)</f>
        <v>Город Челябинск</v>
      </c>
      <c r="N13" s="1007"/>
      <c r="O13" s="1007"/>
      <c r="P13" s="1007"/>
      <c r="Q13" s="1007"/>
      <c r="R13" s="829" t="str">
        <f>K13&amp;"("&amp;L13&amp;")"</f>
        <v>()</v>
      </c>
      <c r="S13" s="186"/>
      <c r="T13" s="186"/>
      <c r="U13" s="248"/>
      <c r="V13" s="186"/>
      <c r="W13" s="186"/>
      <c r="X13" s="186"/>
      <c r="Y13" s="264"/>
      <c r="Z13" s="264"/>
      <c r="AA13" s="596"/>
      <c r="AB13" s="596"/>
      <c r="AC13" s="596"/>
      <c r="AD13" s="596"/>
      <c r="AE13" s="596"/>
      <c r="AF13" s="596"/>
      <c r="AG13" s="596"/>
      <c r="AH13" s="596"/>
      <c r="AI13" s="596"/>
      <c r="AJ13" s="596"/>
      <c r="AK13" s="596"/>
      <c r="AL13" s="596"/>
      <c r="AM13" s="596"/>
      <c r="AN13" s="596"/>
      <c r="AO13" s="596"/>
      <c r="AP13" s="596"/>
      <c r="AQ13" s="596"/>
      <c r="AR13" s="596"/>
      <c r="AS13" s="596"/>
      <c r="AT13" s="596"/>
      <c r="AU13" s="596"/>
      <c r="AV13" s="596"/>
      <c r="AW13" s="596"/>
      <c r="AX13" s="596"/>
      <c r="AY13" s="596"/>
      <c r="AZ13" s="596"/>
      <c r="BA13" s="596"/>
      <c r="BB13" s="596"/>
      <c r="BC13" s="596"/>
      <c r="BD13" s="596"/>
      <c r="BE13" s="596"/>
      <c r="BF13" s="596"/>
      <c r="BG13" s="596"/>
      <c r="BH13" s="596"/>
      <c r="BI13" s="596"/>
      <c r="BJ13" s="596"/>
      <c r="BK13" s="596"/>
      <c r="BL13" s="596"/>
      <c r="BM13" s="596"/>
      <c r="BN13" s="596"/>
      <c r="BO13" s="596"/>
      <c r="BP13" s="596"/>
      <c r="BQ13" s="596"/>
      <c r="BR13" s="596"/>
      <c r="BS13" s="596"/>
      <c r="BT13" s="596"/>
      <c r="BU13" s="596"/>
      <c r="BV13" s="264"/>
      <c r="BW13" s="264"/>
      <c r="BX13" s="264"/>
      <c r="BY13" s="264"/>
      <c r="BZ13" s="264"/>
      <c r="CA13" s="264"/>
      <c r="CB13" s="264"/>
      <c r="CC13" s="264"/>
      <c r="CD13" s="264"/>
      <c r="CE13" s="264"/>
    </row>
    <row r="14" spans="1:256" s="265" customFormat="1" ht="15" customHeight="1">
      <c r="A14" s="89"/>
      <c r="B14" s="186" t="s">
        <v>405</v>
      </c>
      <c r="C14" s="1158"/>
      <c r="D14" s="1155"/>
      <c r="E14" s="1160"/>
      <c r="F14" s="1162"/>
      <c r="G14" s="1155"/>
      <c r="H14" s="1157"/>
      <c r="I14" s="1116"/>
      <c r="J14" s="1100">
        <v>1</v>
      </c>
      <c r="K14" s="1110" t="s">
        <v>945</v>
      </c>
      <c r="L14" s="247" t="s">
        <v>946</v>
      </c>
      <c r="M14" s="829" t="str">
        <f>mergeValue(H14)</f>
        <v>Город Челябинск</v>
      </c>
      <c r="N14" s="1007"/>
      <c r="O14" s="1007"/>
      <c r="P14" s="1007"/>
      <c r="Q14" s="1007"/>
      <c r="R14" s="829" t="str">
        <f>K14&amp;" ("&amp;L14&amp;")"</f>
        <v>Город Челябинск (75701000)</v>
      </c>
      <c r="S14" s="186"/>
      <c r="T14" s="186"/>
      <c r="U14" s="248"/>
      <c r="V14" s="186"/>
      <c r="W14" s="186"/>
      <c r="X14" s="186"/>
      <c r="Y14" s="264"/>
      <c r="Z14" s="264"/>
      <c r="AA14" s="596"/>
      <c r="AB14" s="596"/>
      <c r="AC14" s="596"/>
      <c r="AD14" s="596"/>
      <c r="AE14" s="596"/>
      <c r="AF14" s="596"/>
      <c r="AG14" s="596"/>
      <c r="AH14" s="596"/>
      <c r="AI14" s="596"/>
      <c r="AJ14" s="596"/>
      <c r="AK14" s="596"/>
      <c r="AL14" s="596"/>
      <c r="AM14" s="596"/>
      <c r="AN14" s="596"/>
      <c r="AO14" s="596"/>
      <c r="AP14" s="596"/>
      <c r="AQ14" s="596"/>
      <c r="AR14" s="596"/>
      <c r="AS14" s="596"/>
      <c r="AT14" s="596"/>
      <c r="AU14" s="596"/>
      <c r="AV14" s="596"/>
      <c r="AW14" s="596"/>
      <c r="AX14" s="596"/>
      <c r="AY14" s="596"/>
      <c r="AZ14" s="596"/>
      <c r="BA14" s="596"/>
      <c r="BB14" s="596"/>
      <c r="BC14" s="596"/>
      <c r="BD14" s="596"/>
      <c r="BE14" s="596"/>
      <c r="BF14" s="596"/>
      <c r="BG14" s="596"/>
      <c r="BH14" s="596"/>
      <c r="BI14" s="596"/>
      <c r="BJ14" s="596"/>
      <c r="BK14" s="596"/>
      <c r="BL14" s="596"/>
      <c r="BM14" s="596"/>
      <c r="BN14" s="596"/>
      <c r="BO14" s="596"/>
      <c r="BP14" s="596"/>
      <c r="BQ14" s="596"/>
      <c r="BR14" s="596"/>
      <c r="BS14" s="596"/>
      <c r="BT14" s="596"/>
      <c r="BU14" s="596"/>
      <c r="BV14" s="264"/>
      <c r="BW14" s="264"/>
      <c r="BX14" s="264"/>
      <c r="BY14" s="264"/>
      <c r="BZ14" s="264"/>
      <c r="CA14" s="264"/>
      <c r="CB14" s="264"/>
      <c r="CC14" s="264"/>
      <c r="CD14" s="264"/>
      <c r="CE14" s="264"/>
    </row>
    <row r="15" spans="1:256" s="126" customFormat="1" ht="0.95" customHeight="1">
      <c r="A15" s="36"/>
      <c r="B15" s="36" t="s">
        <v>402</v>
      </c>
      <c r="C15" s="230"/>
      <c r="D15" s="250"/>
      <c r="E15" s="203"/>
      <c r="F15" s="252"/>
      <c r="G15" s="252"/>
      <c r="H15" s="252"/>
      <c r="I15" s="252"/>
      <c r="J15" s="252"/>
      <c r="K15" s="252"/>
      <c r="L15" s="253"/>
      <c r="M15" s="399"/>
      <c r="N15" s="212"/>
      <c r="O15" s="212"/>
      <c r="P15" s="212"/>
      <c r="Q15" s="359" t="s">
        <v>19</v>
      </c>
      <c r="R15" s="212"/>
      <c r="S15" s="356"/>
      <c r="T15" s="356"/>
      <c r="U15" s="356"/>
      <c r="V15" s="356"/>
    </row>
    <row r="16" spans="1:256" s="126" customFormat="1" ht="21" customHeight="1">
      <c r="A16" s="125"/>
      <c r="B16" s="36"/>
      <c r="C16" s="232"/>
      <c r="D16" s="254"/>
      <c r="E16" s="254"/>
      <c r="F16" s="254"/>
      <c r="G16" s="254"/>
      <c r="H16" s="254"/>
      <c r="I16" s="254"/>
      <c r="J16" s="254"/>
      <c r="K16" s="254"/>
      <c r="L16" s="254"/>
      <c r="M16" s="212"/>
      <c r="N16" s="212"/>
      <c r="O16" s="212"/>
      <c r="P16" s="212"/>
      <c r="Q16" s="359"/>
      <c r="R16" s="212"/>
      <c r="S16" s="356"/>
      <c r="T16" s="356"/>
      <c r="U16" s="356"/>
      <c r="V16" s="356"/>
    </row>
    <row r="17" spans="1:22" s="126" customFormat="1">
      <c r="A17" s="125"/>
      <c r="B17" s="36"/>
      <c r="C17" s="232"/>
      <c r="D17" s="36"/>
      <c r="E17" s="36"/>
      <c r="F17" s="36"/>
      <c r="G17" s="36"/>
      <c r="H17" s="36"/>
      <c r="I17" s="36"/>
      <c r="J17" s="36"/>
      <c r="K17" s="36"/>
      <c r="L17" s="36"/>
      <c r="M17" s="212"/>
      <c r="N17" s="212"/>
      <c r="O17" s="212"/>
      <c r="P17" s="212"/>
      <c r="Q17" s="359"/>
      <c r="R17" s="212"/>
      <c r="S17" s="356"/>
      <c r="T17" s="356"/>
      <c r="U17" s="356"/>
      <c r="V17" s="356"/>
    </row>
    <row r="18" spans="1:22" s="126" customFormat="1" ht="0.75" customHeight="1">
      <c r="A18" s="125"/>
      <c r="B18" s="36"/>
      <c r="C18" s="232"/>
      <c r="D18" s="36"/>
      <c r="E18" s="36"/>
      <c r="F18" s="36"/>
      <c r="G18" s="36"/>
      <c r="H18" s="36"/>
      <c r="I18" s="36"/>
      <c r="J18" s="36"/>
      <c r="K18" s="36"/>
      <c r="L18" s="36"/>
      <c r="M18" s="212"/>
      <c r="N18" s="212"/>
      <c r="O18" s="212"/>
      <c r="P18" s="212"/>
      <c r="Q18" s="359"/>
      <c r="R18" s="212"/>
      <c r="S18" s="356"/>
      <c r="T18" s="356"/>
      <c r="U18" s="356"/>
      <c r="V18" s="356"/>
    </row>
    <row r="19" spans="1:22" s="256" customFormat="1" ht="10.5">
      <c r="A19" s="255"/>
      <c r="C19" s="257"/>
      <c r="D19" s="258"/>
      <c r="E19" s="258"/>
      <c r="M19" s="212"/>
      <c r="N19" s="212"/>
      <c r="O19" s="212"/>
      <c r="P19" s="212"/>
      <c r="Q19" s="359"/>
      <c r="R19" s="212"/>
      <c r="S19" s="356"/>
      <c r="T19" s="356"/>
      <c r="U19" s="356"/>
      <c r="V19" s="356"/>
    </row>
    <row r="20" spans="1:22" s="256" customFormat="1" ht="10.5">
      <c r="A20" s="255"/>
      <c r="C20" s="257"/>
      <c r="D20" s="258"/>
      <c r="E20" s="258"/>
      <c r="M20" s="212"/>
      <c r="N20" s="212"/>
      <c r="O20" s="212"/>
      <c r="P20" s="212"/>
      <c r="Q20" s="359"/>
      <c r="R20" s="212"/>
      <c r="S20" s="356"/>
      <c r="T20" s="356"/>
      <c r="U20" s="356"/>
      <c r="V20" s="356"/>
    </row>
  </sheetData>
  <sheetProtection algorithmName="SHA-512" hashValue="fN1ljPPBW5INByLBlv8TkQIENBEZSXg0QusvwmwQPiYaaFU2h5w40wodYr8BcMNq/S1dH0eY0rCbbXnE/J1jHw==" saltValue="A2l1LPJk7QXz4+ZAcV+V5g=="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lassifierValidate">
    <tabColor indexed="47"/>
  </sheetPr>
  <dimension ref="A1"/>
  <sheetViews>
    <sheetView showGridLines="0" zoomScaleNormal="100" workbookViewId="0"/>
  </sheetViews>
  <sheetFormatPr defaultRowHeight="11.25"/>
  <cols>
    <col min="1" max="16384" width="9.140625" style="3"/>
  </cols>
  <sheetData/>
  <phoneticPr fontId="13"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Prov">
    <tabColor indexed="47"/>
  </sheetPr>
  <dimension ref="A1"/>
  <sheetViews>
    <sheetView showGridLines="0" zoomScaleNormal="100" workbookViewId="0"/>
  </sheetViews>
  <sheetFormatPr defaultRowHeight="12.75"/>
  <cols>
    <col min="1" max="16384" width="9.140625" style="54"/>
  </cols>
  <sheetData/>
  <sheetProtection formatColumns="0" formatRows="0"/>
  <phoneticPr fontId="13"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4"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13" type="noConversion"/>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3">
    <tabColor indexed="47"/>
  </sheetPr>
  <dimension ref="A1"/>
  <sheetViews>
    <sheetView showGridLines="0" zoomScaleNormal="100" workbookViewId="0"/>
  </sheetViews>
  <sheetFormatPr defaultRowHeight="11.25"/>
  <cols>
    <col min="1" max="16384" width="9.140625" style="127"/>
  </cols>
  <sheetData>
    <row r="1" spans="1:1">
      <c r="A1" s="191"/>
    </row>
  </sheetData>
  <phoneticPr fontId="13" type="noConversion"/>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TSH_REESTR_MO">
    <tabColor indexed="47"/>
  </sheetPr>
  <dimension ref="A1:D322"/>
  <sheetViews>
    <sheetView showGridLines="0" zoomScaleNormal="100" workbookViewId="0"/>
  </sheetViews>
  <sheetFormatPr defaultRowHeight="11.25"/>
  <cols>
    <col min="1" max="1" width="9.140625" style="1059"/>
  </cols>
  <sheetData>
    <row r="1" spans="1:4">
      <c r="A1" s="1059" t="s">
        <v>1412</v>
      </c>
      <c r="B1" t="s">
        <v>514</v>
      </c>
      <c r="C1" t="s">
        <v>515</v>
      </c>
      <c r="D1" t="s">
        <v>1411</v>
      </c>
    </row>
    <row r="2" spans="1:4">
      <c r="A2" s="1059">
        <v>1</v>
      </c>
      <c r="B2" t="s">
        <v>777</v>
      </c>
      <c r="C2" t="s">
        <v>777</v>
      </c>
      <c r="D2" t="s">
        <v>778</v>
      </c>
    </row>
    <row r="3" spans="1:4">
      <c r="A3" s="1059">
        <v>2</v>
      </c>
      <c r="B3" t="s">
        <v>777</v>
      </c>
      <c r="C3" t="s">
        <v>779</v>
      </c>
      <c r="D3" t="s">
        <v>780</v>
      </c>
    </row>
    <row r="4" spans="1:4">
      <c r="A4" s="1059">
        <v>3</v>
      </c>
      <c r="B4" t="s">
        <v>777</v>
      </c>
      <c r="C4" t="s">
        <v>781</v>
      </c>
      <c r="D4" t="s">
        <v>782</v>
      </c>
    </row>
    <row r="5" spans="1:4">
      <c r="A5" s="1059">
        <v>4</v>
      </c>
      <c r="B5" t="s">
        <v>777</v>
      </c>
      <c r="C5" t="s">
        <v>783</v>
      </c>
      <c r="D5" t="s">
        <v>784</v>
      </c>
    </row>
    <row r="6" spans="1:4">
      <c r="A6" s="1059">
        <v>5</v>
      </c>
      <c r="B6" t="s">
        <v>777</v>
      </c>
      <c r="C6" t="s">
        <v>785</v>
      </c>
      <c r="D6" t="s">
        <v>786</v>
      </c>
    </row>
    <row r="7" spans="1:4">
      <c r="A7" s="1059">
        <v>6</v>
      </c>
      <c r="B7" t="s">
        <v>777</v>
      </c>
      <c r="C7" t="s">
        <v>787</v>
      </c>
      <c r="D7" t="s">
        <v>788</v>
      </c>
    </row>
    <row r="8" spans="1:4">
      <c r="A8" s="1059">
        <v>7</v>
      </c>
      <c r="B8" t="s">
        <v>777</v>
      </c>
      <c r="C8" t="s">
        <v>789</v>
      </c>
      <c r="D8" t="s">
        <v>790</v>
      </c>
    </row>
    <row r="9" spans="1:4">
      <c r="A9" s="1059">
        <v>8</v>
      </c>
      <c r="B9" t="s">
        <v>777</v>
      </c>
      <c r="C9" t="s">
        <v>791</v>
      </c>
      <c r="D9" t="s">
        <v>792</v>
      </c>
    </row>
    <row r="10" spans="1:4">
      <c r="A10" s="1059">
        <v>9</v>
      </c>
      <c r="B10" t="s">
        <v>777</v>
      </c>
      <c r="C10" t="s">
        <v>793</v>
      </c>
      <c r="D10" t="s">
        <v>794</v>
      </c>
    </row>
    <row r="11" spans="1:4">
      <c r="A11" s="1059">
        <v>10</v>
      </c>
      <c r="B11" t="s">
        <v>777</v>
      </c>
      <c r="C11" t="s">
        <v>795</v>
      </c>
      <c r="D11" t="s">
        <v>796</v>
      </c>
    </row>
    <row r="12" spans="1:4">
      <c r="A12" s="1059">
        <v>11</v>
      </c>
      <c r="B12" t="s">
        <v>777</v>
      </c>
      <c r="C12" t="s">
        <v>797</v>
      </c>
      <c r="D12" t="s">
        <v>798</v>
      </c>
    </row>
    <row r="13" spans="1:4">
      <c r="A13" s="1059">
        <v>12</v>
      </c>
      <c r="B13" t="s">
        <v>799</v>
      </c>
      <c r="C13" t="s">
        <v>801</v>
      </c>
      <c r="D13" t="s">
        <v>802</v>
      </c>
    </row>
    <row r="14" spans="1:4">
      <c r="A14" s="1059">
        <v>13</v>
      </c>
      <c r="B14" t="s">
        <v>799</v>
      </c>
      <c r="C14" t="s">
        <v>799</v>
      </c>
      <c r="D14" t="s">
        <v>800</v>
      </c>
    </row>
    <row r="15" spans="1:4">
      <c r="A15" s="1059">
        <v>14</v>
      </c>
      <c r="B15" t="s">
        <v>799</v>
      </c>
      <c r="C15" t="s">
        <v>803</v>
      </c>
      <c r="D15" t="s">
        <v>804</v>
      </c>
    </row>
    <row r="16" spans="1:4">
      <c r="A16" s="1059">
        <v>15</v>
      </c>
      <c r="B16" t="s">
        <v>799</v>
      </c>
      <c r="C16" t="s">
        <v>805</v>
      </c>
      <c r="D16" t="s">
        <v>806</v>
      </c>
    </row>
    <row r="17" spans="1:4">
      <c r="A17" s="1059">
        <v>16</v>
      </c>
      <c r="B17" t="s">
        <v>799</v>
      </c>
      <c r="C17" t="s">
        <v>807</v>
      </c>
      <c r="D17" t="s">
        <v>808</v>
      </c>
    </row>
    <row r="18" spans="1:4">
      <c r="A18" s="1059">
        <v>17</v>
      </c>
      <c r="B18" t="s">
        <v>799</v>
      </c>
      <c r="C18" t="s">
        <v>809</v>
      </c>
      <c r="D18" t="s">
        <v>810</v>
      </c>
    </row>
    <row r="19" spans="1:4">
      <c r="A19" s="1059">
        <v>18</v>
      </c>
      <c r="B19" t="s">
        <v>799</v>
      </c>
      <c r="C19" t="s">
        <v>811</v>
      </c>
      <c r="D19" t="s">
        <v>812</v>
      </c>
    </row>
    <row r="20" spans="1:4">
      <c r="A20" s="1059">
        <v>19</v>
      </c>
      <c r="B20" t="s">
        <v>799</v>
      </c>
      <c r="C20" t="s">
        <v>813</v>
      </c>
      <c r="D20" t="s">
        <v>814</v>
      </c>
    </row>
    <row r="21" spans="1:4">
      <c r="A21" s="1059">
        <v>20</v>
      </c>
      <c r="B21" t="s">
        <v>799</v>
      </c>
      <c r="C21" t="s">
        <v>815</v>
      </c>
      <c r="D21" t="s">
        <v>816</v>
      </c>
    </row>
    <row r="22" spans="1:4">
      <c r="A22" s="1059">
        <v>21</v>
      </c>
      <c r="B22" t="s">
        <v>799</v>
      </c>
      <c r="C22" t="s">
        <v>817</v>
      </c>
      <c r="D22" t="s">
        <v>818</v>
      </c>
    </row>
    <row r="23" spans="1:4">
      <c r="A23" s="1059">
        <v>22</v>
      </c>
      <c r="B23" t="s">
        <v>799</v>
      </c>
      <c r="C23" t="s">
        <v>819</v>
      </c>
      <c r="D23" t="s">
        <v>820</v>
      </c>
    </row>
    <row r="24" spans="1:4">
      <c r="A24" s="1059">
        <v>23</v>
      </c>
      <c r="B24" t="s">
        <v>799</v>
      </c>
      <c r="C24" t="s">
        <v>821</v>
      </c>
      <c r="D24" t="s">
        <v>822</v>
      </c>
    </row>
    <row r="25" spans="1:4">
      <c r="A25" s="1059">
        <v>24</v>
      </c>
      <c r="B25" t="s">
        <v>799</v>
      </c>
      <c r="C25" t="s">
        <v>823</v>
      </c>
      <c r="D25" t="s">
        <v>824</v>
      </c>
    </row>
    <row r="26" spans="1:4">
      <c r="A26" s="1059">
        <v>25</v>
      </c>
      <c r="B26" t="s">
        <v>825</v>
      </c>
      <c r="C26" t="s">
        <v>825</v>
      </c>
      <c r="D26" t="s">
        <v>826</v>
      </c>
    </row>
    <row r="27" spans="1:4">
      <c r="A27" s="1059">
        <v>26</v>
      </c>
      <c r="B27" t="s">
        <v>825</v>
      </c>
      <c r="C27" t="s">
        <v>827</v>
      </c>
      <c r="D27" t="s">
        <v>828</v>
      </c>
    </row>
    <row r="28" spans="1:4">
      <c r="A28" s="1059">
        <v>27</v>
      </c>
      <c r="B28" t="s">
        <v>825</v>
      </c>
      <c r="C28" t="s">
        <v>829</v>
      </c>
      <c r="D28" t="s">
        <v>830</v>
      </c>
    </row>
    <row r="29" spans="1:4">
      <c r="A29" s="1059">
        <v>28</v>
      </c>
      <c r="B29" t="s">
        <v>825</v>
      </c>
      <c r="C29" t="s">
        <v>831</v>
      </c>
      <c r="D29" t="s">
        <v>832</v>
      </c>
    </row>
    <row r="30" spans="1:4">
      <c r="A30" s="1059">
        <v>29</v>
      </c>
      <c r="B30" t="s">
        <v>825</v>
      </c>
      <c r="C30" t="s">
        <v>833</v>
      </c>
      <c r="D30" t="s">
        <v>834</v>
      </c>
    </row>
    <row r="31" spans="1:4">
      <c r="A31" s="1059">
        <v>30</v>
      </c>
      <c r="B31" t="s">
        <v>825</v>
      </c>
      <c r="C31" t="s">
        <v>835</v>
      </c>
      <c r="D31" t="s">
        <v>836</v>
      </c>
    </row>
    <row r="32" spans="1:4">
      <c r="A32" s="1059">
        <v>31</v>
      </c>
      <c r="B32" t="s">
        <v>825</v>
      </c>
      <c r="C32" t="s">
        <v>837</v>
      </c>
      <c r="D32" t="s">
        <v>838</v>
      </c>
    </row>
    <row r="33" spans="1:4">
      <c r="A33" s="1059">
        <v>32</v>
      </c>
      <c r="B33" t="s">
        <v>825</v>
      </c>
      <c r="C33" t="s">
        <v>839</v>
      </c>
      <c r="D33" t="s">
        <v>840</v>
      </c>
    </row>
    <row r="34" spans="1:4">
      <c r="A34" s="1059">
        <v>33</v>
      </c>
      <c r="B34" t="s">
        <v>825</v>
      </c>
      <c r="C34" t="s">
        <v>841</v>
      </c>
      <c r="D34" t="s">
        <v>842</v>
      </c>
    </row>
    <row r="35" spans="1:4">
      <c r="A35" s="1059">
        <v>34</v>
      </c>
      <c r="B35" t="s">
        <v>825</v>
      </c>
      <c r="C35" t="s">
        <v>843</v>
      </c>
      <c r="D35" t="s">
        <v>844</v>
      </c>
    </row>
    <row r="36" spans="1:4">
      <c r="A36" s="1059">
        <v>35</v>
      </c>
      <c r="B36" t="s">
        <v>845</v>
      </c>
      <c r="C36" t="s">
        <v>847</v>
      </c>
      <c r="D36" t="s">
        <v>848</v>
      </c>
    </row>
    <row r="37" spans="1:4">
      <c r="A37" s="1059">
        <v>36</v>
      </c>
      <c r="B37" t="s">
        <v>845</v>
      </c>
      <c r="C37" t="s">
        <v>849</v>
      </c>
      <c r="D37" t="s">
        <v>850</v>
      </c>
    </row>
    <row r="38" spans="1:4">
      <c r="A38" s="1059">
        <v>37</v>
      </c>
      <c r="B38" t="s">
        <v>845</v>
      </c>
      <c r="C38" t="s">
        <v>851</v>
      </c>
      <c r="D38" t="s">
        <v>852</v>
      </c>
    </row>
    <row r="39" spans="1:4">
      <c r="A39" s="1059">
        <v>38</v>
      </c>
      <c r="B39" t="s">
        <v>845</v>
      </c>
      <c r="C39" t="s">
        <v>853</v>
      </c>
      <c r="D39" t="s">
        <v>854</v>
      </c>
    </row>
    <row r="40" spans="1:4">
      <c r="A40" s="1059">
        <v>39</v>
      </c>
      <c r="B40" t="s">
        <v>845</v>
      </c>
      <c r="C40" t="s">
        <v>845</v>
      </c>
      <c r="D40" t="s">
        <v>846</v>
      </c>
    </row>
    <row r="41" spans="1:4">
      <c r="A41" s="1059">
        <v>40</v>
      </c>
      <c r="B41" t="s">
        <v>845</v>
      </c>
      <c r="C41" t="s">
        <v>855</v>
      </c>
      <c r="D41" t="s">
        <v>856</v>
      </c>
    </row>
    <row r="42" spans="1:4">
      <c r="A42" s="1059">
        <v>41</v>
      </c>
      <c r="B42" t="s">
        <v>845</v>
      </c>
      <c r="C42" t="s">
        <v>857</v>
      </c>
      <c r="D42" t="s">
        <v>858</v>
      </c>
    </row>
    <row r="43" spans="1:4">
      <c r="A43" s="1059">
        <v>42</v>
      </c>
      <c r="B43" t="s">
        <v>845</v>
      </c>
      <c r="C43" t="s">
        <v>859</v>
      </c>
      <c r="D43" t="s">
        <v>860</v>
      </c>
    </row>
    <row r="44" spans="1:4">
      <c r="A44" s="1059">
        <v>43</v>
      </c>
      <c r="B44" t="s">
        <v>845</v>
      </c>
      <c r="C44" t="s">
        <v>861</v>
      </c>
      <c r="D44" t="s">
        <v>862</v>
      </c>
    </row>
    <row r="45" spans="1:4">
      <c r="A45" s="1059">
        <v>44</v>
      </c>
      <c r="B45" t="s">
        <v>845</v>
      </c>
      <c r="C45" t="s">
        <v>863</v>
      </c>
      <c r="D45" t="s">
        <v>864</v>
      </c>
    </row>
    <row r="46" spans="1:4">
      <c r="A46" s="1059">
        <v>45</v>
      </c>
      <c r="B46" t="s">
        <v>845</v>
      </c>
      <c r="C46" t="s">
        <v>865</v>
      </c>
      <c r="D46" t="s">
        <v>866</v>
      </c>
    </row>
    <row r="47" spans="1:4">
      <c r="A47" s="1059">
        <v>46</v>
      </c>
      <c r="B47" t="s">
        <v>845</v>
      </c>
      <c r="C47" t="s">
        <v>867</v>
      </c>
      <c r="D47" t="s">
        <v>868</v>
      </c>
    </row>
    <row r="48" spans="1:4">
      <c r="A48" s="1059">
        <v>47</v>
      </c>
      <c r="B48" t="s">
        <v>869</v>
      </c>
      <c r="C48" t="s">
        <v>871</v>
      </c>
      <c r="D48" t="s">
        <v>872</v>
      </c>
    </row>
    <row r="49" spans="1:4">
      <c r="A49" s="1059">
        <v>48</v>
      </c>
      <c r="B49" t="s">
        <v>869</v>
      </c>
      <c r="C49" t="s">
        <v>873</v>
      </c>
      <c r="D49" t="s">
        <v>874</v>
      </c>
    </row>
    <row r="50" spans="1:4">
      <c r="A50" s="1059">
        <v>49</v>
      </c>
      <c r="B50" t="s">
        <v>869</v>
      </c>
      <c r="C50" t="s">
        <v>875</v>
      </c>
      <c r="D50" t="s">
        <v>876</v>
      </c>
    </row>
    <row r="51" spans="1:4">
      <c r="A51" s="1059">
        <v>50</v>
      </c>
      <c r="B51" t="s">
        <v>869</v>
      </c>
      <c r="C51" t="s">
        <v>869</v>
      </c>
      <c r="D51" t="s">
        <v>870</v>
      </c>
    </row>
    <row r="52" spans="1:4">
      <c r="A52" s="1059">
        <v>51</v>
      </c>
      <c r="B52" t="s">
        <v>869</v>
      </c>
      <c r="C52" t="s">
        <v>877</v>
      </c>
      <c r="D52" t="s">
        <v>878</v>
      </c>
    </row>
    <row r="53" spans="1:4">
      <c r="A53" s="1059">
        <v>52</v>
      </c>
      <c r="B53" t="s">
        <v>869</v>
      </c>
      <c r="C53" t="s">
        <v>879</v>
      </c>
      <c r="D53" t="s">
        <v>880</v>
      </c>
    </row>
    <row r="54" spans="1:4">
      <c r="A54" s="1059">
        <v>53</v>
      </c>
      <c r="B54" t="s">
        <v>869</v>
      </c>
      <c r="C54" t="s">
        <v>881</v>
      </c>
      <c r="D54" t="s">
        <v>882</v>
      </c>
    </row>
    <row r="55" spans="1:4">
      <c r="A55" s="1059">
        <v>54</v>
      </c>
      <c r="B55" t="s">
        <v>869</v>
      </c>
      <c r="C55" t="s">
        <v>883</v>
      </c>
      <c r="D55" t="s">
        <v>884</v>
      </c>
    </row>
    <row r="56" spans="1:4">
      <c r="A56" s="1059">
        <v>55</v>
      </c>
      <c r="B56" t="s">
        <v>869</v>
      </c>
      <c r="C56" t="s">
        <v>885</v>
      </c>
      <c r="D56" t="s">
        <v>886</v>
      </c>
    </row>
    <row r="57" spans="1:4">
      <c r="A57" s="1059">
        <v>56</v>
      </c>
      <c r="B57" t="s">
        <v>869</v>
      </c>
      <c r="C57" t="s">
        <v>887</v>
      </c>
      <c r="D57" t="s">
        <v>888</v>
      </c>
    </row>
    <row r="58" spans="1:4">
      <c r="A58" s="1059">
        <v>57</v>
      </c>
      <c r="B58" t="s">
        <v>869</v>
      </c>
      <c r="C58" t="s">
        <v>889</v>
      </c>
      <c r="D58" t="s">
        <v>890</v>
      </c>
    </row>
    <row r="59" spans="1:4">
      <c r="A59" s="1059">
        <v>58</v>
      </c>
      <c r="B59" t="s">
        <v>869</v>
      </c>
      <c r="C59" t="s">
        <v>891</v>
      </c>
      <c r="D59" t="s">
        <v>892</v>
      </c>
    </row>
    <row r="60" spans="1:4">
      <c r="A60" s="1059">
        <v>59</v>
      </c>
      <c r="B60" t="s">
        <v>869</v>
      </c>
      <c r="C60" t="s">
        <v>893</v>
      </c>
      <c r="D60" t="s">
        <v>894</v>
      </c>
    </row>
    <row r="61" spans="1:4">
      <c r="A61" s="1059">
        <v>60</v>
      </c>
      <c r="B61" t="s">
        <v>869</v>
      </c>
      <c r="C61" t="s">
        <v>895</v>
      </c>
      <c r="D61" t="s">
        <v>896</v>
      </c>
    </row>
    <row r="62" spans="1:4">
      <c r="A62" s="1059">
        <v>61</v>
      </c>
      <c r="B62" t="s">
        <v>897</v>
      </c>
      <c r="C62" t="s">
        <v>897</v>
      </c>
      <c r="D62" t="s">
        <v>898</v>
      </c>
    </row>
    <row r="63" spans="1:4">
      <c r="A63" s="1059">
        <v>62</v>
      </c>
      <c r="B63" t="s">
        <v>897</v>
      </c>
      <c r="C63" t="s">
        <v>899</v>
      </c>
      <c r="D63" t="s">
        <v>900</v>
      </c>
    </row>
    <row r="64" spans="1:4">
      <c r="A64" s="1059">
        <v>63</v>
      </c>
      <c r="B64" t="s">
        <v>897</v>
      </c>
      <c r="C64" t="s">
        <v>901</v>
      </c>
      <c r="D64" t="s">
        <v>902</v>
      </c>
    </row>
    <row r="65" spans="1:4">
      <c r="A65" s="1059">
        <v>64</v>
      </c>
      <c r="B65" t="s">
        <v>897</v>
      </c>
      <c r="C65" t="s">
        <v>903</v>
      </c>
      <c r="D65" t="s">
        <v>904</v>
      </c>
    </row>
    <row r="66" spans="1:4">
      <c r="A66" s="1059">
        <v>65</v>
      </c>
      <c r="B66" t="s">
        <v>897</v>
      </c>
      <c r="C66" t="s">
        <v>905</v>
      </c>
      <c r="D66" t="s">
        <v>906</v>
      </c>
    </row>
    <row r="67" spans="1:4">
      <c r="A67" s="1059">
        <v>66</v>
      </c>
      <c r="B67" t="s">
        <v>897</v>
      </c>
      <c r="C67" t="s">
        <v>907</v>
      </c>
      <c r="D67" t="s">
        <v>908</v>
      </c>
    </row>
    <row r="68" spans="1:4">
      <c r="A68" s="1059">
        <v>67</v>
      </c>
      <c r="B68" t="s">
        <v>897</v>
      </c>
      <c r="C68" t="s">
        <v>909</v>
      </c>
      <c r="D68" t="s">
        <v>910</v>
      </c>
    </row>
    <row r="69" spans="1:4">
      <c r="A69" s="1059">
        <v>68</v>
      </c>
      <c r="B69" t="s">
        <v>897</v>
      </c>
      <c r="C69" t="s">
        <v>911</v>
      </c>
      <c r="D69" t="s">
        <v>912</v>
      </c>
    </row>
    <row r="70" spans="1:4">
      <c r="A70" s="1059">
        <v>69</v>
      </c>
      <c r="B70" t="s">
        <v>897</v>
      </c>
      <c r="C70" t="s">
        <v>913</v>
      </c>
      <c r="D70" t="s">
        <v>914</v>
      </c>
    </row>
    <row r="71" spans="1:4">
      <c r="A71" s="1059">
        <v>70</v>
      </c>
      <c r="B71" t="s">
        <v>897</v>
      </c>
      <c r="C71" t="s">
        <v>915</v>
      </c>
      <c r="D71" t="s">
        <v>916</v>
      </c>
    </row>
    <row r="72" spans="1:4">
      <c r="A72" s="1059">
        <v>71</v>
      </c>
      <c r="B72" t="s">
        <v>897</v>
      </c>
      <c r="C72" t="s">
        <v>917</v>
      </c>
      <c r="D72" t="s">
        <v>918</v>
      </c>
    </row>
    <row r="73" spans="1:4">
      <c r="A73" s="1059">
        <v>72</v>
      </c>
      <c r="B73" t="s">
        <v>919</v>
      </c>
      <c r="C73" t="s">
        <v>919</v>
      </c>
      <c r="D73" t="s">
        <v>920</v>
      </c>
    </row>
    <row r="74" spans="1:4">
      <c r="A74" s="1059">
        <v>73</v>
      </c>
      <c r="B74" t="s">
        <v>921</v>
      </c>
      <c r="C74" t="s">
        <v>921</v>
      </c>
      <c r="D74" t="s">
        <v>922</v>
      </c>
    </row>
    <row r="75" spans="1:4">
      <c r="A75" s="1059">
        <v>74</v>
      </c>
      <c r="B75" t="s">
        <v>923</v>
      </c>
      <c r="C75" t="s">
        <v>923</v>
      </c>
      <c r="D75" t="s">
        <v>924</v>
      </c>
    </row>
    <row r="76" spans="1:4">
      <c r="A76" s="1059">
        <v>75</v>
      </c>
      <c r="B76" t="s">
        <v>925</v>
      </c>
      <c r="C76" t="s">
        <v>925</v>
      </c>
      <c r="D76" t="s">
        <v>926</v>
      </c>
    </row>
    <row r="77" spans="1:4">
      <c r="A77" s="1059">
        <v>76</v>
      </c>
      <c r="B77" t="s">
        <v>927</v>
      </c>
      <c r="C77" t="s">
        <v>927</v>
      </c>
      <c r="D77" t="s">
        <v>928</v>
      </c>
    </row>
    <row r="78" spans="1:4">
      <c r="A78" s="1059">
        <v>77</v>
      </c>
      <c r="B78" t="s">
        <v>929</v>
      </c>
      <c r="C78" t="s">
        <v>929</v>
      </c>
      <c r="D78" t="s">
        <v>930</v>
      </c>
    </row>
    <row r="79" spans="1:4">
      <c r="A79" s="1059">
        <v>78</v>
      </c>
      <c r="B79" t="s">
        <v>931</v>
      </c>
      <c r="C79" t="s">
        <v>931</v>
      </c>
      <c r="D79" t="s">
        <v>932</v>
      </c>
    </row>
    <row r="80" spans="1:4">
      <c r="A80" s="1059">
        <v>79</v>
      </c>
      <c r="B80" t="s">
        <v>933</v>
      </c>
      <c r="C80" t="s">
        <v>933</v>
      </c>
      <c r="D80" t="s">
        <v>934</v>
      </c>
    </row>
    <row r="81" spans="1:4">
      <c r="A81" s="1059">
        <v>80</v>
      </c>
      <c r="B81" t="s">
        <v>935</v>
      </c>
      <c r="C81" t="s">
        <v>935</v>
      </c>
      <c r="D81" t="s">
        <v>936</v>
      </c>
    </row>
    <row r="82" spans="1:4">
      <c r="A82" s="1059">
        <v>81</v>
      </c>
      <c r="B82" t="s">
        <v>937</v>
      </c>
      <c r="C82" t="s">
        <v>937</v>
      </c>
      <c r="D82" t="s">
        <v>938</v>
      </c>
    </row>
    <row r="83" spans="1:4">
      <c r="A83" s="1059">
        <v>82</v>
      </c>
      <c r="B83" t="s">
        <v>939</v>
      </c>
      <c r="C83" t="s">
        <v>939</v>
      </c>
      <c r="D83" t="s">
        <v>940</v>
      </c>
    </row>
    <row r="84" spans="1:4">
      <c r="A84" s="1059">
        <v>83</v>
      </c>
      <c r="B84" t="s">
        <v>941</v>
      </c>
      <c r="C84" t="s">
        <v>941</v>
      </c>
      <c r="D84" t="s">
        <v>942</v>
      </c>
    </row>
    <row r="85" spans="1:4">
      <c r="A85" s="1059">
        <v>84</v>
      </c>
      <c r="B85" t="s">
        <v>943</v>
      </c>
      <c r="C85" t="s">
        <v>943</v>
      </c>
      <c r="D85" t="s">
        <v>944</v>
      </c>
    </row>
    <row r="86" spans="1:4">
      <c r="A86" s="1059">
        <v>85</v>
      </c>
      <c r="B86" t="s">
        <v>945</v>
      </c>
      <c r="C86" t="s">
        <v>945</v>
      </c>
      <c r="D86" t="s">
        <v>946</v>
      </c>
    </row>
    <row r="87" spans="1:4">
      <c r="A87" s="1059">
        <v>86</v>
      </c>
      <c r="B87" t="s">
        <v>945</v>
      </c>
      <c r="C87" t="s">
        <v>947</v>
      </c>
      <c r="D87" t="s">
        <v>948</v>
      </c>
    </row>
    <row r="88" spans="1:4">
      <c r="A88" s="1059">
        <v>87</v>
      </c>
      <c r="B88" t="s">
        <v>945</v>
      </c>
      <c r="C88" t="s">
        <v>949</v>
      </c>
      <c r="D88" t="s">
        <v>950</v>
      </c>
    </row>
    <row r="89" spans="1:4">
      <c r="A89" s="1059">
        <v>88</v>
      </c>
      <c r="B89" t="s">
        <v>945</v>
      </c>
      <c r="C89" t="s">
        <v>951</v>
      </c>
      <c r="D89" t="s">
        <v>952</v>
      </c>
    </row>
    <row r="90" spans="1:4">
      <c r="A90" s="1059">
        <v>89</v>
      </c>
      <c r="B90" t="s">
        <v>945</v>
      </c>
      <c r="C90" t="s">
        <v>953</v>
      </c>
      <c r="D90" t="s">
        <v>954</v>
      </c>
    </row>
    <row r="91" spans="1:4">
      <c r="A91" s="1059">
        <v>90</v>
      </c>
      <c r="B91" t="s">
        <v>945</v>
      </c>
      <c r="C91" t="s">
        <v>955</v>
      </c>
      <c r="D91" t="s">
        <v>956</v>
      </c>
    </row>
    <row r="92" spans="1:4">
      <c r="A92" s="1059">
        <v>91</v>
      </c>
      <c r="B92" t="s">
        <v>945</v>
      </c>
      <c r="C92" t="s">
        <v>957</v>
      </c>
      <c r="D92" t="s">
        <v>958</v>
      </c>
    </row>
    <row r="93" spans="1:4">
      <c r="A93" s="1059">
        <v>92</v>
      </c>
      <c r="B93" t="s">
        <v>945</v>
      </c>
      <c r="C93" t="s">
        <v>959</v>
      </c>
      <c r="D93" t="s">
        <v>960</v>
      </c>
    </row>
    <row r="94" spans="1:4">
      <c r="A94" s="1059">
        <v>93</v>
      </c>
      <c r="B94" t="s">
        <v>961</v>
      </c>
      <c r="C94" t="s">
        <v>961</v>
      </c>
      <c r="D94" t="s">
        <v>962</v>
      </c>
    </row>
    <row r="95" spans="1:4">
      <c r="A95" s="1059">
        <v>94</v>
      </c>
      <c r="B95" t="s">
        <v>963</v>
      </c>
      <c r="C95" t="s">
        <v>965</v>
      </c>
      <c r="D95" t="s">
        <v>966</v>
      </c>
    </row>
    <row r="96" spans="1:4">
      <c r="A96" s="1059">
        <v>95</v>
      </c>
      <c r="B96" t="s">
        <v>963</v>
      </c>
      <c r="C96" t="s">
        <v>963</v>
      </c>
      <c r="D96" t="s">
        <v>964</v>
      </c>
    </row>
    <row r="97" spans="1:4">
      <c r="A97" s="1059">
        <v>96</v>
      </c>
      <c r="B97" t="s">
        <v>963</v>
      </c>
      <c r="C97" t="s">
        <v>967</v>
      </c>
      <c r="D97" t="s">
        <v>968</v>
      </c>
    </row>
    <row r="98" spans="1:4">
      <c r="A98" s="1059">
        <v>97</v>
      </c>
      <c r="B98" t="s">
        <v>963</v>
      </c>
      <c r="C98" t="s">
        <v>969</v>
      </c>
      <c r="D98" t="s">
        <v>970</v>
      </c>
    </row>
    <row r="99" spans="1:4">
      <c r="A99" s="1059">
        <v>98</v>
      </c>
      <c r="B99" t="s">
        <v>971</v>
      </c>
      <c r="C99" t="s">
        <v>973</v>
      </c>
      <c r="D99" t="s">
        <v>974</v>
      </c>
    </row>
    <row r="100" spans="1:4">
      <c r="A100" s="1059">
        <v>99</v>
      </c>
      <c r="B100" t="s">
        <v>971</v>
      </c>
      <c r="C100" t="s">
        <v>975</v>
      </c>
      <c r="D100" t="s">
        <v>976</v>
      </c>
    </row>
    <row r="101" spans="1:4">
      <c r="A101" s="1059">
        <v>100</v>
      </c>
      <c r="B101" t="s">
        <v>971</v>
      </c>
      <c r="C101" t="s">
        <v>977</v>
      </c>
      <c r="D101" t="s">
        <v>978</v>
      </c>
    </row>
    <row r="102" spans="1:4">
      <c r="A102" s="1059">
        <v>101</v>
      </c>
      <c r="B102" t="s">
        <v>971</v>
      </c>
      <c r="C102" t="s">
        <v>979</v>
      </c>
      <c r="D102" t="s">
        <v>980</v>
      </c>
    </row>
    <row r="103" spans="1:4">
      <c r="A103" s="1059">
        <v>102</v>
      </c>
      <c r="B103" t="s">
        <v>971</v>
      </c>
      <c r="C103" t="s">
        <v>971</v>
      </c>
      <c r="D103" t="s">
        <v>972</v>
      </c>
    </row>
    <row r="104" spans="1:4">
      <c r="A104" s="1059">
        <v>103</v>
      </c>
      <c r="B104" t="s">
        <v>971</v>
      </c>
      <c r="C104" t="s">
        <v>981</v>
      </c>
      <c r="D104" t="s">
        <v>982</v>
      </c>
    </row>
    <row r="105" spans="1:4">
      <c r="A105" s="1059">
        <v>104</v>
      </c>
      <c r="B105" t="s">
        <v>971</v>
      </c>
      <c r="C105" t="s">
        <v>983</v>
      </c>
      <c r="D105" t="s">
        <v>984</v>
      </c>
    </row>
    <row r="106" spans="1:4">
      <c r="A106" s="1059">
        <v>105</v>
      </c>
      <c r="B106" t="s">
        <v>971</v>
      </c>
      <c r="C106" t="s">
        <v>985</v>
      </c>
      <c r="D106" t="s">
        <v>986</v>
      </c>
    </row>
    <row r="107" spans="1:4">
      <c r="A107" s="1059">
        <v>106</v>
      </c>
      <c r="B107" t="s">
        <v>971</v>
      </c>
      <c r="C107" t="s">
        <v>987</v>
      </c>
      <c r="D107" t="s">
        <v>988</v>
      </c>
    </row>
    <row r="108" spans="1:4">
      <c r="A108" s="1059">
        <v>107</v>
      </c>
      <c r="B108" t="s">
        <v>971</v>
      </c>
      <c r="C108" t="s">
        <v>989</v>
      </c>
      <c r="D108" t="s">
        <v>990</v>
      </c>
    </row>
    <row r="109" spans="1:4">
      <c r="A109" s="1059">
        <v>108</v>
      </c>
      <c r="B109" t="s">
        <v>971</v>
      </c>
      <c r="C109" t="s">
        <v>991</v>
      </c>
      <c r="D109" t="s">
        <v>992</v>
      </c>
    </row>
    <row r="110" spans="1:4">
      <c r="A110" s="1059">
        <v>109</v>
      </c>
      <c r="B110" t="s">
        <v>971</v>
      </c>
      <c r="C110" t="s">
        <v>993</v>
      </c>
      <c r="D110" t="s">
        <v>994</v>
      </c>
    </row>
    <row r="111" spans="1:4">
      <c r="A111" s="1059">
        <v>110</v>
      </c>
      <c r="B111" t="s">
        <v>971</v>
      </c>
      <c r="C111" t="s">
        <v>995</v>
      </c>
      <c r="D111" t="s">
        <v>996</v>
      </c>
    </row>
    <row r="112" spans="1:4">
      <c r="A112" s="1059">
        <v>111</v>
      </c>
      <c r="B112" t="s">
        <v>997</v>
      </c>
      <c r="C112" t="s">
        <v>999</v>
      </c>
      <c r="D112" t="s">
        <v>1000</v>
      </c>
    </row>
    <row r="113" spans="1:4">
      <c r="A113" s="1059">
        <v>112</v>
      </c>
      <c r="B113" t="s">
        <v>997</v>
      </c>
      <c r="C113" t="s">
        <v>1001</v>
      </c>
      <c r="D113" t="s">
        <v>1002</v>
      </c>
    </row>
    <row r="114" spans="1:4">
      <c r="A114" s="1059">
        <v>113</v>
      </c>
      <c r="B114" t="s">
        <v>997</v>
      </c>
      <c r="C114" t="s">
        <v>1003</v>
      </c>
      <c r="D114" t="s">
        <v>1004</v>
      </c>
    </row>
    <row r="115" spans="1:4">
      <c r="A115" s="1059">
        <v>114</v>
      </c>
      <c r="B115" t="s">
        <v>997</v>
      </c>
      <c r="C115" t="s">
        <v>1005</v>
      </c>
      <c r="D115" t="s">
        <v>1006</v>
      </c>
    </row>
    <row r="116" spans="1:4">
      <c r="A116" s="1059">
        <v>115</v>
      </c>
      <c r="B116" t="s">
        <v>997</v>
      </c>
      <c r="C116" t="s">
        <v>1007</v>
      </c>
      <c r="D116" t="s">
        <v>1008</v>
      </c>
    </row>
    <row r="117" spans="1:4">
      <c r="A117" s="1059">
        <v>116</v>
      </c>
      <c r="B117" t="s">
        <v>997</v>
      </c>
      <c r="C117" t="s">
        <v>997</v>
      </c>
      <c r="D117" t="s">
        <v>998</v>
      </c>
    </row>
    <row r="118" spans="1:4">
      <c r="A118" s="1059">
        <v>117</v>
      </c>
      <c r="B118" t="s">
        <v>997</v>
      </c>
      <c r="C118" t="s">
        <v>1009</v>
      </c>
      <c r="D118" t="s">
        <v>1010</v>
      </c>
    </row>
    <row r="119" spans="1:4">
      <c r="A119" s="1059">
        <v>118</v>
      </c>
      <c r="B119" t="s">
        <v>997</v>
      </c>
      <c r="C119" t="s">
        <v>1011</v>
      </c>
      <c r="D119" t="s">
        <v>1012</v>
      </c>
    </row>
    <row r="120" spans="1:4">
      <c r="A120" s="1059">
        <v>119</v>
      </c>
      <c r="B120" t="s">
        <v>997</v>
      </c>
      <c r="C120" t="s">
        <v>1013</v>
      </c>
      <c r="D120" t="s">
        <v>1014</v>
      </c>
    </row>
    <row r="121" spans="1:4">
      <c r="A121" s="1059">
        <v>120</v>
      </c>
      <c r="B121" t="s">
        <v>997</v>
      </c>
      <c r="C121" t="s">
        <v>1015</v>
      </c>
      <c r="D121" t="s">
        <v>1016</v>
      </c>
    </row>
    <row r="122" spans="1:4">
      <c r="A122" s="1059">
        <v>121</v>
      </c>
      <c r="B122" t="s">
        <v>997</v>
      </c>
      <c r="C122" t="s">
        <v>1017</v>
      </c>
      <c r="D122" t="s">
        <v>1018</v>
      </c>
    </row>
    <row r="123" spans="1:4">
      <c r="A123" s="1059">
        <v>122</v>
      </c>
      <c r="B123" t="s">
        <v>997</v>
      </c>
      <c r="C123" t="s">
        <v>1019</v>
      </c>
      <c r="D123" t="s">
        <v>1020</v>
      </c>
    </row>
    <row r="124" spans="1:4">
      <c r="A124" s="1059">
        <v>123</v>
      </c>
      <c r="B124" t="s">
        <v>1021</v>
      </c>
      <c r="C124" t="s">
        <v>1023</v>
      </c>
      <c r="D124" t="s">
        <v>1024</v>
      </c>
    </row>
    <row r="125" spans="1:4">
      <c r="A125" s="1059">
        <v>124</v>
      </c>
      <c r="B125" t="s">
        <v>1021</v>
      </c>
      <c r="C125" t="s">
        <v>1025</v>
      </c>
      <c r="D125" t="s">
        <v>1026</v>
      </c>
    </row>
    <row r="126" spans="1:4">
      <c r="A126" s="1059">
        <v>125</v>
      </c>
      <c r="B126" t="s">
        <v>1021</v>
      </c>
      <c r="C126" t="s">
        <v>1027</v>
      </c>
      <c r="D126" t="s">
        <v>1028</v>
      </c>
    </row>
    <row r="127" spans="1:4">
      <c r="A127" s="1059">
        <v>126</v>
      </c>
      <c r="B127" t="s">
        <v>1021</v>
      </c>
      <c r="C127" t="s">
        <v>1029</v>
      </c>
      <c r="D127" t="s">
        <v>1030</v>
      </c>
    </row>
    <row r="128" spans="1:4">
      <c r="A128" s="1059">
        <v>127</v>
      </c>
      <c r="B128" t="s">
        <v>1021</v>
      </c>
      <c r="C128" t="s">
        <v>1031</v>
      </c>
      <c r="D128" t="s">
        <v>1032</v>
      </c>
    </row>
    <row r="129" spans="1:4">
      <c r="A129" s="1059">
        <v>128</v>
      </c>
      <c r="B129" t="s">
        <v>1021</v>
      </c>
      <c r="C129" t="s">
        <v>1033</v>
      </c>
      <c r="D129" t="s">
        <v>1034</v>
      </c>
    </row>
    <row r="130" spans="1:4">
      <c r="A130" s="1059">
        <v>129</v>
      </c>
      <c r="B130" t="s">
        <v>1021</v>
      </c>
      <c r="C130" t="s">
        <v>1021</v>
      </c>
      <c r="D130" t="s">
        <v>1022</v>
      </c>
    </row>
    <row r="131" spans="1:4">
      <c r="A131" s="1059">
        <v>130</v>
      </c>
      <c r="B131" t="s">
        <v>1021</v>
      </c>
      <c r="C131" t="s">
        <v>1035</v>
      </c>
      <c r="D131" t="s">
        <v>1036</v>
      </c>
    </row>
    <row r="132" spans="1:4">
      <c r="A132" s="1059">
        <v>131</v>
      </c>
      <c r="B132" t="s">
        <v>1021</v>
      </c>
      <c r="C132" t="s">
        <v>1037</v>
      </c>
      <c r="D132" t="s">
        <v>1038</v>
      </c>
    </row>
    <row r="133" spans="1:4">
      <c r="A133" s="1059">
        <v>132</v>
      </c>
      <c r="B133" t="s">
        <v>1021</v>
      </c>
      <c r="C133" t="s">
        <v>1039</v>
      </c>
      <c r="D133" t="s">
        <v>1040</v>
      </c>
    </row>
    <row r="134" spans="1:4">
      <c r="A134" s="1059">
        <v>133</v>
      </c>
      <c r="B134" t="s">
        <v>1021</v>
      </c>
      <c r="C134" t="s">
        <v>1041</v>
      </c>
      <c r="D134" t="s">
        <v>1042</v>
      </c>
    </row>
    <row r="135" spans="1:4">
      <c r="A135" s="1059">
        <v>134</v>
      </c>
      <c r="B135" t="s">
        <v>1021</v>
      </c>
      <c r="C135" t="s">
        <v>1043</v>
      </c>
      <c r="D135" t="s">
        <v>1044</v>
      </c>
    </row>
    <row r="136" spans="1:4">
      <c r="A136" s="1059">
        <v>135</v>
      </c>
      <c r="B136" t="s">
        <v>1045</v>
      </c>
      <c r="C136" t="s">
        <v>1047</v>
      </c>
      <c r="D136" t="s">
        <v>1048</v>
      </c>
    </row>
    <row r="137" spans="1:4">
      <c r="A137" s="1059">
        <v>136</v>
      </c>
      <c r="B137" t="s">
        <v>1045</v>
      </c>
      <c r="C137" t="s">
        <v>1049</v>
      </c>
      <c r="D137" t="s">
        <v>1050</v>
      </c>
    </row>
    <row r="138" spans="1:4">
      <c r="A138" s="1059">
        <v>137</v>
      </c>
      <c r="B138" t="s">
        <v>1045</v>
      </c>
      <c r="C138" t="s">
        <v>1051</v>
      </c>
      <c r="D138" t="s">
        <v>1052</v>
      </c>
    </row>
    <row r="139" spans="1:4">
      <c r="A139" s="1059">
        <v>138</v>
      </c>
      <c r="B139" t="s">
        <v>1045</v>
      </c>
      <c r="C139" t="s">
        <v>1053</v>
      </c>
      <c r="D139" t="s">
        <v>1054</v>
      </c>
    </row>
    <row r="140" spans="1:4">
      <c r="A140" s="1059">
        <v>139</v>
      </c>
      <c r="B140" t="s">
        <v>1045</v>
      </c>
      <c r="C140" t="s">
        <v>1045</v>
      </c>
      <c r="D140" t="s">
        <v>1046</v>
      </c>
    </row>
    <row r="141" spans="1:4">
      <c r="A141" s="1059">
        <v>140</v>
      </c>
      <c r="B141" t="s">
        <v>1045</v>
      </c>
      <c r="C141" t="s">
        <v>1055</v>
      </c>
      <c r="D141" t="s">
        <v>1056</v>
      </c>
    </row>
    <row r="142" spans="1:4">
      <c r="A142" s="1059">
        <v>141</v>
      </c>
      <c r="B142" t="s">
        <v>1045</v>
      </c>
      <c r="C142" t="s">
        <v>1057</v>
      </c>
      <c r="D142" t="s">
        <v>1058</v>
      </c>
    </row>
    <row r="143" spans="1:4">
      <c r="A143" s="1059">
        <v>142</v>
      </c>
      <c r="B143" t="s">
        <v>1045</v>
      </c>
      <c r="C143" t="s">
        <v>1059</v>
      </c>
      <c r="D143" t="s">
        <v>1060</v>
      </c>
    </row>
    <row r="144" spans="1:4">
      <c r="A144" s="1059">
        <v>143</v>
      </c>
      <c r="B144" t="s">
        <v>1045</v>
      </c>
      <c r="C144" t="s">
        <v>1061</v>
      </c>
      <c r="D144" t="s">
        <v>1062</v>
      </c>
    </row>
    <row r="145" spans="1:4">
      <c r="A145" s="1059">
        <v>144</v>
      </c>
      <c r="B145" t="s">
        <v>1045</v>
      </c>
      <c r="C145" t="s">
        <v>1063</v>
      </c>
      <c r="D145" t="s">
        <v>1064</v>
      </c>
    </row>
    <row r="146" spans="1:4">
      <c r="A146" s="1059">
        <v>145</v>
      </c>
      <c r="B146" t="s">
        <v>1065</v>
      </c>
      <c r="C146" t="s">
        <v>1067</v>
      </c>
      <c r="D146" t="s">
        <v>1068</v>
      </c>
    </row>
    <row r="147" spans="1:4">
      <c r="A147" s="1059">
        <v>146</v>
      </c>
      <c r="B147" t="s">
        <v>1065</v>
      </c>
      <c r="C147" t="s">
        <v>1069</v>
      </c>
      <c r="D147" t="s">
        <v>1070</v>
      </c>
    </row>
    <row r="148" spans="1:4">
      <c r="A148" s="1059">
        <v>147</v>
      </c>
      <c r="B148" t="s">
        <v>1065</v>
      </c>
      <c r="C148" t="s">
        <v>1071</v>
      </c>
      <c r="D148" t="s">
        <v>1072</v>
      </c>
    </row>
    <row r="149" spans="1:4">
      <c r="A149" s="1059">
        <v>148</v>
      </c>
      <c r="B149" t="s">
        <v>1065</v>
      </c>
      <c r="C149" t="s">
        <v>1073</v>
      </c>
      <c r="D149" t="s">
        <v>1074</v>
      </c>
    </row>
    <row r="150" spans="1:4">
      <c r="A150" s="1059">
        <v>149</v>
      </c>
      <c r="B150" t="s">
        <v>1065</v>
      </c>
      <c r="C150" t="s">
        <v>1075</v>
      </c>
      <c r="D150" t="s">
        <v>1076</v>
      </c>
    </row>
    <row r="151" spans="1:4">
      <c r="A151" s="1059">
        <v>150</v>
      </c>
      <c r="B151" t="s">
        <v>1065</v>
      </c>
      <c r="C151" t="s">
        <v>1077</v>
      </c>
      <c r="D151" t="s">
        <v>1078</v>
      </c>
    </row>
    <row r="152" spans="1:4">
      <c r="A152" s="1059">
        <v>151</v>
      </c>
      <c r="B152" t="s">
        <v>1065</v>
      </c>
      <c r="C152" t="s">
        <v>1065</v>
      </c>
      <c r="D152" t="s">
        <v>1066</v>
      </c>
    </row>
    <row r="153" spans="1:4">
      <c r="A153" s="1059">
        <v>152</v>
      </c>
      <c r="B153" t="s">
        <v>1065</v>
      </c>
      <c r="C153" t="s">
        <v>1079</v>
      </c>
      <c r="D153" t="s">
        <v>1080</v>
      </c>
    </row>
    <row r="154" spans="1:4">
      <c r="A154" s="1059">
        <v>153</v>
      </c>
      <c r="B154" t="s">
        <v>1065</v>
      </c>
      <c r="C154" t="s">
        <v>1081</v>
      </c>
      <c r="D154" t="s">
        <v>1082</v>
      </c>
    </row>
    <row r="155" spans="1:4">
      <c r="A155" s="1059">
        <v>154</v>
      </c>
      <c r="B155" t="s">
        <v>1065</v>
      </c>
      <c r="C155" t="s">
        <v>1083</v>
      </c>
      <c r="D155" t="s">
        <v>1084</v>
      </c>
    </row>
    <row r="156" spans="1:4">
      <c r="A156" s="1059">
        <v>155</v>
      </c>
      <c r="B156" t="s">
        <v>1065</v>
      </c>
      <c r="C156" t="s">
        <v>1085</v>
      </c>
      <c r="D156" t="s">
        <v>1086</v>
      </c>
    </row>
    <row r="157" spans="1:4">
      <c r="A157" s="1059">
        <v>156</v>
      </c>
      <c r="B157" t="s">
        <v>1065</v>
      </c>
      <c r="C157" t="s">
        <v>1087</v>
      </c>
      <c r="D157" t="s">
        <v>1088</v>
      </c>
    </row>
    <row r="158" spans="1:4">
      <c r="A158" s="1059">
        <v>157</v>
      </c>
      <c r="B158" t="s">
        <v>1065</v>
      </c>
      <c r="C158" t="s">
        <v>1089</v>
      </c>
      <c r="D158" t="s">
        <v>1090</v>
      </c>
    </row>
    <row r="159" spans="1:4">
      <c r="A159" s="1059">
        <v>158</v>
      </c>
      <c r="B159" t="s">
        <v>1065</v>
      </c>
      <c r="C159" t="s">
        <v>1091</v>
      </c>
      <c r="D159" t="s">
        <v>1092</v>
      </c>
    </row>
    <row r="160" spans="1:4">
      <c r="A160" s="1059">
        <v>159</v>
      </c>
      <c r="B160" t="s">
        <v>1065</v>
      </c>
      <c r="C160" t="s">
        <v>1093</v>
      </c>
      <c r="D160" t="s">
        <v>1094</v>
      </c>
    </row>
    <row r="161" spans="1:4">
      <c r="A161" s="1059">
        <v>160</v>
      </c>
      <c r="B161" t="s">
        <v>3086</v>
      </c>
      <c r="C161" t="s">
        <v>3086</v>
      </c>
      <c r="D161" t="s">
        <v>3087</v>
      </c>
    </row>
    <row r="162" spans="1:4">
      <c r="A162" s="1059">
        <v>161</v>
      </c>
      <c r="B162" t="s">
        <v>1095</v>
      </c>
      <c r="C162" t="s">
        <v>1097</v>
      </c>
      <c r="D162" t="s">
        <v>1098</v>
      </c>
    </row>
    <row r="163" spans="1:4">
      <c r="A163" s="1059">
        <v>162</v>
      </c>
      <c r="B163" t="s">
        <v>1095</v>
      </c>
      <c r="C163" t="s">
        <v>1095</v>
      </c>
      <c r="D163" t="s">
        <v>1096</v>
      </c>
    </row>
    <row r="164" spans="1:4">
      <c r="A164" s="1059">
        <v>163</v>
      </c>
      <c r="B164" t="s">
        <v>1095</v>
      </c>
      <c r="C164" t="s">
        <v>1099</v>
      </c>
      <c r="D164" t="s">
        <v>1100</v>
      </c>
    </row>
    <row r="165" spans="1:4">
      <c r="A165" s="1059">
        <v>164</v>
      </c>
      <c r="B165" t="s">
        <v>1095</v>
      </c>
      <c r="C165" t="s">
        <v>1101</v>
      </c>
      <c r="D165" t="s">
        <v>1102</v>
      </c>
    </row>
    <row r="166" spans="1:4">
      <c r="A166" s="1059">
        <v>165</v>
      </c>
      <c r="B166" t="s">
        <v>1103</v>
      </c>
      <c r="C166" t="s">
        <v>1105</v>
      </c>
      <c r="D166" t="s">
        <v>1106</v>
      </c>
    </row>
    <row r="167" spans="1:4">
      <c r="A167" s="1059">
        <v>166</v>
      </c>
      <c r="B167" t="s">
        <v>1103</v>
      </c>
      <c r="C167" t="s">
        <v>1107</v>
      </c>
      <c r="D167" t="s">
        <v>1108</v>
      </c>
    </row>
    <row r="168" spans="1:4">
      <c r="A168" s="1059">
        <v>167</v>
      </c>
      <c r="B168" t="s">
        <v>1103</v>
      </c>
      <c r="C168" t="s">
        <v>1109</v>
      </c>
      <c r="D168" t="s">
        <v>1110</v>
      </c>
    </row>
    <row r="169" spans="1:4">
      <c r="A169" s="1059">
        <v>168</v>
      </c>
      <c r="B169" t="s">
        <v>1103</v>
      </c>
      <c r="C169" t="s">
        <v>1111</v>
      </c>
      <c r="D169" t="s">
        <v>1112</v>
      </c>
    </row>
    <row r="170" spans="1:4">
      <c r="A170" s="1059">
        <v>169</v>
      </c>
      <c r="B170" t="s">
        <v>1103</v>
      </c>
      <c r="C170" t="s">
        <v>1113</v>
      </c>
      <c r="D170" t="s">
        <v>1114</v>
      </c>
    </row>
    <row r="171" spans="1:4">
      <c r="A171" s="1059">
        <v>170</v>
      </c>
      <c r="B171" t="s">
        <v>1103</v>
      </c>
      <c r="C171" t="s">
        <v>1115</v>
      </c>
      <c r="D171" t="s">
        <v>1116</v>
      </c>
    </row>
    <row r="172" spans="1:4">
      <c r="A172" s="1059">
        <v>171</v>
      </c>
      <c r="B172" t="s">
        <v>1103</v>
      </c>
      <c r="C172" t="s">
        <v>1117</v>
      </c>
      <c r="D172" t="s">
        <v>1118</v>
      </c>
    </row>
    <row r="173" spans="1:4">
      <c r="A173" s="1059">
        <v>172</v>
      </c>
      <c r="B173" t="s">
        <v>1103</v>
      </c>
      <c r="C173" t="s">
        <v>1103</v>
      </c>
      <c r="D173" t="s">
        <v>1104</v>
      </c>
    </row>
    <row r="174" spans="1:4">
      <c r="A174" s="1059">
        <v>173</v>
      </c>
      <c r="B174" t="s">
        <v>1103</v>
      </c>
      <c r="C174" t="s">
        <v>1119</v>
      </c>
      <c r="D174" t="s">
        <v>1120</v>
      </c>
    </row>
    <row r="175" spans="1:4">
      <c r="A175" s="1059">
        <v>174</v>
      </c>
      <c r="B175" t="s">
        <v>1103</v>
      </c>
      <c r="C175" t="s">
        <v>1121</v>
      </c>
      <c r="D175" t="s">
        <v>1122</v>
      </c>
    </row>
    <row r="176" spans="1:4">
      <c r="A176" s="1059">
        <v>175</v>
      </c>
      <c r="B176" t="s">
        <v>1103</v>
      </c>
      <c r="C176" t="s">
        <v>1123</v>
      </c>
      <c r="D176" t="s">
        <v>1124</v>
      </c>
    </row>
    <row r="177" spans="1:4">
      <c r="A177" s="1059">
        <v>176</v>
      </c>
      <c r="B177" t="s">
        <v>1103</v>
      </c>
      <c r="C177" t="s">
        <v>1125</v>
      </c>
      <c r="D177" t="s">
        <v>1126</v>
      </c>
    </row>
    <row r="178" spans="1:4">
      <c r="A178" s="1059">
        <v>177</v>
      </c>
      <c r="B178" t="s">
        <v>1103</v>
      </c>
      <c r="C178" t="s">
        <v>1127</v>
      </c>
      <c r="D178" t="s">
        <v>1128</v>
      </c>
    </row>
    <row r="179" spans="1:4">
      <c r="A179" s="1059">
        <v>178</v>
      </c>
      <c r="B179" t="s">
        <v>1103</v>
      </c>
      <c r="C179" t="s">
        <v>1129</v>
      </c>
      <c r="D179" t="s">
        <v>1130</v>
      </c>
    </row>
    <row r="180" spans="1:4">
      <c r="A180" s="1059">
        <v>179</v>
      </c>
      <c r="B180" t="s">
        <v>1103</v>
      </c>
      <c r="C180" t="s">
        <v>1131</v>
      </c>
      <c r="D180" t="s">
        <v>1132</v>
      </c>
    </row>
    <row r="181" spans="1:4">
      <c r="A181" s="1059">
        <v>180</v>
      </c>
      <c r="B181" t="s">
        <v>1103</v>
      </c>
      <c r="C181" t="s">
        <v>1133</v>
      </c>
      <c r="D181" t="s">
        <v>1134</v>
      </c>
    </row>
    <row r="182" spans="1:4">
      <c r="A182" s="1059">
        <v>181</v>
      </c>
      <c r="B182" t="s">
        <v>1135</v>
      </c>
      <c r="C182" t="s">
        <v>1137</v>
      </c>
      <c r="D182" t="s">
        <v>1138</v>
      </c>
    </row>
    <row r="183" spans="1:4">
      <c r="A183" s="1059">
        <v>182</v>
      </c>
      <c r="B183" t="s">
        <v>1135</v>
      </c>
      <c r="C183" t="s">
        <v>1139</v>
      </c>
      <c r="D183" t="s">
        <v>1140</v>
      </c>
    </row>
    <row r="184" spans="1:4">
      <c r="A184" s="1059">
        <v>183</v>
      </c>
      <c r="B184" t="s">
        <v>1135</v>
      </c>
      <c r="C184" t="s">
        <v>1135</v>
      </c>
      <c r="D184" t="s">
        <v>1136</v>
      </c>
    </row>
    <row r="185" spans="1:4">
      <c r="A185" s="1059">
        <v>184</v>
      </c>
      <c r="B185" t="s">
        <v>1135</v>
      </c>
      <c r="C185" t="s">
        <v>1141</v>
      </c>
      <c r="D185" t="s">
        <v>1142</v>
      </c>
    </row>
    <row r="186" spans="1:4">
      <c r="A186" s="1059">
        <v>185</v>
      </c>
      <c r="B186" t="s">
        <v>1135</v>
      </c>
      <c r="C186" t="s">
        <v>1143</v>
      </c>
      <c r="D186" t="s">
        <v>1144</v>
      </c>
    </row>
    <row r="187" spans="1:4">
      <c r="A187" s="1059">
        <v>186</v>
      </c>
      <c r="B187" t="s">
        <v>1135</v>
      </c>
      <c r="C187" t="s">
        <v>1145</v>
      </c>
      <c r="D187" t="s">
        <v>1146</v>
      </c>
    </row>
    <row r="188" spans="1:4">
      <c r="A188" s="1059">
        <v>187</v>
      </c>
      <c r="B188" t="s">
        <v>1135</v>
      </c>
      <c r="C188" t="s">
        <v>1147</v>
      </c>
      <c r="D188" t="s">
        <v>1148</v>
      </c>
    </row>
    <row r="189" spans="1:4">
      <c r="A189" s="1059">
        <v>188</v>
      </c>
      <c r="B189" t="s">
        <v>1135</v>
      </c>
      <c r="C189" t="s">
        <v>1149</v>
      </c>
      <c r="D189" t="s">
        <v>1150</v>
      </c>
    </row>
    <row r="190" spans="1:4">
      <c r="A190" s="1059">
        <v>189</v>
      </c>
      <c r="B190" t="s">
        <v>1135</v>
      </c>
      <c r="C190" t="s">
        <v>1151</v>
      </c>
      <c r="D190" t="s">
        <v>1152</v>
      </c>
    </row>
    <row r="191" spans="1:4">
      <c r="A191" s="1059">
        <v>190</v>
      </c>
      <c r="B191" t="s">
        <v>1135</v>
      </c>
      <c r="C191" t="s">
        <v>1153</v>
      </c>
      <c r="D191" t="s">
        <v>1154</v>
      </c>
    </row>
    <row r="192" spans="1:4">
      <c r="A192" s="1059">
        <v>191</v>
      </c>
      <c r="B192" t="s">
        <v>1155</v>
      </c>
      <c r="C192" t="s">
        <v>1157</v>
      </c>
      <c r="D192" t="s">
        <v>1158</v>
      </c>
    </row>
    <row r="193" spans="1:4">
      <c r="A193" s="1059">
        <v>192</v>
      </c>
      <c r="B193" t="s">
        <v>1155</v>
      </c>
      <c r="C193" t="s">
        <v>1159</v>
      </c>
      <c r="D193" t="s">
        <v>1160</v>
      </c>
    </row>
    <row r="194" spans="1:4">
      <c r="A194" s="1059">
        <v>193</v>
      </c>
      <c r="B194" t="s">
        <v>1155</v>
      </c>
      <c r="C194" t="s">
        <v>1155</v>
      </c>
      <c r="D194" t="s">
        <v>1156</v>
      </c>
    </row>
    <row r="195" spans="1:4">
      <c r="A195" s="1059">
        <v>194</v>
      </c>
      <c r="B195" t="s">
        <v>1155</v>
      </c>
      <c r="C195" t="s">
        <v>1161</v>
      </c>
      <c r="D195" t="s">
        <v>1162</v>
      </c>
    </row>
    <row r="196" spans="1:4">
      <c r="A196" s="1059">
        <v>195</v>
      </c>
      <c r="B196" t="s">
        <v>1155</v>
      </c>
      <c r="C196" t="s">
        <v>907</v>
      </c>
      <c r="D196" t="s">
        <v>1163</v>
      </c>
    </row>
    <row r="197" spans="1:4">
      <c r="A197" s="1059">
        <v>196</v>
      </c>
      <c r="B197" t="s">
        <v>1155</v>
      </c>
      <c r="C197" t="s">
        <v>1164</v>
      </c>
      <c r="D197" t="s">
        <v>1165</v>
      </c>
    </row>
    <row r="198" spans="1:4">
      <c r="A198" s="1059">
        <v>197</v>
      </c>
      <c r="B198" t="s">
        <v>3088</v>
      </c>
      <c r="C198" t="s">
        <v>3088</v>
      </c>
      <c r="D198" t="s">
        <v>1240</v>
      </c>
    </row>
    <row r="199" spans="1:4">
      <c r="A199" s="1059">
        <v>198</v>
      </c>
      <c r="B199" t="s">
        <v>1166</v>
      </c>
      <c r="C199" t="s">
        <v>1168</v>
      </c>
      <c r="D199" t="s">
        <v>1169</v>
      </c>
    </row>
    <row r="200" spans="1:4">
      <c r="A200" s="1059">
        <v>199</v>
      </c>
      <c r="B200" t="s">
        <v>1166</v>
      </c>
      <c r="C200" t="s">
        <v>1170</v>
      </c>
      <c r="D200" t="s">
        <v>1171</v>
      </c>
    </row>
    <row r="201" spans="1:4">
      <c r="A201" s="1059">
        <v>200</v>
      </c>
      <c r="B201" t="s">
        <v>1166</v>
      </c>
      <c r="C201" t="s">
        <v>1172</v>
      </c>
      <c r="D201" t="s">
        <v>1173</v>
      </c>
    </row>
    <row r="202" spans="1:4">
      <c r="A202" s="1059">
        <v>201</v>
      </c>
      <c r="B202" t="s">
        <v>1166</v>
      </c>
      <c r="C202" t="s">
        <v>1174</v>
      </c>
      <c r="D202" t="s">
        <v>1175</v>
      </c>
    </row>
    <row r="203" spans="1:4">
      <c r="A203" s="1059">
        <v>202</v>
      </c>
      <c r="B203" t="s">
        <v>1166</v>
      </c>
      <c r="C203" t="s">
        <v>1166</v>
      </c>
      <c r="D203" t="s">
        <v>1167</v>
      </c>
    </row>
    <row r="204" spans="1:4">
      <c r="A204" s="1059">
        <v>203</v>
      </c>
      <c r="B204" t="s">
        <v>1166</v>
      </c>
      <c r="C204" t="s">
        <v>1176</v>
      </c>
      <c r="D204" t="s">
        <v>1177</v>
      </c>
    </row>
    <row r="205" spans="1:4">
      <c r="A205" s="1059">
        <v>204</v>
      </c>
      <c r="B205" t="s">
        <v>1166</v>
      </c>
      <c r="C205" t="s">
        <v>1178</v>
      </c>
      <c r="D205" t="s">
        <v>1179</v>
      </c>
    </row>
    <row r="206" spans="1:4">
      <c r="A206" s="1059">
        <v>205</v>
      </c>
      <c r="B206" t="s">
        <v>1166</v>
      </c>
      <c r="C206" t="s">
        <v>1180</v>
      </c>
      <c r="D206" t="s">
        <v>1181</v>
      </c>
    </row>
    <row r="207" spans="1:4">
      <c r="A207" s="1059">
        <v>206</v>
      </c>
      <c r="B207" t="s">
        <v>1166</v>
      </c>
      <c r="C207" t="s">
        <v>1182</v>
      </c>
      <c r="D207" t="s">
        <v>1183</v>
      </c>
    </row>
    <row r="208" spans="1:4">
      <c r="A208" s="1059">
        <v>207</v>
      </c>
      <c r="B208" t="s">
        <v>1166</v>
      </c>
      <c r="C208" t="s">
        <v>1184</v>
      </c>
      <c r="D208" t="s">
        <v>1185</v>
      </c>
    </row>
    <row r="209" spans="1:4">
      <c r="A209" s="1059">
        <v>208</v>
      </c>
      <c r="B209" t="s">
        <v>1166</v>
      </c>
      <c r="C209" t="s">
        <v>1186</v>
      </c>
      <c r="D209" t="s">
        <v>1187</v>
      </c>
    </row>
    <row r="210" spans="1:4">
      <c r="A210" s="1059">
        <v>209</v>
      </c>
      <c r="B210" t="s">
        <v>1188</v>
      </c>
      <c r="C210" t="s">
        <v>1190</v>
      </c>
      <c r="D210" t="s">
        <v>1191</v>
      </c>
    </row>
    <row r="211" spans="1:4">
      <c r="A211" s="1059">
        <v>210</v>
      </c>
      <c r="B211" t="s">
        <v>1188</v>
      </c>
      <c r="C211" t="s">
        <v>1192</v>
      </c>
      <c r="D211" t="s">
        <v>1193</v>
      </c>
    </row>
    <row r="212" spans="1:4">
      <c r="A212" s="1059">
        <v>211</v>
      </c>
      <c r="B212" t="s">
        <v>1188</v>
      </c>
      <c r="C212" t="s">
        <v>1194</v>
      </c>
      <c r="D212" t="s">
        <v>1195</v>
      </c>
    </row>
    <row r="213" spans="1:4">
      <c r="A213" s="1059">
        <v>212</v>
      </c>
      <c r="B213" t="s">
        <v>1188</v>
      </c>
      <c r="C213" t="s">
        <v>1188</v>
      </c>
      <c r="D213" t="s">
        <v>1189</v>
      </c>
    </row>
    <row r="214" spans="1:4">
      <c r="A214" s="1059">
        <v>213</v>
      </c>
      <c r="B214" t="s">
        <v>1188</v>
      </c>
      <c r="C214" t="s">
        <v>1196</v>
      </c>
      <c r="D214" t="s">
        <v>1197</v>
      </c>
    </row>
    <row r="215" spans="1:4">
      <c r="A215" s="1059">
        <v>214</v>
      </c>
      <c r="B215" t="s">
        <v>1188</v>
      </c>
      <c r="C215" t="s">
        <v>1198</v>
      </c>
      <c r="D215" t="s">
        <v>1199</v>
      </c>
    </row>
    <row r="216" spans="1:4">
      <c r="A216" s="1059">
        <v>215</v>
      </c>
      <c r="B216" t="s">
        <v>1200</v>
      </c>
      <c r="C216" t="s">
        <v>1202</v>
      </c>
      <c r="D216" t="s">
        <v>1203</v>
      </c>
    </row>
    <row r="217" spans="1:4">
      <c r="A217" s="1059">
        <v>216</v>
      </c>
      <c r="B217" t="s">
        <v>1200</v>
      </c>
      <c r="C217" t="s">
        <v>1204</v>
      </c>
      <c r="D217" t="s">
        <v>1205</v>
      </c>
    </row>
    <row r="218" spans="1:4">
      <c r="A218" s="1059">
        <v>217</v>
      </c>
      <c r="B218" t="s">
        <v>1200</v>
      </c>
      <c r="C218" t="s">
        <v>1206</v>
      </c>
      <c r="D218" t="s">
        <v>1207</v>
      </c>
    </row>
    <row r="219" spans="1:4">
      <c r="A219" s="1059">
        <v>218</v>
      </c>
      <c r="B219" t="s">
        <v>1200</v>
      </c>
      <c r="C219" t="s">
        <v>1208</v>
      </c>
      <c r="D219" t="s">
        <v>1209</v>
      </c>
    </row>
    <row r="220" spans="1:4">
      <c r="A220" s="1059">
        <v>219</v>
      </c>
      <c r="B220" t="s">
        <v>1200</v>
      </c>
      <c r="C220" t="s">
        <v>1210</v>
      </c>
      <c r="D220" t="s">
        <v>1211</v>
      </c>
    </row>
    <row r="221" spans="1:4">
      <c r="A221" s="1059">
        <v>220</v>
      </c>
      <c r="B221" t="s">
        <v>1200</v>
      </c>
      <c r="C221" t="s">
        <v>1212</v>
      </c>
      <c r="D221" t="s">
        <v>1213</v>
      </c>
    </row>
    <row r="222" spans="1:4">
      <c r="A222" s="1059">
        <v>221</v>
      </c>
      <c r="B222" t="s">
        <v>1200</v>
      </c>
      <c r="C222" t="s">
        <v>1214</v>
      </c>
      <c r="D222" t="s">
        <v>1215</v>
      </c>
    </row>
    <row r="223" spans="1:4">
      <c r="A223" s="1059">
        <v>222</v>
      </c>
      <c r="B223" t="s">
        <v>1200</v>
      </c>
      <c r="C223" t="s">
        <v>1216</v>
      </c>
      <c r="D223" t="s">
        <v>1217</v>
      </c>
    </row>
    <row r="224" spans="1:4">
      <c r="A224" s="1059">
        <v>223</v>
      </c>
      <c r="B224" t="s">
        <v>1200</v>
      </c>
      <c r="C224" t="s">
        <v>1200</v>
      </c>
      <c r="D224" t="s">
        <v>1201</v>
      </c>
    </row>
    <row r="225" spans="1:4">
      <c r="A225" s="1059">
        <v>224</v>
      </c>
      <c r="B225" t="s">
        <v>1200</v>
      </c>
      <c r="C225" t="s">
        <v>1218</v>
      </c>
      <c r="D225" t="s">
        <v>1219</v>
      </c>
    </row>
    <row r="226" spans="1:4">
      <c r="A226" s="1059">
        <v>225</v>
      </c>
      <c r="B226" t="s">
        <v>1200</v>
      </c>
      <c r="C226" t="s">
        <v>1220</v>
      </c>
      <c r="D226" t="s">
        <v>1221</v>
      </c>
    </row>
    <row r="227" spans="1:4">
      <c r="A227" s="1059">
        <v>226</v>
      </c>
      <c r="B227" t="s">
        <v>1200</v>
      </c>
      <c r="C227" t="s">
        <v>1222</v>
      </c>
      <c r="D227" t="s">
        <v>1223</v>
      </c>
    </row>
    <row r="228" spans="1:4">
      <c r="A228" s="1059">
        <v>227</v>
      </c>
      <c r="B228" t="s">
        <v>1200</v>
      </c>
      <c r="C228" t="s">
        <v>1224</v>
      </c>
      <c r="D228" t="s">
        <v>1225</v>
      </c>
    </row>
    <row r="229" spans="1:4">
      <c r="A229" s="1059">
        <v>228</v>
      </c>
      <c r="B229" t="s">
        <v>1200</v>
      </c>
      <c r="C229" t="s">
        <v>1226</v>
      </c>
      <c r="D229" t="s">
        <v>1227</v>
      </c>
    </row>
    <row r="230" spans="1:4">
      <c r="A230" s="1059">
        <v>229</v>
      </c>
      <c r="B230" t="s">
        <v>1228</v>
      </c>
      <c r="C230" t="s">
        <v>1230</v>
      </c>
      <c r="D230" t="s">
        <v>1231</v>
      </c>
    </row>
    <row r="231" spans="1:4">
      <c r="A231" s="1059">
        <v>230</v>
      </c>
      <c r="B231" t="s">
        <v>1228</v>
      </c>
      <c r="C231" t="s">
        <v>1232</v>
      </c>
      <c r="D231" t="s">
        <v>1233</v>
      </c>
    </row>
    <row r="232" spans="1:4">
      <c r="A232" s="1059">
        <v>231</v>
      </c>
      <c r="B232" t="s">
        <v>1228</v>
      </c>
      <c r="C232" t="s">
        <v>1234</v>
      </c>
      <c r="D232" t="s">
        <v>1235</v>
      </c>
    </row>
    <row r="233" spans="1:4">
      <c r="A233" s="1059">
        <v>232</v>
      </c>
      <c r="B233" t="s">
        <v>1228</v>
      </c>
      <c r="C233" t="s">
        <v>1236</v>
      </c>
      <c r="D233" t="s">
        <v>1237</v>
      </c>
    </row>
    <row r="234" spans="1:4">
      <c r="A234" s="1059">
        <v>233</v>
      </c>
      <c r="B234" t="s">
        <v>1228</v>
      </c>
      <c r="C234" t="s">
        <v>1228</v>
      </c>
      <c r="D234" t="s">
        <v>1229</v>
      </c>
    </row>
    <row r="235" spans="1:4">
      <c r="A235" s="1059">
        <v>234</v>
      </c>
      <c r="B235" t="s">
        <v>1228</v>
      </c>
      <c r="C235" t="s">
        <v>1238</v>
      </c>
      <c r="D235" t="s">
        <v>1239</v>
      </c>
    </row>
    <row r="236" spans="1:4">
      <c r="A236" s="1059">
        <v>235</v>
      </c>
      <c r="B236" t="s">
        <v>1241</v>
      </c>
      <c r="C236" t="s">
        <v>1243</v>
      </c>
      <c r="D236" t="s">
        <v>1244</v>
      </c>
    </row>
    <row r="237" spans="1:4">
      <c r="A237" s="1059">
        <v>236</v>
      </c>
      <c r="B237" t="s">
        <v>1241</v>
      </c>
      <c r="C237" t="s">
        <v>1245</v>
      </c>
      <c r="D237" t="s">
        <v>1246</v>
      </c>
    </row>
    <row r="238" spans="1:4">
      <c r="A238" s="1059">
        <v>237</v>
      </c>
      <c r="B238" t="s">
        <v>1241</v>
      </c>
      <c r="C238" t="s">
        <v>1247</v>
      </c>
      <c r="D238" t="s">
        <v>1248</v>
      </c>
    </row>
    <row r="239" spans="1:4">
      <c r="A239" s="1059">
        <v>238</v>
      </c>
      <c r="B239" t="s">
        <v>1241</v>
      </c>
      <c r="C239" t="s">
        <v>1249</v>
      </c>
      <c r="D239" t="s">
        <v>1250</v>
      </c>
    </row>
    <row r="240" spans="1:4">
      <c r="A240" s="1059">
        <v>239</v>
      </c>
      <c r="B240" t="s">
        <v>1241</v>
      </c>
      <c r="C240" t="s">
        <v>1251</v>
      </c>
      <c r="D240" t="s">
        <v>1252</v>
      </c>
    </row>
    <row r="241" spans="1:4">
      <c r="A241" s="1059">
        <v>240</v>
      </c>
      <c r="B241" t="s">
        <v>1241</v>
      </c>
      <c r="C241" t="s">
        <v>1253</v>
      </c>
      <c r="D241" t="s">
        <v>1254</v>
      </c>
    </row>
    <row r="242" spans="1:4">
      <c r="A242" s="1059">
        <v>241</v>
      </c>
      <c r="B242" t="s">
        <v>1241</v>
      </c>
      <c r="C242" t="s">
        <v>1255</v>
      </c>
      <c r="D242" t="s">
        <v>1256</v>
      </c>
    </row>
    <row r="243" spans="1:4">
      <c r="A243" s="1059">
        <v>242</v>
      </c>
      <c r="B243" t="s">
        <v>1241</v>
      </c>
      <c r="C243" t="s">
        <v>1241</v>
      </c>
      <c r="D243" t="s">
        <v>1242</v>
      </c>
    </row>
    <row r="244" spans="1:4">
      <c r="A244" s="1059">
        <v>243</v>
      </c>
      <c r="B244" t="s">
        <v>1257</v>
      </c>
      <c r="C244" t="s">
        <v>1259</v>
      </c>
      <c r="D244" t="s">
        <v>1260</v>
      </c>
    </row>
    <row r="245" spans="1:4">
      <c r="A245" s="1059">
        <v>244</v>
      </c>
      <c r="B245" t="s">
        <v>1257</v>
      </c>
      <c r="C245" t="s">
        <v>1261</v>
      </c>
      <c r="D245" t="s">
        <v>1262</v>
      </c>
    </row>
    <row r="246" spans="1:4">
      <c r="A246" s="1059">
        <v>245</v>
      </c>
      <c r="B246" t="s">
        <v>1257</v>
      </c>
      <c r="C246" t="s">
        <v>1263</v>
      </c>
      <c r="D246" t="s">
        <v>1264</v>
      </c>
    </row>
    <row r="247" spans="1:4">
      <c r="A247" s="1059">
        <v>246</v>
      </c>
      <c r="B247" t="s">
        <v>1257</v>
      </c>
      <c r="C247" t="s">
        <v>1265</v>
      </c>
      <c r="D247" t="s">
        <v>1266</v>
      </c>
    </row>
    <row r="248" spans="1:4">
      <c r="A248" s="1059">
        <v>247</v>
      </c>
      <c r="B248" t="s">
        <v>1257</v>
      </c>
      <c r="C248" t="s">
        <v>1267</v>
      </c>
      <c r="D248" t="s">
        <v>1268</v>
      </c>
    </row>
    <row r="249" spans="1:4">
      <c r="A249" s="1059">
        <v>248</v>
      </c>
      <c r="B249" t="s">
        <v>1257</v>
      </c>
      <c r="C249" t="s">
        <v>1269</v>
      </c>
      <c r="D249" t="s">
        <v>1270</v>
      </c>
    </row>
    <row r="250" spans="1:4">
      <c r="A250" s="1059">
        <v>249</v>
      </c>
      <c r="B250" t="s">
        <v>1257</v>
      </c>
      <c r="C250" t="s">
        <v>1271</v>
      </c>
      <c r="D250" t="s">
        <v>1272</v>
      </c>
    </row>
    <row r="251" spans="1:4">
      <c r="A251" s="1059">
        <v>250</v>
      </c>
      <c r="B251" t="s">
        <v>1257</v>
      </c>
      <c r="C251" t="s">
        <v>1273</v>
      </c>
      <c r="D251" t="s">
        <v>1274</v>
      </c>
    </row>
    <row r="252" spans="1:4">
      <c r="A252" s="1059">
        <v>251</v>
      </c>
      <c r="B252" t="s">
        <v>1257</v>
      </c>
      <c r="C252" t="s">
        <v>1275</v>
      </c>
      <c r="D252" t="s">
        <v>1276</v>
      </c>
    </row>
    <row r="253" spans="1:4">
      <c r="A253" s="1059">
        <v>252</v>
      </c>
      <c r="B253" t="s">
        <v>1257</v>
      </c>
      <c r="C253" t="s">
        <v>1277</v>
      </c>
      <c r="D253" t="s">
        <v>1278</v>
      </c>
    </row>
    <row r="254" spans="1:4">
      <c r="A254" s="1059">
        <v>253</v>
      </c>
      <c r="B254" t="s">
        <v>1257</v>
      </c>
      <c r="C254" t="s">
        <v>1279</v>
      </c>
      <c r="D254" t="s">
        <v>1280</v>
      </c>
    </row>
    <row r="255" spans="1:4">
      <c r="A255" s="1059">
        <v>254</v>
      </c>
      <c r="B255" t="s">
        <v>1257</v>
      </c>
      <c r="C255" t="s">
        <v>1281</v>
      </c>
      <c r="D255" t="s">
        <v>1282</v>
      </c>
    </row>
    <row r="256" spans="1:4">
      <c r="A256" s="1059">
        <v>255</v>
      </c>
      <c r="B256" t="s">
        <v>1257</v>
      </c>
      <c r="C256" t="s">
        <v>1283</v>
      </c>
      <c r="D256" t="s">
        <v>1284</v>
      </c>
    </row>
    <row r="257" spans="1:4">
      <c r="A257" s="1059">
        <v>256</v>
      </c>
      <c r="B257" t="s">
        <v>1257</v>
      </c>
      <c r="C257" t="s">
        <v>1285</v>
      </c>
      <c r="D257" t="s">
        <v>1286</v>
      </c>
    </row>
    <row r="258" spans="1:4">
      <c r="A258" s="1059">
        <v>257</v>
      </c>
      <c r="B258" t="s">
        <v>1257</v>
      </c>
      <c r="C258" t="s">
        <v>1257</v>
      </c>
      <c r="D258" t="s">
        <v>1258</v>
      </c>
    </row>
    <row r="259" spans="1:4">
      <c r="A259" s="1059">
        <v>258</v>
      </c>
      <c r="B259" t="s">
        <v>1257</v>
      </c>
      <c r="C259" t="s">
        <v>1287</v>
      </c>
      <c r="D259" t="s">
        <v>1288</v>
      </c>
    </row>
    <row r="260" spans="1:4">
      <c r="A260" s="1059">
        <v>259</v>
      </c>
      <c r="B260" t="s">
        <v>1257</v>
      </c>
      <c r="C260" t="s">
        <v>1289</v>
      </c>
      <c r="D260" t="s">
        <v>1290</v>
      </c>
    </row>
    <row r="261" spans="1:4">
      <c r="A261" s="1059">
        <v>260</v>
      </c>
      <c r="B261" t="s">
        <v>1291</v>
      </c>
      <c r="C261" t="s">
        <v>1293</v>
      </c>
      <c r="D261" t="s">
        <v>1294</v>
      </c>
    </row>
    <row r="262" spans="1:4">
      <c r="A262" s="1059">
        <v>261</v>
      </c>
      <c r="B262" t="s">
        <v>1291</v>
      </c>
      <c r="C262" t="s">
        <v>1295</v>
      </c>
      <c r="D262" t="s">
        <v>1296</v>
      </c>
    </row>
    <row r="263" spans="1:4">
      <c r="A263" s="1059">
        <v>262</v>
      </c>
      <c r="B263" t="s">
        <v>1291</v>
      </c>
      <c r="C263" t="s">
        <v>1297</v>
      </c>
      <c r="D263" t="s">
        <v>1298</v>
      </c>
    </row>
    <row r="264" spans="1:4">
      <c r="A264" s="1059">
        <v>263</v>
      </c>
      <c r="B264" t="s">
        <v>1291</v>
      </c>
      <c r="C264" t="s">
        <v>1299</v>
      </c>
      <c r="D264" t="s">
        <v>1300</v>
      </c>
    </row>
    <row r="265" spans="1:4">
      <c r="A265" s="1059">
        <v>264</v>
      </c>
      <c r="B265" t="s">
        <v>1291</v>
      </c>
      <c r="C265" t="s">
        <v>1301</v>
      </c>
      <c r="D265" t="s">
        <v>1302</v>
      </c>
    </row>
    <row r="266" spans="1:4">
      <c r="A266" s="1059">
        <v>265</v>
      </c>
      <c r="B266" t="s">
        <v>1291</v>
      </c>
      <c r="C266" t="s">
        <v>1303</v>
      </c>
      <c r="D266" t="s">
        <v>1304</v>
      </c>
    </row>
    <row r="267" spans="1:4">
      <c r="A267" s="1059">
        <v>266</v>
      </c>
      <c r="B267" t="s">
        <v>1291</v>
      </c>
      <c r="C267" t="s">
        <v>1305</v>
      </c>
      <c r="D267" t="s">
        <v>1306</v>
      </c>
    </row>
    <row r="268" spans="1:4">
      <c r="A268" s="1059">
        <v>267</v>
      </c>
      <c r="B268" t="s">
        <v>1291</v>
      </c>
      <c r="C268" t="s">
        <v>1307</v>
      </c>
      <c r="D268" t="s">
        <v>1308</v>
      </c>
    </row>
    <row r="269" spans="1:4">
      <c r="A269" s="1059">
        <v>268</v>
      </c>
      <c r="B269" t="s">
        <v>1291</v>
      </c>
      <c r="C269" t="s">
        <v>1309</v>
      </c>
      <c r="D269" t="s">
        <v>1310</v>
      </c>
    </row>
    <row r="270" spans="1:4">
      <c r="A270" s="1059">
        <v>269</v>
      </c>
      <c r="B270" t="s">
        <v>1291</v>
      </c>
      <c r="C270" t="s">
        <v>1311</v>
      </c>
      <c r="D270" t="s">
        <v>1312</v>
      </c>
    </row>
    <row r="271" spans="1:4">
      <c r="A271" s="1059">
        <v>270</v>
      </c>
      <c r="B271" t="s">
        <v>1291</v>
      </c>
      <c r="C271" t="s">
        <v>1313</v>
      </c>
      <c r="D271" t="s">
        <v>1314</v>
      </c>
    </row>
    <row r="272" spans="1:4">
      <c r="A272" s="1059">
        <v>271</v>
      </c>
      <c r="B272" t="s">
        <v>1291</v>
      </c>
      <c r="C272" t="s">
        <v>1291</v>
      </c>
      <c r="D272" t="s">
        <v>1292</v>
      </c>
    </row>
    <row r="273" spans="1:4">
      <c r="A273" s="1059">
        <v>272</v>
      </c>
      <c r="B273" t="s">
        <v>1291</v>
      </c>
      <c r="C273" t="s">
        <v>1315</v>
      </c>
      <c r="D273" t="s">
        <v>1316</v>
      </c>
    </row>
    <row r="274" spans="1:4">
      <c r="A274" s="1059">
        <v>273</v>
      </c>
      <c r="B274" t="s">
        <v>1291</v>
      </c>
      <c r="C274" t="s">
        <v>3089</v>
      </c>
      <c r="D274" t="s">
        <v>3090</v>
      </c>
    </row>
    <row r="275" spans="1:4">
      <c r="A275" s="1059">
        <v>274</v>
      </c>
      <c r="B275" t="s">
        <v>1291</v>
      </c>
      <c r="C275" t="s">
        <v>1317</v>
      </c>
      <c r="D275" t="s">
        <v>1318</v>
      </c>
    </row>
    <row r="276" spans="1:4">
      <c r="A276" s="1059">
        <v>275</v>
      </c>
      <c r="B276" t="s">
        <v>1291</v>
      </c>
      <c r="C276" t="s">
        <v>1319</v>
      </c>
      <c r="D276" t="s">
        <v>1320</v>
      </c>
    </row>
    <row r="277" spans="1:4">
      <c r="A277" s="1059">
        <v>276</v>
      </c>
      <c r="B277" t="s">
        <v>1321</v>
      </c>
      <c r="C277" t="s">
        <v>1323</v>
      </c>
      <c r="D277" t="s">
        <v>1324</v>
      </c>
    </row>
    <row r="278" spans="1:4">
      <c r="A278" s="1059">
        <v>277</v>
      </c>
      <c r="B278" t="s">
        <v>1321</v>
      </c>
      <c r="C278" t="s">
        <v>1325</v>
      </c>
      <c r="D278" t="s">
        <v>1326</v>
      </c>
    </row>
    <row r="279" spans="1:4">
      <c r="A279" s="1059">
        <v>278</v>
      </c>
      <c r="B279" t="s">
        <v>1321</v>
      </c>
      <c r="C279" t="s">
        <v>1327</v>
      </c>
      <c r="D279" t="s">
        <v>1328</v>
      </c>
    </row>
    <row r="280" spans="1:4">
      <c r="A280" s="1059">
        <v>279</v>
      </c>
      <c r="B280" t="s">
        <v>1321</v>
      </c>
      <c r="C280" t="s">
        <v>1329</v>
      </c>
      <c r="D280" t="s">
        <v>1330</v>
      </c>
    </row>
    <row r="281" spans="1:4">
      <c r="A281" s="1059">
        <v>280</v>
      </c>
      <c r="B281" t="s">
        <v>1321</v>
      </c>
      <c r="C281" t="s">
        <v>1331</v>
      </c>
      <c r="D281" t="s">
        <v>1332</v>
      </c>
    </row>
    <row r="282" spans="1:4">
      <c r="A282" s="1059">
        <v>281</v>
      </c>
      <c r="B282" t="s">
        <v>1321</v>
      </c>
      <c r="C282" t="s">
        <v>1333</v>
      </c>
      <c r="D282" t="s">
        <v>1334</v>
      </c>
    </row>
    <row r="283" spans="1:4">
      <c r="A283" s="1059">
        <v>282</v>
      </c>
      <c r="B283" t="s">
        <v>1321</v>
      </c>
      <c r="C283" t="s">
        <v>1335</v>
      </c>
      <c r="D283" t="s">
        <v>1336</v>
      </c>
    </row>
    <row r="284" spans="1:4">
      <c r="A284" s="1059">
        <v>283</v>
      </c>
      <c r="B284" t="s">
        <v>1321</v>
      </c>
      <c r="C284" t="s">
        <v>1321</v>
      </c>
      <c r="D284" t="s">
        <v>1322</v>
      </c>
    </row>
    <row r="285" spans="1:4">
      <c r="A285" s="1059">
        <v>284</v>
      </c>
      <c r="B285" t="s">
        <v>1321</v>
      </c>
      <c r="C285" t="s">
        <v>1337</v>
      </c>
      <c r="D285" t="s">
        <v>1338</v>
      </c>
    </row>
    <row r="286" spans="1:4">
      <c r="A286" s="1059">
        <v>285</v>
      </c>
      <c r="B286" t="s">
        <v>1321</v>
      </c>
      <c r="C286" t="s">
        <v>1339</v>
      </c>
      <c r="D286" t="s">
        <v>1340</v>
      </c>
    </row>
    <row r="287" spans="1:4">
      <c r="A287" s="1059">
        <v>286</v>
      </c>
      <c r="B287" t="s">
        <v>1321</v>
      </c>
      <c r="C287" t="s">
        <v>1341</v>
      </c>
      <c r="D287" t="s">
        <v>1342</v>
      </c>
    </row>
    <row r="288" spans="1:4">
      <c r="A288" s="1059">
        <v>287</v>
      </c>
      <c r="B288" t="s">
        <v>1343</v>
      </c>
      <c r="C288" t="s">
        <v>1345</v>
      </c>
      <c r="D288" t="s">
        <v>1346</v>
      </c>
    </row>
    <row r="289" spans="1:4">
      <c r="A289" s="1059">
        <v>288</v>
      </c>
      <c r="B289" t="s">
        <v>1343</v>
      </c>
      <c r="C289" t="s">
        <v>1347</v>
      </c>
      <c r="D289" t="s">
        <v>1348</v>
      </c>
    </row>
    <row r="290" spans="1:4">
      <c r="A290" s="1059">
        <v>289</v>
      </c>
      <c r="B290" t="s">
        <v>1343</v>
      </c>
      <c r="C290" t="s">
        <v>1349</v>
      </c>
      <c r="D290" t="s">
        <v>1350</v>
      </c>
    </row>
    <row r="291" spans="1:4">
      <c r="A291" s="1059">
        <v>290</v>
      </c>
      <c r="B291" t="s">
        <v>1343</v>
      </c>
      <c r="C291" t="s">
        <v>1351</v>
      </c>
      <c r="D291" t="s">
        <v>1352</v>
      </c>
    </row>
    <row r="292" spans="1:4">
      <c r="A292" s="1059">
        <v>291</v>
      </c>
      <c r="B292" t="s">
        <v>1343</v>
      </c>
      <c r="C292" t="s">
        <v>1353</v>
      </c>
      <c r="D292" t="s">
        <v>1354</v>
      </c>
    </row>
    <row r="293" spans="1:4">
      <c r="A293" s="1059">
        <v>292</v>
      </c>
      <c r="B293" t="s">
        <v>1343</v>
      </c>
      <c r="C293" t="s">
        <v>1355</v>
      </c>
      <c r="D293" t="s">
        <v>1356</v>
      </c>
    </row>
    <row r="294" spans="1:4">
      <c r="A294" s="1059">
        <v>293</v>
      </c>
      <c r="B294" t="s">
        <v>1343</v>
      </c>
      <c r="C294" t="s">
        <v>1357</v>
      </c>
      <c r="D294" t="s">
        <v>1358</v>
      </c>
    </row>
    <row r="295" spans="1:4">
      <c r="A295" s="1059">
        <v>294</v>
      </c>
      <c r="B295" t="s">
        <v>1343</v>
      </c>
      <c r="C295" t="s">
        <v>1359</v>
      </c>
      <c r="D295" t="s">
        <v>1360</v>
      </c>
    </row>
    <row r="296" spans="1:4">
      <c r="A296" s="1059">
        <v>295</v>
      </c>
      <c r="B296" t="s">
        <v>1343</v>
      </c>
      <c r="C296" t="s">
        <v>907</v>
      </c>
      <c r="D296" t="s">
        <v>1361</v>
      </c>
    </row>
    <row r="297" spans="1:4">
      <c r="A297" s="1059">
        <v>296</v>
      </c>
      <c r="B297" t="s">
        <v>1343</v>
      </c>
      <c r="C297" t="s">
        <v>1362</v>
      </c>
      <c r="D297" t="s">
        <v>1363</v>
      </c>
    </row>
    <row r="298" spans="1:4">
      <c r="A298" s="1059">
        <v>297</v>
      </c>
      <c r="B298" t="s">
        <v>1343</v>
      </c>
      <c r="C298" t="s">
        <v>1343</v>
      </c>
      <c r="D298" t="s">
        <v>1344</v>
      </c>
    </row>
    <row r="299" spans="1:4">
      <c r="A299" s="1059">
        <v>298</v>
      </c>
      <c r="B299" t="s">
        <v>1343</v>
      </c>
      <c r="C299" t="s">
        <v>1364</v>
      </c>
      <c r="D299" t="s">
        <v>1365</v>
      </c>
    </row>
    <row r="300" spans="1:4">
      <c r="A300" s="1059">
        <v>299</v>
      </c>
      <c r="B300" t="s">
        <v>1366</v>
      </c>
      <c r="C300" t="s">
        <v>1368</v>
      </c>
      <c r="D300" t="s">
        <v>1369</v>
      </c>
    </row>
    <row r="301" spans="1:4">
      <c r="A301" s="1059">
        <v>300</v>
      </c>
      <c r="B301" t="s">
        <v>1366</v>
      </c>
      <c r="C301" t="s">
        <v>1370</v>
      </c>
      <c r="D301" t="s">
        <v>1371</v>
      </c>
    </row>
    <row r="302" spans="1:4">
      <c r="A302" s="1059">
        <v>301</v>
      </c>
      <c r="B302" t="s">
        <v>1366</v>
      </c>
      <c r="C302" t="s">
        <v>1372</v>
      </c>
      <c r="D302" t="s">
        <v>1373</v>
      </c>
    </row>
    <row r="303" spans="1:4">
      <c r="A303" s="1059">
        <v>302</v>
      </c>
      <c r="B303" t="s">
        <v>1366</v>
      </c>
      <c r="C303" t="s">
        <v>1374</v>
      </c>
      <c r="D303" t="s">
        <v>1375</v>
      </c>
    </row>
    <row r="304" spans="1:4">
      <c r="A304" s="1059">
        <v>303</v>
      </c>
      <c r="B304" t="s">
        <v>1366</v>
      </c>
      <c r="C304" t="s">
        <v>1376</v>
      </c>
      <c r="D304" t="s">
        <v>1377</v>
      </c>
    </row>
    <row r="305" spans="1:4">
      <c r="A305" s="1059">
        <v>304</v>
      </c>
      <c r="B305" t="s">
        <v>1366</v>
      </c>
      <c r="C305" t="s">
        <v>1378</v>
      </c>
      <c r="D305" t="s">
        <v>1379</v>
      </c>
    </row>
    <row r="306" spans="1:4">
      <c r="A306" s="1059">
        <v>305</v>
      </c>
      <c r="B306" t="s">
        <v>1366</v>
      </c>
      <c r="C306" t="s">
        <v>1380</v>
      </c>
      <c r="D306" t="s">
        <v>1381</v>
      </c>
    </row>
    <row r="307" spans="1:4">
      <c r="A307" s="1059">
        <v>306</v>
      </c>
      <c r="B307" t="s">
        <v>1366</v>
      </c>
      <c r="C307" t="s">
        <v>1382</v>
      </c>
      <c r="D307" t="s">
        <v>1383</v>
      </c>
    </row>
    <row r="308" spans="1:4">
      <c r="A308" s="1059">
        <v>307</v>
      </c>
      <c r="B308" t="s">
        <v>1366</v>
      </c>
      <c r="C308" t="s">
        <v>1366</v>
      </c>
      <c r="D308" t="s">
        <v>1367</v>
      </c>
    </row>
    <row r="309" spans="1:4">
      <c r="A309" s="1059">
        <v>308</v>
      </c>
      <c r="B309" t="s">
        <v>1366</v>
      </c>
      <c r="C309" t="s">
        <v>1384</v>
      </c>
      <c r="D309" t="s">
        <v>1385</v>
      </c>
    </row>
    <row r="310" spans="1:4">
      <c r="A310" s="1059">
        <v>309</v>
      </c>
      <c r="B310" t="s">
        <v>1386</v>
      </c>
      <c r="C310" t="s">
        <v>1388</v>
      </c>
      <c r="D310" t="s">
        <v>1389</v>
      </c>
    </row>
    <row r="311" spans="1:4">
      <c r="A311" s="1059">
        <v>310</v>
      </c>
      <c r="B311" t="s">
        <v>1386</v>
      </c>
      <c r="C311" t="s">
        <v>1390</v>
      </c>
      <c r="D311" t="s">
        <v>1391</v>
      </c>
    </row>
    <row r="312" spans="1:4">
      <c r="A312" s="1059">
        <v>311</v>
      </c>
      <c r="B312" t="s">
        <v>1386</v>
      </c>
      <c r="C312" t="s">
        <v>1309</v>
      </c>
      <c r="D312" t="s">
        <v>1392</v>
      </c>
    </row>
    <row r="313" spans="1:4">
      <c r="A313" s="1059">
        <v>312</v>
      </c>
      <c r="B313" t="s">
        <v>1386</v>
      </c>
      <c r="C313" t="s">
        <v>1393</v>
      </c>
      <c r="D313" t="s">
        <v>1394</v>
      </c>
    </row>
    <row r="314" spans="1:4">
      <c r="A314" s="1059">
        <v>313</v>
      </c>
      <c r="B314" t="s">
        <v>1386</v>
      </c>
      <c r="C314" t="s">
        <v>1395</v>
      </c>
      <c r="D314" t="s">
        <v>1396</v>
      </c>
    </row>
    <row r="315" spans="1:4">
      <c r="A315" s="1059">
        <v>314</v>
      </c>
      <c r="B315" t="s">
        <v>1386</v>
      </c>
      <c r="C315" t="s">
        <v>1397</v>
      </c>
      <c r="D315" t="s">
        <v>1398</v>
      </c>
    </row>
    <row r="316" spans="1:4">
      <c r="A316" s="1059">
        <v>315</v>
      </c>
      <c r="B316" t="s">
        <v>1386</v>
      </c>
      <c r="C316" t="s">
        <v>1399</v>
      </c>
      <c r="D316" t="s">
        <v>1400</v>
      </c>
    </row>
    <row r="317" spans="1:4">
      <c r="A317" s="1059">
        <v>316</v>
      </c>
      <c r="B317" t="s">
        <v>1386</v>
      </c>
      <c r="C317" t="s">
        <v>1401</v>
      </c>
      <c r="D317" t="s">
        <v>1402</v>
      </c>
    </row>
    <row r="318" spans="1:4">
      <c r="A318" s="1059">
        <v>317</v>
      </c>
      <c r="B318" t="s">
        <v>1386</v>
      </c>
      <c r="C318" t="s">
        <v>1403</v>
      </c>
      <c r="D318" t="s">
        <v>1404</v>
      </c>
    </row>
    <row r="319" spans="1:4">
      <c r="A319" s="1059">
        <v>318</v>
      </c>
      <c r="B319" t="s">
        <v>1386</v>
      </c>
      <c r="C319" t="s">
        <v>1405</v>
      </c>
      <c r="D319" t="s">
        <v>1406</v>
      </c>
    </row>
    <row r="320" spans="1:4">
      <c r="A320" s="1059">
        <v>319</v>
      </c>
      <c r="B320" t="s">
        <v>1386</v>
      </c>
      <c r="C320" t="s">
        <v>1407</v>
      </c>
      <c r="D320" t="s">
        <v>1408</v>
      </c>
    </row>
    <row r="321" spans="1:4">
      <c r="A321" s="1059">
        <v>320</v>
      </c>
      <c r="B321" t="s">
        <v>1386</v>
      </c>
      <c r="C321" t="s">
        <v>1386</v>
      </c>
      <c r="D321" t="s">
        <v>1387</v>
      </c>
    </row>
    <row r="322" spans="1:4">
      <c r="A322" s="1059">
        <v>321</v>
      </c>
      <c r="B322" t="s">
        <v>1386</v>
      </c>
      <c r="C322" t="s">
        <v>1409</v>
      </c>
      <c r="D322" t="s">
        <v>1410</v>
      </c>
    </row>
  </sheetData>
  <phoneticPr fontId="13"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Info">
    <tabColor indexed="47"/>
  </sheetPr>
  <dimension ref="A1:D36"/>
  <sheetViews>
    <sheetView showGridLines="0" zoomScaleNormal="100" workbookViewId="0"/>
  </sheetViews>
  <sheetFormatPr defaultRowHeight="11.25"/>
  <cols>
    <col min="1" max="1" width="3.7109375" style="43" customWidth="1"/>
    <col min="2" max="2" width="90.7109375" style="43" customWidth="1"/>
    <col min="3" max="16384" width="9.140625" style="43"/>
  </cols>
  <sheetData>
    <row r="1" spans="2:4">
      <c r="B1" s="51" t="s">
        <v>60</v>
      </c>
    </row>
    <row r="2" spans="2:4" ht="90">
      <c r="B2" s="53" t="s">
        <v>503</v>
      </c>
    </row>
    <row r="3" spans="2:4" ht="67.5">
      <c r="B3" s="53" t="s">
        <v>391</v>
      </c>
    </row>
    <row r="4" spans="2:4" ht="33.75">
      <c r="B4" s="53" t="s">
        <v>604</v>
      </c>
    </row>
    <row r="5" spans="2:4">
      <c r="B5" s="53" t="s">
        <v>223</v>
      </c>
    </row>
    <row r="6" spans="2:4" ht="22.5">
      <c r="B6" s="53" t="s">
        <v>267</v>
      </c>
    </row>
    <row r="7" spans="2:4" ht="22.5">
      <c r="B7" s="53" t="s">
        <v>268</v>
      </c>
    </row>
    <row r="8" spans="2:4" ht="22.5">
      <c r="B8" s="53" t="s">
        <v>269</v>
      </c>
    </row>
    <row r="9" spans="2:4" ht="22.5">
      <c r="B9" s="53" t="s">
        <v>504</v>
      </c>
    </row>
    <row r="10" spans="2:4" ht="56.25">
      <c r="B10" s="53" t="s">
        <v>767</v>
      </c>
    </row>
    <row r="11" spans="2:4" ht="12.75">
      <c r="B11" s="222" t="s">
        <v>389</v>
      </c>
    </row>
    <row r="12" spans="2:4">
      <c r="B12" s="51" t="s">
        <v>182</v>
      </c>
    </row>
    <row r="13" spans="2:4" ht="22.5">
      <c r="B13" s="53" t="s">
        <v>198</v>
      </c>
    </row>
    <row r="14" spans="2:4" ht="67.5">
      <c r="B14" s="53" t="s">
        <v>251</v>
      </c>
    </row>
    <row r="15" spans="2:4" ht="22.5">
      <c r="B15" s="53" t="s">
        <v>231</v>
      </c>
    </row>
    <row r="16" spans="2:4">
      <c r="B16" s="51" t="s">
        <v>207</v>
      </c>
      <c r="D16" s="93"/>
    </row>
    <row r="17" spans="1:2" ht="33.75">
      <c r="B17" s="53" t="s">
        <v>265</v>
      </c>
    </row>
    <row r="18" spans="1:2" ht="33.75">
      <c r="B18" s="53" t="s">
        <v>266</v>
      </c>
    </row>
    <row r="19" spans="1:2">
      <c r="B19" s="53" t="s">
        <v>252</v>
      </c>
    </row>
    <row r="20" spans="1:2" ht="33.75">
      <c r="B20" s="53" t="s">
        <v>293</v>
      </c>
    </row>
    <row r="21" spans="1:2">
      <c r="B21" s="51" t="s">
        <v>220</v>
      </c>
    </row>
    <row r="22" spans="1:2">
      <c r="B22" s="53" t="s">
        <v>222</v>
      </c>
    </row>
    <row r="24" spans="1:2" ht="22.5">
      <c r="B24" s="224" t="s">
        <v>372</v>
      </c>
    </row>
    <row r="26" spans="1:2">
      <c r="B26" s="51" t="s">
        <v>333</v>
      </c>
    </row>
    <row r="27" spans="1:2" ht="22.5">
      <c r="B27" s="223" t="s">
        <v>476</v>
      </c>
    </row>
    <row r="28" spans="1:2" ht="56.25">
      <c r="B28" s="223" t="s">
        <v>475</v>
      </c>
    </row>
    <row r="29" spans="1:2">
      <c r="B29" s="310" t="s">
        <v>390</v>
      </c>
    </row>
    <row r="30" spans="1:2" ht="22.5">
      <c r="B30" s="223" t="s">
        <v>603</v>
      </c>
    </row>
    <row r="32" spans="1:2">
      <c r="A32" s="281"/>
      <c r="B32" s="282" t="s">
        <v>434</v>
      </c>
    </row>
    <row r="33" spans="1:2" ht="14.25">
      <c r="A33" s="283">
        <v>1</v>
      </c>
      <c r="B33" s="284" t="s">
        <v>435</v>
      </c>
    </row>
    <row r="34" spans="1:2" ht="14.25">
      <c r="A34" s="283">
        <v>2</v>
      </c>
      <c r="B34" s="284" t="s">
        <v>436</v>
      </c>
    </row>
    <row r="35" spans="1:2">
      <c r="B35" s="282" t="s">
        <v>437</v>
      </c>
    </row>
    <row r="36" spans="1:2">
      <c r="B36" s="284" t="s">
        <v>438</v>
      </c>
    </row>
  </sheetData>
  <phoneticPr fontId="13" type="noConversion"/>
  <pageMargins left="0.75" right="0.75" top="1" bottom="1" header="0.5" footer="0.5"/>
  <pageSetup paperSize="9" orientation="portrait" horizontalDpi="200" verticalDpi="200"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2">
    <tabColor rgb="FFCCCCFF"/>
  </sheetPr>
  <dimension ref="A1:X40"/>
  <sheetViews>
    <sheetView showGridLines="0" topLeftCell="C4" zoomScaleNormal="100" workbookViewId="0">
      <selection activeCell="E33" sqref="E33:W33"/>
    </sheetView>
  </sheetViews>
  <sheetFormatPr defaultRowHeight="11.25"/>
  <cols>
    <col min="1" max="2" width="3.7109375" style="210" hidden="1" customWidth="1"/>
    <col min="3" max="3" width="3.7109375" style="102" bestFit="1" customWidth="1"/>
    <col min="4" max="4" width="6.140625" style="102" customWidth="1"/>
    <col min="5" max="5" width="50.7109375" style="102" customWidth="1"/>
    <col min="6" max="6" width="33.85546875" style="102" customWidth="1"/>
    <col min="7" max="7" width="8.5703125" style="102" customWidth="1"/>
    <col min="8" max="8" width="3.7109375" style="102" customWidth="1"/>
    <col min="9" max="9" width="5.42578125" style="102" customWidth="1"/>
    <col min="10" max="10" width="47.85546875" style="102" customWidth="1"/>
    <col min="11" max="12" width="3.7109375" style="102" customWidth="1"/>
    <col min="13" max="13" width="5.7109375" style="102" customWidth="1"/>
    <col min="14" max="14" width="28.140625" style="102" customWidth="1"/>
    <col min="15" max="16" width="3.7109375" style="102" customWidth="1"/>
    <col min="17" max="17" width="5.7109375" style="102" customWidth="1"/>
    <col min="18" max="18" width="34.42578125" style="102" customWidth="1"/>
    <col min="19" max="20" width="3.7109375" style="533" customWidth="1"/>
    <col min="21" max="21" width="5.7109375" style="533" customWidth="1"/>
    <col min="22" max="22" width="34.42578125" style="533" customWidth="1"/>
    <col min="23" max="23" width="30.7109375" style="102" customWidth="1"/>
    <col min="24" max="24" width="3.7109375" style="102" customWidth="1"/>
    <col min="25" max="16384" width="9.140625" style="102"/>
  </cols>
  <sheetData>
    <row r="1" spans="1:24" ht="11.25" hidden="1" customHeight="1">
      <c r="A1" s="216"/>
    </row>
    <row r="2" spans="1:24" ht="11.25" hidden="1" customHeight="1"/>
    <row r="3" spans="1:24" ht="11.25" hidden="1" customHeight="1"/>
    <row r="4" spans="1:24" ht="3" customHeight="1"/>
    <row r="5" spans="1:24" s="120" customFormat="1" ht="29.1" customHeight="1">
      <c r="A5" s="211"/>
      <c r="B5" s="211"/>
      <c r="D5" s="1150" t="s">
        <v>712</v>
      </c>
      <c r="E5" s="1151"/>
      <c r="F5" s="1151"/>
      <c r="G5" s="1151"/>
      <c r="H5" s="1151"/>
      <c r="I5" s="1151"/>
      <c r="J5" s="1152"/>
      <c r="K5" s="436"/>
      <c r="L5" s="176"/>
      <c r="M5" s="176"/>
      <c r="N5" s="176"/>
      <c r="O5" s="176"/>
      <c r="P5" s="176"/>
      <c r="Q5" s="176"/>
      <c r="R5" s="176"/>
      <c r="S5" s="567"/>
      <c r="T5" s="567"/>
      <c r="U5" s="567"/>
      <c r="V5" s="567"/>
      <c r="W5" s="176"/>
    </row>
    <row r="6" spans="1:24" s="468" customFormat="1" ht="3" customHeight="1">
      <c r="A6" s="311"/>
      <c r="B6" s="311"/>
      <c r="D6" s="1166"/>
      <c r="E6" s="1167"/>
      <c r="F6" s="1167"/>
      <c r="G6" s="1167"/>
      <c r="H6" s="1167"/>
      <c r="I6" s="1167"/>
      <c r="J6" s="1168"/>
      <c r="S6" s="645"/>
      <c r="T6" s="645"/>
      <c r="U6" s="645"/>
      <c r="V6" s="645"/>
    </row>
    <row r="7" spans="1:24" s="468" customFormat="1" ht="5.25" hidden="1" customHeight="1">
      <c r="A7" s="311"/>
      <c r="B7" s="311"/>
      <c r="E7" s="1169"/>
      <c r="F7" s="1169"/>
      <c r="G7" s="1165"/>
      <c r="H7" s="1165"/>
      <c r="I7" s="1165"/>
      <c r="J7" s="1165"/>
      <c r="S7" s="645"/>
      <c r="T7" s="645"/>
      <c r="U7" s="645"/>
      <c r="V7" s="645"/>
    </row>
    <row r="8" spans="1:24" s="468" customFormat="1" ht="5.25" hidden="1" customHeight="1">
      <c r="A8" s="311"/>
      <c r="B8" s="311"/>
      <c r="E8" s="1169"/>
      <c r="F8" s="1169"/>
      <c r="G8" s="1165"/>
      <c r="H8" s="1165"/>
      <c r="I8" s="1165"/>
      <c r="J8" s="1165"/>
      <c r="S8" s="645"/>
      <c r="T8" s="645"/>
      <c r="U8" s="645"/>
      <c r="V8" s="645"/>
    </row>
    <row r="9" spans="1:24" s="468" customFormat="1" ht="5.25" hidden="1" customHeight="1">
      <c r="A9" s="311"/>
      <c r="B9" s="311"/>
      <c r="E9" s="1169"/>
      <c r="F9" s="1169"/>
      <c r="G9" s="1165"/>
      <c r="H9" s="1165"/>
      <c r="I9" s="1165"/>
      <c r="J9" s="1165"/>
      <c r="S9" s="645"/>
      <c r="T9" s="645"/>
      <c r="U9" s="645"/>
      <c r="V9" s="645"/>
    </row>
    <row r="10" spans="1:24" s="645" customFormat="1" ht="5.25" hidden="1">
      <c r="A10" s="311"/>
      <c r="B10" s="311"/>
      <c r="E10" s="1170"/>
      <c r="F10" s="1170"/>
      <c r="G10" s="840"/>
      <c r="H10" s="464"/>
      <c r="I10" s="793"/>
      <c r="J10" s="793"/>
    </row>
    <row r="11" spans="1:24" s="159" customFormat="1" ht="18.75" hidden="1" customHeight="1">
      <c r="A11" s="311"/>
      <c r="B11" s="311"/>
      <c r="D11" s="152"/>
      <c r="E11" s="1171" t="s">
        <v>719</v>
      </c>
      <c r="F11" s="1171"/>
      <c r="G11" s="1117" t="s">
        <v>85</v>
      </c>
      <c r="H11" s="466"/>
      <c r="I11" s="166"/>
      <c r="J11" s="152"/>
      <c r="K11" s="153"/>
      <c r="L11" s="152"/>
      <c r="M11" s="152"/>
      <c r="N11" s="153"/>
      <c r="O11" s="153"/>
      <c r="P11" s="152"/>
      <c r="Q11" s="152"/>
      <c r="R11" s="153"/>
      <c r="S11" s="553"/>
      <c r="T11" s="552"/>
      <c r="U11" s="552"/>
      <c r="V11" s="553"/>
    </row>
    <row r="12" spans="1:24" s="468" customFormat="1" ht="18.75" hidden="1">
      <c r="A12" s="311"/>
      <c r="B12" s="311"/>
      <c r="E12" s="1171" t="s">
        <v>720</v>
      </c>
      <c r="F12" s="1171"/>
      <c r="G12" s="1117" t="s">
        <v>85</v>
      </c>
      <c r="H12" s="466"/>
      <c r="I12" s="464"/>
      <c r="J12" s="467"/>
      <c r="K12" s="463"/>
      <c r="L12" s="463"/>
      <c r="M12" s="463"/>
      <c r="N12" s="462"/>
      <c r="O12" s="463"/>
      <c r="P12" s="463"/>
      <c r="Q12" s="463"/>
      <c r="R12" s="462"/>
      <c r="S12" s="644"/>
      <c r="T12" s="644"/>
      <c r="U12" s="644"/>
      <c r="V12" s="643"/>
    </row>
    <row r="13" spans="1:24" s="468" customFormat="1" ht="5.25" hidden="1" customHeight="1">
      <c r="A13" s="311"/>
      <c r="B13" s="311"/>
      <c r="E13" s="1164"/>
      <c r="F13" s="1164"/>
      <c r="G13" s="465"/>
      <c r="H13" s="464"/>
      <c r="I13" s="463"/>
      <c r="J13" s="463"/>
      <c r="K13" s="463"/>
      <c r="L13" s="463"/>
      <c r="M13" s="463"/>
      <c r="N13" s="462"/>
      <c r="O13" s="463"/>
      <c r="P13" s="463"/>
      <c r="Q13" s="463"/>
      <c r="R13" s="462"/>
      <c r="S13" s="644"/>
      <c r="T13" s="644"/>
      <c r="U13" s="644"/>
      <c r="V13" s="643"/>
    </row>
    <row r="14" spans="1:24" s="468" customFormat="1" ht="5.25" hidden="1" customHeight="1">
      <c r="A14" s="311"/>
      <c r="B14" s="311"/>
      <c r="S14" s="645"/>
      <c r="T14" s="645"/>
      <c r="U14" s="645"/>
      <c r="V14" s="645"/>
    </row>
    <row r="15" spans="1:24" s="461" customFormat="1" ht="5.25" hidden="1" customHeight="1">
      <c r="A15" s="470"/>
      <c r="B15" s="470"/>
      <c r="S15" s="642"/>
      <c r="T15" s="642"/>
      <c r="U15" s="642"/>
      <c r="V15" s="642"/>
    </row>
    <row r="16" spans="1:24" s="120" customFormat="1" ht="3" customHeight="1">
      <c r="A16" s="211"/>
      <c r="B16" s="211"/>
      <c r="D16" s="312"/>
      <c r="E16" s="312"/>
      <c r="F16" s="312"/>
      <c r="G16" s="312"/>
      <c r="H16" s="312"/>
      <c r="I16" s="312"/>
      <c r="J16" s="312"/>
      <c r="K16" s="312"/>
      <c r="L16" s="312"/>
      <c r="M16" s="312"/>
      <c r="N16" s="312"/>
      <c r="O16" s="312"/>
      <c r="P16" s="312"/>
      <c r="Q16" s="312"/>
      <c r="R16" s="312"/>
      <c r="S16" s="312"/>
      <c r="T16" s="312"/>
      <c r="U16" s="312"/>
      <c r="V16" s="312"/>
      <c r="W16" s="312"/>
      <c r="X16" s="154"/>
    </row>
    <row r="17" spans="1:24" ht="27" customHeight="1">
      <c r="D17" s="1163" t="s">
        <v>92</v>
      </c>
      <c r="E17" s="1163" t="s">
        <v>297</v>
      </c>
      <c r="F17" s="1163" t="s">
        <v>80</v>
      </c>
      <c r="G17" s="1163" t="s">
        <v>439</v>
      </c>
      <c r="H17" s="1163" t="s">
        <v>92</v>
      </c>
      <c r="I17" s="1163"/>
      <c r="J17" s="1163" t="s">
        <v>20</v>
      </c>
      <c r="K17" s="1175" t="s">
        <v>479</v>
      </c>
      <c r="L17" s="1175"/>
      <c r="M17" s="1175"/>
      <c r="N17" s="1175"/>
      <c r="O17" s="1175" t="s">
        <v>710</v>
      </c>
      <c r="P17" s="1175"/>
      <c r="Q17" s="1175"/>
      <c r="R17" s="1175"/>
      <c r="S17" s="1175" t="s">
        <v>711</v>
      </c>
      <c r="T17" s="1175"/>
      <c r="U17" s="1175"/>
      <c r="V17" s="1175"/>
      <c r="W17" s="1163" t="s">
        <v>244</v>
      </c>
    </row>
    <row r="18" spans="1:24" ht="30.75" customHeight="1">
      <c r="D18" s="1163"/>
      <c r="E18" s="1163"/>
      <c r="F18" s="1163"/>
      <c r="G18" s="1163"/>
      <c r="H18" s="1163"/>
      <c r="I18" s="1163"/>
      <c r="J18" s="1163"/>
      <c r="K18" s="115" t="s">
        <v>300</v>
      </c>
      <c r="L18" s="1163" t="s">
        <v>92</v>
      </c>
      <c r="M18" s="1163"/>
      <c r="N18" s="115" t="s">
        <v>230</v>
      </c>
      <c r="O18" s="115" t="s">
        <v>300</v>
      </c>
      <c r="P18" s="1163" t="s">
        <v>92</v>
      </c>
      <c r="Q18" s="1163"/>
      <c r="R18" s="115" t="s">
        <v>230</v>
      </c>
      <c r="S18" s="540" t="s">
        <v>300</v>
      </c>
      <c r="T18" s="1163" t="s">
        <v>92</v>
      </c>
      <c r="U18" s="1163"/>
      <c r="V18" s="540" t="s">
        <v>400</v>
      </c>
      <c r="W18" s="1163"/>
    </row>
    <row r="19" spans="1:24" s="405" customFormat="1" ht="12" customHeight="1">
      <c r="A19" s="404"/>
      <c r="B19" s="404"/>
      <c r="D19" s="42" t="s">
        <v>93</v>
      </c>
      <c r="E19" s="42" t="s">
        <v>49</v>
      </c>
      <c r="F19" s="42" t="s">
        <v>50</v>
      </c>
      <c r="G19" s="42" t="s">
        <v>51</v>
      </c>
      <c r="H19" s="1172" t="s">
        <v>68</v>
      </c>
      <c r="I19" s="1172"/>
      <c r="J19" s="42" t="s">
        <v>69</v>
      </c>
      <c r="K19" s="42" t="s">
        <v>183</v>
      </c>
      <c r="L19" s="1172" t="s">
        <v>184</v>
      </c>
      <c r="M19" s="1172"/>
      <c r="N19" s="42" t="s">
        <v>208</v>
      </c>
      <c r="O19" s="42" t="s">
        <v>209</v>
      </c>
      <c r="P19" s="1172" t="s">
        <v>210</v>
      </c>
      <c r="Q19" s="1172"/>
      <c r="R19" s="42" t="s">
        <v>211</v>
      </c>
      <c r="S19" s="525" t="s">
        <v>210</v>
      </c>
      <c r="T19" s="1172" t="s">
        <v>211</v>
      </c>
      <c r="U19" s="1172"/>
      <c r="V19" s="525" t="s">
        <v>212</v>
      </c>
      <c r="W19" s="42" t="s">
        <v>213</v>
      </c>
    </row>
    <row r="20" spans="1:24" ht="14.25" hidden="1" customHeight="1">
      <c r="C20" s="309"/>
      <c r="D20" s="349">
        <v>0</v>
      </c>
      <c r="E20" s="400"/>
      <c r="F20" s="400"/>
      <c r="G20" s="121"/>
      <c r="H20" s="401"/>
      <c r="I20" s="401"/>
      <c r="J20" s="221"/>
      <c r="K20" s="121"/>
      <c r="L20" s="221"/>
      <c r="M20" s="221"/>
      <c r="N20" s="402"/>
      <c r="O20" s="121"/>
      <c r="P20" s="221"/>
      <c r="Q20" s="221"/>
      <c r="R20" s="403"/>
      <c r="S20" s="542"/>
      <c r="T20" s="592"/>
      <c r="U20" s="592"/>
      <c r="V20" s="629"/>
      <c r="W20" s="121"/>
      <c r="X20" s="175"/>
    </row>
    <row r="21" spans="1:24" s="1099" customFormat="1" ht="30.95" customHeight="1">
      <c r="A21" s="748">
        <v>9</v>
      </c>
      <c r="C21" s="309"/>
      <c r="D21" s="1176">
        <v>1</v>
      </c>
      <c r="E21" s="1182" t="s">
        <v>618</v>
      </c>
      <c r="F21" s="1184" t="s">
        <v>1421</v>
      </c>
      <c r="G21" s="1187" t="s">
        <v>85</v>
      </c>
      <c r="H21" s="1176"/>
      <c r="I21" s="1176">
        <v>1</v>
      </c>
      <c r="J21" s="1178" t="s">
        <v>2821</v>
      </c>
      <c r="K21" s="1191" t="s">
        <v>85</v>
      </c>
      <c r="L21" s="1189"/>
      <c r="M21" s="1189" t="s">
        <v>93</v>
      </c>
      <c r="N21" s="1192"/>
      <c r="O21" s="1191" t="s">
        <v>85</v>
      </c>
      <c r="P21" s="1189"/>
      <c r="Q21" s="1189" t="s">
        <v>93</v>
      </c>
      <c r="R21" s="1190"/>
      <c r="S21" s="1191" t="s">
        <v>85</v>
      </c>
      <c r="T21" s="1086"/>
      <c r="U21" s="1086" t="s">
        <v>93</v>
      </c>
      <c r="V21" s="1118"/>
      <c r="W21" s="307"/>
    </row>
    <row r="22" spans="1:24" s="1099" customFormat="1" ht="30.95" customHeight="1">
      <c r="A22" s="748"/>
      <c r="C22" s="747"/>
      <c r="D22" s="1176"/>
      <c r="E22" s="1182"/>
      <c r="F22" s="1185"/>
      <c r="G22" s="1187"/>
      <c r="H22" s="1176"/>
      <c r="I22" s="1176"/>
      <c r="J22" s="1179"/>
      <c r="K22" s="1191"/>
      <c r="L22" s="1189"/>
      <c r="M22" s="1189"/>
      <c r="N22" s="1192"/>
      <c r="O22" s="1191"/>
      <c r="P22" s="1189"/>
      <c r="Q22" s="1189"/>
      <c r="R22" s="1190"/>
      <c r="S22" s="1191"/>
      <c r="T22" s="1088"/>
      <c r="U22" s="744"/>
      <c r="V22" s="745"/>
      <c r="W22" s="746"/>
    </row>
    <row r="23" spans="1:24" s="1099" customFormat="1" ht="30.95" customHeight="1">
      <c r="A23" s="748"/>
      <c r="C23" s="747"/>
      <c r="D23" s="1177"/>
      <c r="E23" s="1183"/>
      <c r="F23" s="1185"/>
      <c r="G23" s="1188"/>
      <c r="H23" s="1177"/>
      <c r="I23" s="1177"/>
      <c r="J23" s="1179"/>
      <c r="K23" s="1188"/>
      <c r="L23" s="1177"/>
      <c r="M23" s="1177"/>
      <c r="N23" s="1190"/>
      <c r="O23" s="1188"/>
      <c r="P23" s="1107"/>
      <c r="Q23" s="744"/>
      <c r="R23" s="745"/>
      <c r="S23" s="741"/>
      <c r="T23" s="741"/>
      <c r="U23" s="741"/>
      <c r="V23" s="741"/>
      <c r="W23" s="746"/>
    </row>
    <row r="24" spans="1:24" s="1099" customFormat="1" ht="15" customHeight="1">
      <c r="A24" s="748"/>
      <c r="C24" s="747"/>
      <c r="D24" s="1177"/>
      <c r="E24" s="1183"/>
      <c r="F24" s="1185"/>
      <c r="G24" s="1188"/>
      <c r="H24" s="1177"/>
      <c r="I24" s="1177"/>
      <c r="J24" s="1180"/>
      <c r="K24" s="1188"/>
      <c r="L24" s="744"/>
      <c r="M24" s="745"/>
      <c r="N24" s="745"/>
      <c r="O24" s="745"/>
      <c r="P24" s="745"/>
      <c r="Q24" s="745"/>
      <c r="R24" s="745"/>
      <c r="S24" s="741"/>
      <c r="T24" s="741"/>
      <c r="U24" s="741"/>
      <c r="V24" s="741"/>
      <c r="W24" s="746"/>
    </row>
    <row r="25" spans="1:24" s="1099" customFormat="1" ht="15" customHeight="1">
      <c r="A25" s="748"/>
      <c r="C25" s="747"/>
      <c r="D25" s="1177"/>
      <c r="E25" s="1183"/>
      <c r="F25" s="1186"/>
      <c r="G25" s="1188"/>
      <c r="H25" s="744"/>
      <c r="I25" s="745"/>
      <c r="J25" s="745"/>
      <c r="K25" s="745"/>
      <c r="L25" s="745"/>
      <c r="M25" s="745"/>
      <c r="N25" s="745"/>
      <c r="O25" s="745"/>
      <c r="P25" s="745"/>
      <c r="Q25" s="745"/>
      <c r="R25" s="745"/>
      <c r="S25" s="741"/>
      <c r="T25" s="741"/>
      <c r="U25" s="741"/>
      <c r="V25" s="741"/>
      <c r="W25" s="746"/>
    </row>
    <row r="26" spans="1:24" ht="17.100000000000001" customHeight="1">
      <c r="D26" s="117"/>
      <c r="E26" s="118"/>
      <c r="F26" s="118"/>
      <c r="G26" s="118"/>
      <c r="H26" s="118"/>
      <c r="I26" s="118"/>
      <c r="J26" s="118"/>
      <c r="K26" s="118"/>
      <c r="L26" s="118"/>
      <c r="M26" s="118"/>
      <c r="N26" s="118"/>
      <c r="O26" s="118"/>
      <c r="P26" s="118"/>
      <c r="Q26" s="118"/>
      <c r="R26" s="118"/>
      <c r="S26" s="541"/>
      <c r="T26" s="541"/>
      <c r="U26" s="541"/>
      <c r="V26" s="541"/>
      <c r="W26" s="119"/>
    </row>
    <row r="27" spans="1:24" ht="3" customHeight="1"/>
    <row r="28" spans="1:24" ht="11.25" hidden="1" customHeight="1"/>
    <row r="29" spans="1:24" ht="0.95" customHeight="1"/>
    <row r="30" spans="1:24" ht="23.25" customHeight="1"/>
    <row r="31" spans="1:24" ht="3" customHeight="1"/>
    <row r="32" spans="1:24" ht="17.100000000000001" customHeight="1">
      <c r="E32" s="1181" t="s">
        <v>736</v>
      </c>
      <c r="F32" s="1181"/>
      <c r="G32" s="1181"/>
      <c r="H32" s="1181"/>
      <c r="I32" s="1181"/>
      <c r="J32" s="1181"/>
      <c r="K32" s="1181"/>
      <c r="L32" s="1181"/>
      <c r="M32" s="1181"/>
      <c r="N32" s="1181"/>
      <c r="O32" s="1181"/>
      <c r="P32" s="1181"/>
      <c r="Q32" s="1181"/>
      <c r="R32" s="1181"/>
      <c r="S32" s="1181"/>
      <c r="T32" s="1181"/>
      <c r="U32" s="1181"/>
      <c r="V32" s="1181"/>
      <c r="W32" s="1181"/>
    </row>
    <row r="33" spans="5:23" ht="36.950000000000003" customHeight="1">
      <c r="E33" s="1173" t="s">
        <v>738</v>
      </c>
      <c r="F33" s="1174"/>
      <c r="G33" s="1174"/>
      <c r="H33" s="1174"/>
      <c r="I33" s="1174"/>
      <c r="J33" s="1174"/>
      <c r="K33" s="1174"/>
      <c r="L33" s="1174"/>
      <c r="M33" s="1174"/>
      <c r="N33" s="1174"/>
      <c r="O33" s="1174"/>
      <c r="P33" s="1174"/>
      <c r="Q33" s="1174"/>
      <c r="R33" s="1174"/>
      <c r="S33" s="1174"/>
      <c r="T33" s="1174"/>
      <c r="U33" s="1174"/>
      <c r="V33" s="1174"/>
      <c r="W33" s="1174"/>
    </row>
    <row r="34" spans="5:23" ht="17.100000000000001" customHeight="1">
      <c r="E34" s="1173" t="s">
        <v>739</v>
      </c>
      <c r="F34" s="1174"/>
      <c r="G34" s="1174"/>
      <c r="H34" s="1174"/>
      <c r="I34" s="1174"/>
      <c r="J34" s="1174"/>
      <c r="K34" s="1174"/>
      <c r="L34" s="1174"/>
      <c r="M34" s="1174"/>
      <c r="N34" s="1174"/>
      <c r="O34" s="1174"/>
      <c r="P34" s="1174"/>
      <c r="Q34" s="1174"/>
      <c r="R34" s="1174"/>
      <c r="S34" s="1174"/>
      <c r="T34" s="1174"/>
      <c r="U34" s="1174"/>
      <c r="V34" s="1174"/>
      <c r="W34" s="1174"/>
    </row>
    <row r="35" spans="5:23" ht="27" customHeight="1">
      <c r="E35" s="1173" t="s">
        <v>740</v>
      </c>
      <c r="F35" s="1174"/>
      <c r="G35" s="1174"/>
      <c r="H35" s="1174"/>
      <c r="I35" s="1174"/>
      <c r="J35" s="1174"/>
      <c r="K35" s="1174"/>
      <c r="L35" s="1174"/>
      <c r="M35" s="1174"/>
      <c r="N35" s="1174"/>
      <c r="O35" s="1174"/>
      <c r="P35" s="1174"/>
      <c r="Q35" s="1174"/>
      <c r="R35" s="1174"/>
      <c r="S35" s="1174"/>
      <c r="T35" s="1174"/>
      <c r="U35" s="1174"/>
      <c r="V35" s="1174"/>
      <c r="W35" s="1174"/>
    </row>
    <row r="36" spans="5:23" ht="17.100000000000001" customHeight="1">
      <c r="E36" s="1173" t="s">
        <v>741</v>
      </c>
      <c r="F36" s="1174"/>
      <c r="G36" s="1174"/>
      <c r="H36" s="1174"/>
      <c r="I36" s="1174"/>
      <c r="J36" s="1174"/>
      <c r="K36" s="1174"/>
      <c r="L36" s="1174"/>
      <c r="M36" s="1174"/>
      <c r="N36" s="1174"/>
      <c r="O36" s="1174"/>
      <c r="P36" s="1174"/>
      <c r="Q36" s="1174"/>
      <c r="R36" s="1174"/>
      <c r="S36" s="1174"/>
      <c r="T36" s="1174"/>
      <c r="U36" s="1174"/>
      <c r="V36" s="1174"/>
      <c r="W36" s="1174"/>
    </row>
    <row r="37" spans="5:23" ht="15" customHeight="1">
      <c r="E37" s="792"/>
      <c r="F37" s="218"/>
      <c r="G37" s="218"/>
      <c r="H37" s="218"/>
      <c r="I37" s="218"/>
      <c r="J37" s="218"/>
      <c r="K37" s="218"/>
      <c r="L37" s="218"/>
      <c r="M37" s="218"/>
      <c r="N37" s="218"/>
      <c r="O37" s="218"/>
      <c r="P37" s="218"/>
      <c r="Q37" s="218"/>
      <c r="R37" s="218"/>
      <c r="S37" s="218"/>
      <c r="T37" s="218"/>
      <c r="U37" s="218"/>
      <c r="V37" s="218"/>
      <c r="W37" s="218"/>
    </row>
    <row r="38" spans="5:23" ht="15" customHeight="1">
      <c r="E38" s="1181" t="s">
        <v>737</v>
      </c>
      <c r="F38" s="1181"/>
      <c r="G38" s="1181"/>
      <c r="H38" s="1181"/>
      <c r="I38" s="1181"/>
      <c r="J38" s="1181"/>
      <c r="K38" s="1181"/>
      <c r="L38" s="1181"/>
      <c r="M38" s="1181"/>
      <c r="N38" s="1181"/>
      <c r="O38" s="1181"/>
      <c r="P38" s="1181"/>
      <c r="Q38" s="1181"/>
      <c r="R38" s="1181"/>
      <c r="S38" s="1181"/>
      <c r="T38" s="1181"/>
      <c r="U38" s="1181"/>
      <c r="V38" s="1181"/>
      <c r="W38" s="1181"/>
    </row>
    <row r="39" spans="5:23" ht="17.100000000000001" customHeight="1">
      <c r="E39" s="1173" t="s">
        <v>742</v>
      </c>
      <c r="F39" s="1174"/>
      <c r="G39" s="1174"/>
      <c r="H39" s="1174"/>
      <c r="I39" s="1174"/>
      <c r="J39" s="1174"/>
      <c r="K39" s="1174"/>
      <c r="L39" s="1174"/>
      <c r="M39" s="1174"/>
      <c r="N39" s="1174"/>
      <c r="O39" s="1174"/>
      <c r="P39" s="1174"/>
      <c r="Q39" s="1174"/>
      <c r="R39" s="1174"/>
      <c r="S39" s="1174"/>
      <c r="T39" s="1174"/>
      <c r="U39" s="1174"/>
      <c r="V39" s="1174"/>
      <c r="W39" s="1174"/>
    </row>
    <row r="40" spans="5:23" ht="17.100000000000001" customHeight="1">
      <c r="E40" s="1173" t="s">
        <v>743</v>
      </c>
      <c r="F40" s="1174"/>
      <c r="G40" s="1174"/>
      <c r="H40" s="1174"/>
      <c r="I40" s="1174"/>
      <c r="J40" s="1174"/>
      <c r="K40" s="1174"/>
      <c r="L40" s="1174"/>
      <c r="M40" s="1174"/>
      <c r="N40" s="1174"/>
      <c r="O40" s="1174"/>
      <c r="P40" s="1174"/>
      <c r="Q40" s="1174"/>
      <c r="R40" s="1174"/>
      <c r="S40" s="1174"/>
      <c r="T40" s="1174"/>
      <c r="U40" s="1174"/>
      <c r="V40" s="1174"/>
      <c r="W40" s="1174"/>
    </row>
  </sheetData>
  <sheetProtection algorithmName="SHA-512" hashValue="Pnln8xzuFljaRP0U6tK8Z0Zxe9Epw85Z/TtYo0CnSngGd5akuvujkc2r/u5P6AsF8+HSMfe73WtGeArecvGqvw==" saltValue="1nk12bInQZX8RDxZTkauYQ==" spinCount="100000"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E38:W38"/>
    <mergeCell ref="E39:W39"/>
    <mergeCell ref="E40:W40"/>
    <mergeCell ref="E32:W32"/>
    <mergeCell ref="E33:W33"/>
    <mergeCell ref="E34:W34"/>
    <mergeCell ref="E35:W35"/>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s>
  <phoneticPr fontId="13" type="noConversion"/>
  <dataValidations xWindow="622" yWindow="221" count="5">
    <dataValidation allowBlank="1" showInputMessage="1" showErrorMessage="1" prompt="Для выбора выполните двойной щелчок левой клавиши мыши по соответствующей ячейке." sqref="G10:G12 G21:G22 K21:K22 O21:O22 S21:S22"/>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formula1>DESCRIPTION_TERRITORY</formula1>
    </dataValidation>
    <dataValidation allowBlank="1" showInputMessage="1" showErrorMessage="1" prompt="Выберите виды деятельности, выполнив двойной щелчок левой кнопки мыши по ячейке." sqref="F21"/>
    <dataValidation type="textLength" operator="lessThanOrEqual" allowBlank="1" showInputMessage="1" showErrorMessage="1" errorTitle="Ошибка" error="Допускается ввод не более 900 символов!" sqref="V21:W21 R21:R22">
      <formula1>900</formula1>
    </dataValidation>
    <dataValidation type="textLength" operator="lessThanOrEqual" allowBlank="1" showInputMessage="1" showErrorMessage="1" errorTitle="Ошибка" error="Допускается ввод не более 900 символов!" sqref="J21">
      <formula1>900</formula1>
    </dataValidation>
  </dataValidations>
  <pageMargins left="0.7" right="0.7" top="0.75" bottom="0.75" header="0.3" footer="0.3"/>
  <pageSetup paperSize="9" orientation="portrait" verticalDpi="1200" r:id="rId1"/>
  <drawing r:id="rId2"/>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6">
    <tabColor indexed="47"/>
  </sheetPr>
  <dimension ref="A1"/>
  <sheetViews>
    <sheetView showGridLines="0" zoomScaleNormal="100" workbookViewId="0"/>
  </sheetViews>
  <sheetFormatPr defaultRowHeight="11.25"/>
  <sheetData>
    <row r="1" spans="1:1">
      <c r="A1" s="3"/>
    </row>
  </sheetData>
  <phoneticPr fontId="13" type="noConversion"/>
  <pageMargins left="0.75" right="0.75" top="1" bottom="1" header="0.5" footer="0.5"/>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07">
    <tabColor indexed="47"/>
  </sheetPr>
  <dimension ref="A1"/>
  <sheetViews>
    <sheetView showGridLines="0" zoomScaleNormal="100" workbookViewId="0"/>
  </sheetViews>
  <sheetFormatPr defaultRowHeight="11.25"/>
  <cols>
    <col min="1" max="16384" width="9.140625" style="174"/>
  </cols>
  <sheetData>
    <row r="1" spans="1:1">
      <c r="A1" s="192"/>
    </row>
  </sheetData>
  <pageMargins left="0.7" right="0.7" top="0.75" bottom="0.75" header="0.3" footer="0.3"/>
  <pageSetup paperSize="9" orientation="portrait" verticalDpi="0" r:id="rId1"/>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13" type="noConversion"/>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DateChoose">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Comm">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ThisWorkbook">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ReestrMR">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modfrmCheckUpdates">
    <tabColor indexed="47"/>
  </sheetPr>
  <dimension ref="A1"/>
  <sheetViews>
    <sheetView showGridLines="0" zoomScaleNormal="100" workbookViewId="0"/>
  </sheetViews>
  <sheetFormatPr defaultRowHeight="11.25"/>
  <sheetData>
    <row r="1" spans="1:1">
      <c r="A1" s="3"/>
    </row>
  </sheetData>
  <phoneticPr fontId="13"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5_1">
    <tabColor indexed="22"/>
  </sheetPr>
  <dimension ref="A1:N19"/>
  <sheetViews>
    <sheetView showGridLines="0" topLeftCell="E1" zoomScaleNormal="100" workbookViewId="0"/>
  </sheetViews>
  <sheetFormatPr defaultColWidth="10.5703125" defaultRowHeight="14.25"/>
  <cols>
    <col min="1" max="1" width="3.7109375" style="591" hidden="1" customWidth="1"/>
    <col min="2" max="4" width="3.7109375" style="585" hidden="1" customWidth="1"/>
    <col min="5" max="5" width="3.7109375" style="530" customWidth="1"/>
    <col min="6" max="6" width="9.7109375" style="523" customWidth="1"/>
    <col min="7" max="7" width="37.7109375" style="523" customWidth="1"/>
    <col min="8" max="8" width="66.85546875" style="523" customWidth="1"/>
    <col min="9" max="9" width="115.7109375" style="523" customWidth="1"/>
    <col min="10" max="11" width="10.5703125" style="585"/>
    <col min="12" max="12" width="11.140625" style="585" customWidth="1"/>
    <col min="13" max="14" width="10.5703125" style="585"/>
    <col min="15" max="16384" width="10.5703125" style="523"/>
  </cols>
  <sheetData>
    <row r="1" spans="1:14" ht="3" customHeight="1">
      <c r="A1" s="591" t="s">
        <v>93</v>
      </c>
    </row>
    <row r="2" spans="1:14" ht="22.5">
      <c r="F2" s="1194" t="s">
        <v>491</v>
      </c>
      <c r="G2" s="1195"/>
      <c r="H2" s="1196"/>
      <c r="I2" s="640"/>
    </row>
    <row r="3" spans="1:14" ht="3" customHeight="1"/>
    <row r="4" spans="1:14" s="570" customFormat="1" ht="11.25">
      <c r="A4" s="590"/>
      <c r="B4" s="590"/>
      <c r="C4" s="590"/>
      <c r="D4" s="590"/>
      <c r="F4" s="1155" t="s">
        <v>454</v>
      </c>
      <c r="G4" s="1155"/>
      <c r="H4" s="1155"/>
      <c r="I4" s="1197" t="s">
        <v>455</v>
      </c>
      <c r="J4" s="590"/>
      <c r="K4" s="590"/>
      <c r="L4" s="590"/>
      <c r="M4" s="590"/>
      <c r="N4" s="590"/>
    </row>
    <row r="5" spans="1:14" s="570" customFormat="1" ht="11.25" customHeight="1">
      <c r="A5" s="590"/>
      <c r="B5" s="590"/>
      <c r="C5" s="590"/>
      <c r="D5" s="590"/>
      <c r="F5" s="606" t="s">
        <v>92</v>
      </c>
      <c r="G5" s="618" t="s">
        <v>457</v>
      </c>
      <c r="H5" s="605" t="s">
        <v>442</v>
      </c>
      <c r="I5" s="1197"/>
      <c r="J5" s="590"/>
      <c r="K5" s="590"/>
      <c r="L5" s="590"/>
      <c r="M5" s="590"/>
      <c r="N5" s="590"/>
    </row>
    <row r="6" spans="1:14" s="570" customFormat="1" ht="12" customHeight="1">
      <c r="A6" s="590"/>
      <c r="B6" s="590"/>
      <c r="C6" s="590"/>
      <c r="D6" s="590"/>
      <c r="F6" s="607" t="s">
        <v>93</v>
      </c>
      <c r="G6" s="609">
        <v>2</v>
      </c>
      <c r="H6" s="610">
        <v>3</v>
      </c>
      <c r="I6" s="608">
        <v>4</v>
      </c>
      <c r="J6" s="590">
        <v>4</v>
      </c>
      <c r="K6" s="590"/>
      <c r="L6" s="590"/>
      <c r="M6" s="590"/>
      <c r="N6" s="590"/>
    </row>
    <row r="7" spans="1:14" s="570" customFormat="1" ht="18.75">
      <c r="A7" s="590"/>
      <c r="B7" s="590"/>
      <c r="C7" s="590"/>
      <c r="D7" s="590"/>
      <c r="F7" s="616">
        <v>1</v>
      </c>
      <c r="G7" s="632" t="s">
        <v>492</v>
      </c>
      <c r="H7" s="604" t="str">
        <f>IF(dateCh="","",dateCh)</f>
        <v>05.06.2019</v>
      </c>
      <c r="I7" s="581" t="s">
        <v>493</v>
      </c>
      <c r="J7" s="615"/>
      <c r="K7" s="590"/>
      <c r="L7" s="590"/>
      <c r="M7" s="590"/>
      <c r="N7" s="590"/>
    </row>
    <row r="8" spans="1:14" s="570" customFormat="1" ht="45">
      <c r="A8" s="1198">
        <v>1</v>
      </c>
      <c r="B8" s="590"/>
      <c r="C8" s="590"/>
      <c r="D8" s="590"/>
      <c r="F8" s="616" t="str">
        <f>"2." &amp;mergeValue(A8)</f>
        <v>2.1</v>
      </c>
      <c r="G8" s="632" t="s">
        <v>494</v>
      </c>
      <c r="H8" s="604"/>
      <c r="I8" s="581" t="s">
        <v>590</v>
      </c>
      <c r="J8" s="615"/>
      <c r="K8" s="590"/>
      <c r="L8" s="590"/>
      <c r="M8" s="590"/>
      <c r="N8" s="590"/>
    </row>
    <row r="9" spans="1:14" s="570" customFormat="1" ht="22.5">
      <c r="A9" s="1198"/>
      <c r="B9" s="590"/>
      <c r="C9" s="590"/>
      <c r="D9" s="590"/>
      <c r="F9" s="616" t="str">
        <f>"3." &amp;mergeValue(A9)</f>
        <v>3.1</v>
      </c>
      <c r="G9" s="632" t="s">
        <v>495</v>
      </c>
      <c r="H9" s="604"/>
      <c r="I9" s="581" t="s">
        <v>588</v>
      </c>
      <c r="J9" s="615"/>
      <c r="K9" s="590"/>
      <c r="L9" s="590"/>
      <c r="M9" s="590"/>
      <c r="N9" s="590"/>
    </row>
    <row r="10" spans="1:14" s="570" customFormat="1" ht="22.5">
      <c r="A10" s="1198"/>
      <c r="B10" s="590"/>
      <c r="C10" s="590"/>
      <c r="D10" s="590"/>
      <c r="F10" s="616" t="str">
        <f>"4."&amp;mergeValue(A10)</f>
        <v>4.1</v>
      </c>
      <c r="G10" s="632" t="s">
        <v>496</v>
      </c>
      <c r="H10" s="605" t="s">
        <v>458</v>
      </c>
      <c r="I10" s="581"/>
      <c r="J10" s="615"/>
      <c r="K10" s="590"/>
      <c r="L10" s="590"/>
      <c r="M10" s="590"/>
      <c r="N10" s="590"/>
    </row>
    <row r="11" spans="1:14" s="570" customFormat="1" ht="18.75">
      <c r="A11" s="1198"/>
      <c r="B11" s="1198">
        <v>1</v>
      </c>
      <c r="C11" s="623"/>
      <c r="D11" s="623"/>
      <c r="F11" s="616" t="str">
        <f>"4."&amp;mergeValue(A11) &amp;"."&amp;mergeValue(B11)</f>
        <v>4.1.1</v>
      </c>
      <c r="G11" s="611" t="s">
        <v>592</v>
      </c>
      <c r="H11" s="604" t="str">
        <f>IF(region_name="","",region_name)</f>
        <v>Челябинская область</v>
      </c>
      <c r="I11" s="581" t="s">
        <v>499</v>
      </c>
      <c r="J11" s="615"/>
      <c r="K11" s="590"/>
      <c r="L11" s="590"/>
      <c r="M11" s="590"/>
      <c r="N11" s="590"/>
    </row>
    <row r="12" spans="1:14" s="570" customFormat="1" ht="22.5">
      <c r="A12" s="1198"/>
      <c r="B12" s="1198"/>
      <c r="C12" s="1198">
        <v>1</v>
      </c>
      <c r="D12" s="623"/>
      <c r="F12" s="616" t="str">
        <f>"4."&amp;mergeValue(A12) &amp;"."&amp;mergeValue(B12)&amp;"."&amp;mergeValue(C12)</f>
        <v>4.1.1.1</v>
      </c>
      <c r="G12" s="622" t="s">
        <v>497</v>
      </c>
      <c r="H12" s="604"/>
      <c r="I12" s="581" t="s">
        <v>500</v>
      </c>
      <c r="J12" s="615"/>
      <c r="K12" s="590"/>
      <c r="L12" s="590"/>
      <c r="M12" s="590"/>
      <c r="N12" s="590"/>
    </row>
    <row r="13" spans="1:14" s="570" customFormat="1" ht="39" customHeight="1">
      <c r="A13" s="1198"/>
      <c r="B13" s="1198"/>
      <c r="C13" s="1198"/>
      <c r="D13" s="623">
        <v>1</v>
      </c>
      <c r="F13" s="616" t="str">
        <f>"4."&amp;mergeValue(A13) &amp;"."&amp;mergeValue(B13)&amp;"."&amp;mergeValue(C13)&amp;"."&amp;mergeValue(D13)</f>
        <v>4.1.1.1.1</v>
      </c>
      <c r="G13" s="633" t="s">
        <v>498</v>
      </c>
      <c r="H13" s="604"/>
      <c r="I13" s="1199" t="s">
        <v>591</v>
      </c>
      <c r="J13" s="615"/>
      <c r="K13" s="590"/>
      <c r="L13" s="590"/>
      <c r="M13" s="590"/>
      <c r="N13" s="590"/>
    </row>
    <row r="14" spans="1:14" s="570" customFormat="1" ht="18.75">
      <c r="A14" s="1198"/>
      <c r="B14" s="1198"/>
      <c r="C14" s="1198"/>
      <c r="D14" s="623"/>
      <c r="F14" s="619"/>
      <c r="G14" s="550" t="s">
        <v>4</v>
      </c>
      <c r="H14" s="624"/>
      <c r="I14" s="1199"/>
      <c r="J14" s="615"/>
      <c r="K14" s="590"/>
      <c r="L14" s="590"/>
      <c r="M14" s="590"/>
      <c r="N14" s="590"/>
    </row>
    <row r="15" spans="1:14" s="570" customFormat="1" ht="18.75">
      <c r="A15" s="1198"/>
      <c r="B15" s="1198"/>
      <c r="C15" s="623"/>
      <c r="D15" s="623"/>
      <c r="F15" s="634"/>
      <c r="G15" s="577" t="s">
        <v>403</v>
      </c>
      <c r="H15" s="635"/>
      <c r="I15" s="636"/>
      <c r="J15" s="615"/>
      <c r="K15" s="590"/>
      <c r="L15" s="590"/>
      <c r="M15" s="590"/>
      <c r="N15" s="590"/>
    </row>
    <row r="16" spans="1:14" s="570" customFormat="1" ht="18.75">
      <c r="A16" s="1198"/>
      <c r="B16" s="590"/>
      <c r="C16" s="590"/>
      <c r="D16" s="590"/>
      <c r="F16" s="619"/>
      <c r="G16" s="558" t="s">
        <v>506</v>
      </c>
      <c r="H16" s="620"/>
      <c r="I16" s="621"/>
      <c r="J16" s="615"/>
      <c r="K16" s="590"/>
      <c r="L16" s="590"/>
      <c r="M16" s="590"/>
      <c r="N16" s="590"/>
    </row>
    <row r="17" spans="1:14" s="570" customFormat="1" ht="18.75">
      <c r="A17" s="590"/>
      <c r="B17" s="590"/>
      <c r="C17" s="590"/>
      <c r="D17" s="590"/>
      <c r="F17" s="619"/>
      <c r="G17" s="565" t="s">
        <v>505</v>
      </c>
      <c r="H17" s="620"/>
      <c r="I17" s="621"/>
      <c r="J17" s="615"/>
      <c r="K17" s="590"/>
      <c r="L17" s="590"/>
      <c r="M17" s="590"/>
      <c r="N17" s="590"/>
    </row>
    <row r="18" spans="1:14" s="613" customFormat="1" ht="3" customHeight="1">
      <c r="A18" s="614"/>
      <c r="B18" s="614"/>
      <c r="C18" s="614"/>
      <c r="D18" s="614"/>
      <c r="F18" s="625"/>
      <c r="G18" s="626"/>
      <c r="H18" s="627"/>
      <c r="I18" s="628"/>
      <c r="J18" s="614"/>
      <c r="K18" s="614"/>
      <c r="L18" s="614"/>
      <c r="M18" s="614"/>
      <c r="N18" s="614"/>
    </row>
    <row r="19" spans="1:14" s="613" customFormat="1" ht="15" customHeight="1">
      <c r="A19" s="614"/>
      <c r="B19" s="614"/>
      <c r="C19" s="614"/>
      <c r="D19" s="614"/>
      <c r="F19" s="612"/>
      <c r="G19" s="1193" t="s">
        <v>593</v>
      </c>
      <c r="H19" s="1193"/>
      <c r="I19" s="594"/>
      <c r="J19" s="614"/>
      <c r="K19" s="614"/>
      <c r="L19" s="614"/>
      <c r="M19" s="614"/>
      <c r="N19" s="614"/>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formula1>900</formula1>
    </dataValidation>
  </dataValidations>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85" hidden="1" customWidth="1"/>
    <col min="7" max="8" width="9.140625" style="591" hidden="1" customWidth="1"/>
    <col min="9" max="9" width="3.7109375" style="531" customWidth="1"/>
    <col min="10" max="11" width="3.7109375" style="530" customWidth="1"/>
    <col min="12" max="12" width="12.7109375" style="523" customWidth="1"/>
    <col min="13" max="13" width="44.7109375" style="523" customWidth="1"/>
    <col min="14" max="14" width="1.7109375" style="523" hidden="1" customWidth="1"/>
    <col min="15" max="15" width="29.7109375" style="523" hidden="1" customWidth="1"/>
    <col min="16" max="17" width="23.7109375" style="523" hidden="1" customWidth="1"/>
    <col min="18" max="18" width="11.7109375" style="523" customWidth="1"/>
    <col min="19" max="19" width="3.7109375" style="523" customWidth="1"/>
    <col min="20" max="20" width="11.7109375" style="523" customWidth="1"/>
    <col min="21" max="21" width="8.5703125" style="523" hidden="1" customWidth="1"/>
    <col min="22" max="22" width="4.7109375" style="523" customWidth="1"/>
    <col min="23" max="23" width="115.7109375" style="523" customWidth="1"/>
    <col min="24" max="25" width="10.5703125" style="585"/>
    <col min="26" max="26" width="11.140625" style="585" customWidth="1"/>
    <col min="27" max="28" width="10.5703125" style="585"/>
    <col min="29" max="16384" width="10.5703125" style="523"/>
  </cols>
  <sheetData>
    <row r="1" spans="1:28" hidden="1">
      <c r="Q1" s="583"/>
      <c r="R1" s="583"/>
    </row>
    <row r="2" spans="1:28" hidden="1">
      <c r="U2" s="583"/>
    </row>
    <row r="3" spans="1:28" hidden="1"/>
    <row r="4" spans="1:28" ht="3" customHeight="1">
      <c r="J4" s="529"/>
      <c r="K4" s="529"/>
      <c r="L4" s="524"/>
      <c r="M4" s="524"/>
      <c r="N4" s="524"/>
      <c r="O4" s="532"/>
      <c r="P4" s="532"/>
      <c r="Q4" s="532"/>
      <c r="R4" s="532"/>
      <c r="S4" s="532"/>
      <c r="T4" s="532"/>
      <c r="U4" s="532"/>
    </row>
    <row r="5" spans="1:28" ht="22.5" customHeight="1">
      <c r="J5" s="529"/>
      <c r="K5" s="529"/>
      <c r="L5" s="1214" t="s">
        <v>631</v>
      </c>
      <c r="M5" s="1214"/>
      <c r="N5" s="1214"/>
      <c r="O5" s="1214"/>
      <c r="P5" s="1214"/>
      <c r="Q5" s="1214"/>
      <c r="R5" s="1214"/>
      <c r="S5" s="1214"/>
      <c r="T5" s="1214"/>
      <c r="U5" s="664"/>
    </row>
    <row r="6" spans="1:28" ht="3" customHeight="1">
      <c r="J6" s="529"/>
      <c r="K6" s="529"/>
      <c r="L6" s="524"/>
      <c r="M6" s="524"/>
      <c r="N6" s="524"/>
      <c r="O6" s="528"/>
      <c r="P6" s="528"/>
      <c r="Q6" s="528"/>
      <c r="R6" s="528"/>
      <c r="S6" s="528"/>
      <c r="T6" s="528"/>
      <c r="U6" s="528"/>
      <c r="V6" s="532"/>
    </row>
    <row r="7" spans="1:28" s="570" customFormat="1" ht="22.5">
      <c r="A7" s="590"/>
      <c r="B7" s="590"/>
      <c r="C7" s="590"/>
      <c r="D7" s="590"/>
      <c r="E7" s="590"/>
      <c r="F7" s="590"/>
      <c r="G7" s="590"/>
      <c r="H7" s="590"/>
      <c r="L7" s="499"/>
      <c r="M7" s="617" t="s">
        <v>502</v>
      </c>
      <c r="N7" s="666"/>
      <c r="O7" s="1220" t="str">
        <f>IF(NameOrPr_ch="",IF(NameOrPr="","",NameOrPr),NameOrPr_ch)</f>
        <v>Министерство тарифного регулирования и энергетики Челябинской области</v>
      </c>
      <c r="P7" s="1220"/>
      <c r="Q7" s="1220"/>
      <c r="R7" s="1220"/>
      <c r="S7" s="1220"/>
      <c r="T7" s="1220"/>
      <c r="U7" s="582"/>
      <c r="V7" s="582"/>
      <c r="W7" s="519"/>
      <c r="X7" s="590"/>
      <c r="Y7" s="590"/>
      <c r="Z7" s="590"/>
      <c r="AA7" s="590"/>
      <c r="AB7" s="590"/>
    </row>
    <row r="8" spans="1:28" s="570" customFormat="1" ht="18.75">
      <c r="A8" s="590"/>
      <c r="B8" s="590"/>
      <c r="C8" s="590"/>
      <c r="D8" s="590"/>
      <c r="E8" s="590"/>
      <c r="F8" s="590"/>
      <c r="G8" s="590"/>
      <c r="H8" s="590"/>
      <c r="L8" s="499"/>
      <c r="M8" s="617" t="s">
        <v>596</v>
      </c>
      <c r="N8" s="666"/>
      <c r="O8" s="1220" t="str">
        <f>IF(datePr_ch="",IF(datePr="","",datePr),datePr_ch)</f>
        <v>30.04.2019</v>
      </c>
      <c r="P8" s="1220"/>
      <c r="Q8" s="1220"/>
      <c r="R8" s="1220"/>
      <c r="S8" s="1220"/>
      <c r="T8" s="1220"/>
      <c r="U8" s="582"/>
      <c r="V8" s="582"/>
      <c r="W8" s="519"/>
      <c r="X8" s="590"/>
      <c r="Y8" s="590"/>
      <c r="Z8" s="590"/>
      <c r="AA8" s="590"/>
      <c r="AB8" s="590"/>
    </row>
    <row r="9" spans="1:28" s="570" customFormat="1" ht="18.75">
      <c r="A9" s="590"/>
      <c r="B9" s="590"/>
      <c r="C9" s="590"/>
      <c r="D9" s="590"/>
      <c r="E9" s="590"/>
      <c r="F9" s="590"/>
      <c r="G9" s="590"/>
      <c r="H9" s="590"/>
      <c r="L9" s="552"/>
      <c r="M9" s="617" t="s">
        <v>595</v>
      </c>
      <c r="N9" s="666"/>
      <c r="O9" s="1220" t="str">
        <f>IF(numberPr_ch="",IF(numberPr="","",numberPr),numberPr_ch)</f>
        <v>35/5</v>
      </c>
      <c r="P9" s="1220"/>
      <c r="Q9" s="1220"/>
      <c r="R9" s="1220"/>
      <c r="S9" s="1220"/>
      <c r="T9" s="1220"/>
      <c r="U9" s="582"/>
      <c r="V9" s="582"/>
      <c r="W9" s="519"/>
      <c r="X9" s="590"/>
      <c r="Y9" s="590"/>
      <c r="Z9" s="590"/>
      <c r="AA9" s="590"/>
      <c r="AB9" s="590"/>
    </row>
    <row r="10" spans="1:28" s="570" customFormat="1" ht="18.75">
      <c r="A10" s="590"/>
      <c r="B10" s="590"/>
      <c r="C10" s="590"/>
      <c r="D10" s="590"/>
      <c r="E10" s="590"/>
      <c r="F10" s="590"/>
      <c r="G10" s="590"/>
      <c r="H10" s="590"/>
      <c r="L10" s="552"/>
      <c r="M10" s="617" t="s">
        <v>501</v>
      </c>
      <c r="N10" s="666"/>
      <c r="O10" s="1220" t="str">
        <f>IF(IstPub_ch="",IF(IstPub="","",IstPub),IstPub_ch)</f>
        <v>Официальный сайт Министерства тарифного регулирования и энергетики Челябинской области</v>
      </c>
      <c r="P10" s="1220"/>
      <c r="Q10" s="1220"/>
      <c r="R10" s="1220"/>
      <c r="S10" s="1220"/>
      <c r="T10" s="1220"/>
      <c r="U10" s="582"/>
      <c r="V10" s="582"/>
      <c r="W10" s="519"/>
      <c r="X10" s="590"/>
      <c r="Y10" s="590"/>
      <c r="Z10" s="590"/>
      <c r="AA10" s="590"/>
      <c r="AB10" s="590"/>
    </row>
    <row r="11" spans="1:28" s="570" customFormat="1" ht="11.25" hidden="1">
      <c r="A11" s="590"/>
      <c r="B11" s="590"/>
      <c r="C11" s="590"/>
      <c r="D11" s="590"/>
      <c r="E11" s="590"/>
      <c r="F11" s="590"/>
      <c r="G11" s="590"/>
      <c r="H11" s="590"/>
      <c r="L11" s="1215"/>
      <c r="M11" s="1215"/>
      <c r="N11" s="566"/>
      <c r="O11" s="582"/>
      <c r="P11" s="582"/>
      <c r="Q11" s="582"/>
      <c r="R11" s="582"/>
      <c r="S11" s="582"/>
      <c r="T11" s="582"/>
      <c r="U11" s="588" t="s">
        <v>373</v>
      </c>
      <c r="X11" s="590"/>
      <c r="Y11" s="590"/>
      <c r="Z11" s="590"/>
      <c r="AA11" s="590"/>
      <c r="AB11" s="590"/>
    </row>
    <row r="12" spans="1:28">
      <c r="J12" s="529"/>
      <c r="K12" s="529"/>
      <c r="L12" s="524"/>
      <c r="M12" s="524"/>
      <c r="N12" s="502"/>
      <c r="O12" s="1221"/>
      <c r="P12" s="1221"/>
      <c r="Q12" s="1221"/>
      <c r="R12" s="1221"/>
      <c r="S12" s="1221"/>
      <c r="T12" s="1221"/>
      <c r="U12" s="1221"/>
    </row>
    <row r="13" spans="1:28">
      <c r="J13" s="529"/>
      <c r="K13" s="529"/>
      <c r="L13" s="1155" t="s">
        <v>454</v>
      </c>
      <c r="M13" s="1155"/>
      <c r="N13" s="1155"/>
      <c r="O13" s="1155"/>
      <c r="P13" s="1155"/>
      <c r="Q13" s="1155"/>
      <c r="R13" s="1155"/>
      <c r="S13" s="1155"/>
      <c r="T13" s="1155"/>
      <c r="U13" s="1155"/>
      <c r="V13" s="1155"/>
      <c r="W13" s="1155" t="s">
        <v>455</v>
      </c>
    </row>
    <row r="14" spans="1:28" ht="14.25" customHeight="1">
      <c r="J14" s="529"/>
      <c r="K14" s="529"/>
      <c r="L14" s="1227" t="s">
        <v>92</v>
      </c>
      <c r="M14" s="1227" t="s">
        <v>639</v>
      </c>
      <c r="N14" s="661"/>
      <c r="O14" s="1228" t="s">
        <v>641</v>
      </c>
      <c r="P14" s="1229"/>
      <c r="Q14" s="1229"/>
      <c r="R14" s="1229"/>
      <c r="S14" s="1229"/>
      <c r="T14" s="1230"/>
      <c r="U14" s="1211" t="s">
        <v>341</v>
      </c>
      <c r="V14" s="1224" t="s">
        <v>275</v>
      </c>
      <c r="W14" s="1155"/>
    </row>
    <row r="15" spans="1:28" ht="14.25" customHeight="1">
      <c r="J15" s="529"/>
      <c r="K15" s="529"/>
      <c r="L15" s="1227"/>
      <c r="M15" s="1227"/>
      <c r="N15" s="662"/>
      <c r="O15" s="1233" t="s">
        <v>605</v>
      </c>
      <c r="P15" s="1231" t="s">
        <v>271</v>
      </c>
      <c r="Q15" s="1232"/>
      <c r="R15" s="1208" t="s">
        <v>654</v>
      </c>
      <c r="S15" s="1209"/>
      <c r="T15" s="1210"/>
      <c r="U15" s="1212"/>
      <c r="V15" s="1225"/>
      <c r="W15" s="1155"/>
    </row>
    <row r="16" spans="1:28" ht="33.75" customHeight="1">
      <c r="J16" s="529"/>
      <c r="K16" s="529"/>
      <c r="L16" s="1227"/>
      <c r="M16" s="1227"/>
      <c r="N16" s="663"/>
      <c r="O16" s="1234"/>
      <c r="P16" s="535" t="s">
        <v>606</v>
      </c>
      <c r="Q16" s="535" t="s">
        <v>6</v>
      </c>
      <c r="R16" s="536" t="s">
        <v>274</v>
      </c>
      <c r="S16" s="1222" t="s">
        <v>273</v>
      </c>
      <c r="T16" s="1223"/>
      <c r="U16" s="1213"/>
      <c r="V16" s="1226"/>
      <c r="W16" s="1155"/>
    </row>
    <row r="17" spans="1:28">
      <c r="J17" s="529"/>
      <c r="K17" s="569">
        <v>1</v>
      </c>
      <c r="L17" s="647" t="s">
        <v>93</v>
      </c>
      <c r="M17" s="647" t="s">
        <v>49</v>
      </c>
      <c r="N17" s="649" t="str">
        <f ca="1">OFFSET(N17,0,-1)</f>
        <v>2</v>
      </c>
      <c r="O17" s="648">
        <f ca="1">OFFSET(O17,0,-1)+1</f>
        <v>3</v>
      </c>
      <c r="P17" s="648">
        <f ca="1">OFFSET(P17,0,-1)+1</f>
        <v>4</v>
      </c>
      <c r="Q17" s="648">
        <f ca="1">OFFSET(Q17,0,-1)+1</f>
        <v>5</v>
      </c>
      <c r="R17" s="648">
        <f ca="1">OFFSET(R17,0,-1)+1</f>
        <v>6</v>
      </c>
      <c r="S17" s="1216">
        <f ca="1">OFFSET(S17,0,-1)+1</f>
        <v>7</v>
      </c>
      <c r="T17" s="1216"/>
      <c r="U17" s="648">
        <f ca="1">OFFSET(U17,0,-2)+1</f>
        <v>8</v>
      </c>
      <c r="V17" s="649">
        <f ca="1">OFFSET(V17,0,-1)</f>
        <v>8</v>
      </c>
      <c r="W17" s="648">
        <f ca="1">OFFSET(W17,0,-1)+1</f>
        <v>9</v>
      </c>
    </row>
    <row r="18" spans="1:28" ht="22.5">
      <c r="A18" s="1200">
        <v>1</v>
      </c>
      <c r="B18" s="847"/>
      <c r="C18" s="847"/>
      <c r="D18" s="847"/>
      <c r="E18" s="848"/>
      <c r="F18" s="849"/>
      <c r="G18" s="849"/>
      <c r="H18" s="849"/>
      <c r="I18" s="850"/>
      <c r="J18" s="845"/>
      <c r="K18" s="852"/>
      <c r="L18" s="593">
        <f>mergeValue(A18)</f>
        <v>1</v>
      </c>
      <c r="M18" s="641" t="s">
        <v>20</v>
      </c>
      <c r="N18" s="646"/>
      <c r="O18" s="1201"/>
      <c r="P18" s="1201"/>
      <c r="Q18" s="1201"/>
      <c r="R18" s="1201"/>
      <c r="S18" s="1201"/>
      <c r="T18" s="1201"/>
      <c r="U18" s="1201"/>
      <c r="V18" s="1201"/>
      <c r="W18" s="630" t="s">
        <v>476</v>
      </c>
      <c r="Y18" s="589"/>
      <c r="Z18" s="589" t="str">
        <f t="shared" ref="Z18:Z31" si="0">IF(M18="","",M18 )</f>
        <v>Наименование тарифа</v>
      </c>
      <c r="AA18" s="589"/>
      <c r="AB18" s="589"/>
    </row>
    <row r="19" spans="1:28" ht="22.5">
      <c r="A19" s="1200"/>
      <c r="B19" s="1200">
        <v>1</v>
      </c>
      <c r="C19" s="847"/>
      <c r="D19" s="847"/>
      <c r="E19" s="849"/>
      <c r="F19" s="849"/>
      <c r="G19" s="849"/>
      <c r="H19" s="849"/>
      <c r="I19" s="844"/>
      <c r="J19" s="843"/>
      <c r="K19" s="846"/>
      <c r="L19" s="593" t="str">
        <f>mergeValue(A19) &amp;"."&amp; mergeValue(B19)</f>
        <v>1.1</v>
      </c>
      <c r="M19" s="546" t="s">
        <v>16</v>
      </c>
      <c r="N19" s="646"/>
      <c r="O19" s="1201"/>
      <c r="P19" s="1201"/>
      <c r="Q19" s="1201"/>
      <c r="R19" s="1201"/>
      <c r="S19" s="1201"/>
      <c r="T19" s="1201"/>
      <c r="U19" s="1201"/>
      <c r="V19" s="1201"/>
      <c r="W19" s="630" t="s">
        <v>477</v>
      </c>
      <c r="Y19" s="589"/>
      <c r="Z19" s="589" t="str">
        <f t="shared" si="0"/>
        <v>Территория действия тарифа</v>
      </c>
      <c r="AA19" s="589"/>
      <c r="AB19" s="589"/>
    </row>
    <row r="20" spans="1:28" ht="22.5">
      <c r="A20" s="1200"/>
      <c r="B20" s="1200"/>
      <c r="C20" s="1200">
        <v>1</v>
      </c>
      <c r="D20" s="847"/>
      <c r="E20" s="849"/>
      <c r="F20" s="849"/>
      <c r="G20" s="849"/>
      <c r="H20" s="849"/>
      <c r="I20" s="851"/>
      <c r="J20" s="843"/>
      <c r="K20" s="846"/>
      <c r="L20" s="593" t="str">
        <f>mergeValue(A20) &amp;"."&amp; mergeValue(B20)&amp;"."&amp; mergeValue(C20)</f>
        <v>1.1.1</v>
      </c>
      <c r="M20" s="547" t="s">
        <v>7</v>
      </c>
      <c r="N20" s="646"/>
      <c r="O20" s="1201"/>
      <c r="P20" s="1201"/>
      <c r="Q20" s="1201"/>
      <c r="R20" s="1201"/>
      <c r="S20" s="1201"/>
      <c r="T20" s="1201"/>
      <c r="U20" s="1201"/>
      <c r="V20" s="1201"/>
      <c r="W20" s="630" t="s">
        <v>633</v>
      </c>
      <c r="Y20" s="589"/>
      <c r="Z20" s="589" t="str">
        <f t="shared" si="0"/>
        <v xml:space="preserve">Наименование системы теплоснабжения </v>
      </c>
      <c r="AA20" s="589"/>
      <c r="AB20" s="589"/>
    </row>
    <row r="21" spans="1:28" ht="22.5">
      <c r="A21" s="1200"/>
      <c r="B21" s="1200"/>
      <c r="C21" s="1200"/>
      <c r="D21" s="1200">
        <v>1</v>
      </c>
      <c r="E21" s="849"/>
      <c r="F21" s="849"/>
      <c r="G21" s="849"/>
      <c r="H21" s="849"/>
      <c r="I21" s="851"/>
      <c r="J21" s="843"/>
      <c r="K21" s="846"/>
      <c r="L21" s="593" t="str">
        <f>mergeValue(A21) &amp;"."&amp; mergeValue(B21)&amp;"."&amp; mergeValue(C21)&amp;"."&amp; mergeValue(D21)</f>
        <v>1.1.1.1</v>
      </c>
      <c r="M21" s="548" t="s">
        <v>22</v>
      </c>
      <c r="N21" s="646"/>
      <c r="O21" s="1201"/>
      <c r="P21" s="1201"/>
      <c r="Q21" s="1201"/>
      <c r="R21" s="1201"/>
      <c r="S21" s="1201"/>
      <c r="T21" s="1201"/>
      <c r="U21" s="1201"/>
      <c r="V21" s="1201"/>
      <c r="W21" s="630" t="s">
        <v>634</v>
      </c>
      <c r="Y21" s="589"/>
      <c r="Z21" s="589" t="str">
        <f t="shared" si="0"/>
        <v xml:space="preserve">Источник тепловой энергии  </v>
      </c>
      <c r="AA21" s="589"/>
      <c r="AB21" s="589"/>
    </row>
    <row r="22" spans="1:28" ht="101.25">
      <c r="A22" s="1200"/>
      <c r="B22" s="1200"/>
      <c r="C22" s="1200"/>
      <c r="D22" s="1200"/>
      <c r="E22" s="1200">
        <v>1</v>
      </c>
      <c r="F22" s="849"/>
      <c r="G22" s="849"/>
      <c r="H22" s="847">
        <v>1</v>
      </c>
      <c r="I22" s="1200">
        <v>1</v>
      </c>
      <c r="J22" s="849"/>
      <c r="K22" s="854"/>
      <c r="L22" s="593" t="str">
        <f>mergeValue(A22) &amp;"."&amp; mergeValue(B22)&amp;"."&amp; mergeValue(C22)&amp;"."&amp; mergeValue(D22)&amp;"."&amp; mergeValue(E22)</f>
        <v>1.1.1.1.1</v>
      </c>
      <c r="M22" s="554" t="s">
        <v>9</v>
      </c>
      <c r="N22" s="646"/>
      <c r="O22" s="1202"/>
      <c r="P22" s="1202"/>
      <c r="Q22" s="1202"/>
      <c r="R22" s="1202"/>
      <c r="S22" s="1202"/>
      <c r="T22" s="1202"/>
      <c r="U22" s="1202"/>
      <c r="V22" s="1202"/>
      <c r="W22" s="630" t="s">
        <v>638</v>
      </c>
      <c r="Y22" s="589"/>
      <c r="Z22" s="589" t="str">
        <f t="shared" si="0"/>
        <v>Схема подключения теплопотребляющей установки к коллектору источника тепловой энергии</v>
      </c>
      <c r="AA22" s="589"/>
      <c r="AB22" s="589"/>
    </row>
    <row r="23" spans="1:28" ht="90">
      <c r="A23" s="1200"/>
      <c r="B23" s="1200"/>
      <c r="C23" s="1200"/>
      <c r="D23" s="1200"/>
      <c r="E23" s="1200"/>
      <c r="F23" s="1200">
        <v>1</v>
      </c>
      <c r="G23" s="847"/>
      <c r="H23" s="847"/>
      <c r="I23" s="1200"/>
      <c r="J23" s="1200">
        <v>1</v>
      </c>
      <c r="K23" s="855"/>
      <c r="L23" s="593" t="str">
        <f>mergeValue(A23) &amp;"."&amp; mergeValue(B23)&amp;"."&amp; mergeValue(C23)&amp;"."&amp; mergeValue(D23)&amp;"."&amp; mergeValue(E23)&amp;"."&amp; mergeValue(F23)</f>
        <v>1.1.1.1.1.1</v>
      </c>
      <c r="M23" s="555" t="s">
        <v>10</v>
      </c>
      <c r="N23" s="646"/>
      <c r="O23" s="1203"/>
      <c r="P23" s="1204"/>
      <c r="Q23" s="1204"/>
      <c r="R23" s="1204"/>
      <c r="S23" s="1204"/>
      <c r="T23" s="1204"/>
      <c r="U23" s="1204"/>
      <c r="V23" s="1205"/>
      <c r="W23" s="630" t="s">
        <v>636</v>
      </c>
      <c r="Y23" s="589"/>
      <c r="Z23" s="589" t="str">
        <f t="shared" si="0"/>
        <v>Группа потребителей</v>
      </c>
      <c r="AA23" s="589"/>
      <c r="AB23" s="589"/>
    </row>
    <row r="24" spans="1:28" ht="189" customHeight="1">
      <c r="A24" s="1200"/>
      <c r="B24" s="1200"/>
      <c r="C24" s="1200"/>
      <c r="D24" s="1200"/>
      <c r="E24" s="1200"/>
      <c r="F24" s="1200"/>
      <c r="G24" s="847">
        <v>1</v>
      </c>
      <c r="H24" s="847"/>
      <c r="I24" s="1200"/>
      <c r="J24" s="1200"/>
      <c r="K24" s="855">
        <v>1</v>
      </c>
      <c r="L24" s="593" t="str">
        <f>mergeValue(A24) &amp;"."&amp; mergeValue(B24)&amp;"."&amp; mergeValue(C24)&amp;"."&amp; mergeValue(D24)&amp;"."&amp; mergeValue(E24)&amp;"."&amp; mergeValue(F24)&amp;"."&amp; mergeValue(G24)</f>
        <v>1.1.1.1.1.1.1</v>
      </c>
      <c r="M24" s="1068"/>
      <c r="N24" s="646"/>
      <c r="O24" s="562"/>
      <c r="P24" s="562"/>
      <c r="Q24" s="1093"/>
      <c r="R24" s="1206"/>
      <c r="S24" s="1207" t="s">
        <v>84</v>
      </c>
      <c r="T24" s="1206"/>
      <c r="U24" s="1207" t="s">
        <v>85</v>
      </c>
      <c r="V24" s="562"/>
      <c r="W24" s="1217" t="s">
        <v>655</v>
      </c>
      <c r="X24" s="585" t="str">
        <f>strCheckDate(O25:V25)</f>
        <v/>
      </c>
      <c r="Y24" s="589"/>
      <c r="Z24" s="589" t="str">
        <f t="shared" si="0"/>
        <v/>
      </c>
      <c r="AA24" s="589"/>
      <c r="AB24" s="589"/>
    </row>
    <row r="25" spans="1:28" ht="11.25" hidden="1" customHeight="1">
      <c r="A25" s="1200"/>
      <c r="B25" s="1200"/>
      <c r="C25" s="1200"/>
      <c r="D25" s="1200"/>
      <c r="E25" s="1200"/>
      <c r="F25" s="1200"/>
      <c r="G25" s="847"/>
      <c r="H25" s="847"/>
      <c r="I25" s="1200"/>
      <c r="J25" s="1200"/>
      <c r="K25" s="855"/>
      <c r="L25" s="600"/>
      <c r="M25" s="646"/>
      <c r="N25" s="646"/>
      <c r="O25" s="562"/>
      <c r="P25" s="562"/>
      <c r="Q25" s="584" t="str">
        <f>R24 &amp; "-" &amp; T24</f>
        <v>-</v>
      </c>
      <c r="R25" s="1206"/>
      <c r="S25" s="1207"/>
      <c r="T25" s="1206"/>
      <c r="U25" s="1207"/>
      <c r="V25" s="562"/>
      <c r="W25" s="1218"/>
      <c r="Y25" s="589"/>
      <c r="Z25" s="589" t="str">
        <f t="shared" si="0"/>
        <v/>
      </c>
      <c r="AA25" s="589"/>
      <c r="AB25" s="589"/>
    </row>
    <row r="26" spans="1:28" ht="15" customHeight="1">
      <c r="A26" s="1200"/>
      <c r="B26" s="1200"/>
      <c r="C26" s="1200"/>
      <c r="D26" s="1200"/>
      <c r="E26" s="1200"/>
      <c r="F26" s="1200"/>
      <c r="G26" s="849"/>
      <c r="H26" s="847"/>
      <c r="I26" s="1200"/>
      <c r="J26" s="1200"/>
      <c r="K26" s="854"/>
      <c r="L26" s="538"/>
      <c r="M26" s="557" t="s">
        <v>25</v>
      </c>
      <c r="N26" s="564"/>
      <c r="O26" s="564"/>
      <c r="P26" s="564"/>
      <c r="Q26" s="564"/>
      <c r="R26" s="564"/>
      <c r="S26" s="564"/>
      <c r="T26" s="564"/>
      <c r="U26" s="564"/>
      <c r="V26" s="560"/>
      <c r="W26" s="1219"/>
      <c r="Y26" s="589"/>
      <c r="Z26" s="589" t="str">
        <f t="shared" si="0"/>
        <v>Добавить вид теплоносителя (параметры теплоносителя)</v>
      </c>
      <c r="AA26" s="589"/>
      <c r="AB26" s="589"/>
    </row>
    <row r="27" spans="1:28" ht="15" customHeight="1">
      <c r="A27" s="1200"/>
      <c r="B27" s="1200"/>
      <c r="C27" s="1200"/>
      <c r="D27" s="1200"/>
      <c r="E27" s="1200"/>
      <c r="F27" s="849"/>
      <c r="G27" s="849"/>
      <c r="H27" s="847"/>
      <c r="I27" s="1200"/>
      <c r="J27" s="849"/>
      <c r="K27" s="854"/>
      <c r="L27" s="538"/>
      <c r="M27" s="556" t="s">
        <v>11</v>
      </c>
      <c r="N27" s="564"/>
      <c r="O27" s="564"/>
      <c r="P27" s="564"/>
      <c r="Q27" s="564"/>
      <c r="R27" s="564"/>
      <c r="S27" s="564"/>
      <c r="T27" s="564"/>
      <c r="U27" s="563"/>
      <c r="V27" s="564"/>
      <c r="W27" s="665"/>
      <c r="Y27" s="589"/>
      <c r="Z27" s="589" t="str">
        <f t="shared" si="0"/>
        <v>Добавить группу потребителей</v>
      </c>
      <c r="AA27" s="589"/>
      <c r="AB27" s="589"/>
    </row>
    <row r="28" spans="1:28" ht="15" customHeight="1">
      <c r="A28" s="1200"/>
      <c r="B28" s="1200"/>
      <c r="C28" s="1200"/>
      <c r="D28" s="1200"/>
      <c r="E28" s="853"/>
      <c r="F28" s="849"/>
      <c r="G28" s="849"/>
      <c r="H28" s="849"/>
      <c r="I28" s="845"/>
      <c r="J28" s="842"/>
      <c r="K28" s="852"/>
      <c r="L28" s="538"/>
      <c r="M28" s="551" t="s">
        <v>12</v>
      </c>
      <c r="N28" s="564"/>
      <c r="O28" s="564"/>
      <c r="P28" s="564"/>
      <c r="Q28" s="564"/>
      <c r="R28" s="564"/>
      <c r="S28" s="564"/>
      <c r="T28" s="564"/>
      <c r="U28" s="563"/>
      <c r="V28" s="564"/>
      <c r="W28" s="665"/>
      <c r="Y28" s="589"/>
      <c r="Z28" s="589" t="str">
        <f t="shared" si="0"/>
        <v>Добавить схему подключения</v>
      </c>
      <c r="AA28" s="589"/>
      <c r="AB28" s="589"/>
    </row>
    <row r="29" spans="1:28" ht="15" customHeight="1">
      <c r="A29" s="1200"/>
      <c r="B29" s="1200"/>
      <c r="C29" s="1200"/>
      <c r="D29" s="853"/>
      <c r="E29" s="853"/>
      <c r="F29" s="849"/>
      <c r="G29" s="849"/>
      <c r="H29" s="849"/>
      <c r="I29" s="845"/>
      <c r="J29" s="842"/>
      <c r="K29" s="852"/>
      <c r="L29" s="538"/>
      <c r="M29" s="550" t="s">
        <v>17</v>
      </c>
      <c r="N29" s="564"/>
      <c r="O29" s="564"/>
      <c r="P29" s="564"/>
      <c r="Q29" s="564"/>
      <c r="R29" s="564"/>
      <c r="S29" s="564"/>
      <c r="T29" s="564"/>
      <c r="U29" s="563"/>
      <c r="V29" s="564"/>
      <c r="W29" s="665"/>
      <c r="Y29" s="589"/>
      <c r="Z29" s="589" t="str">
        <f t="shared" si="0"/>
        <v>Добавить источник тепловой энергии</v>
      </c>
      <c r="AA29" s="589"/>
      <c r="AB29" s="589"/>
    </row>
    <row r="30" spans="1:28" ht="15" customHeight="1">
      <c r="A30" s="1200"/>
      <c r="B30" s="1200"/>
      <c r="C30" s="853"/>
      <c r="D30" s="853"/>
      <c r="E30" s="853"/>
      <c r="F30" s="853"/>
      <c r="G30" s="858"/>
      <c r="H30" s="845"/>
      <c r="I30" s="856"/>
      <c r="J30" s="842"/>
      <c r="K30" s="857"/>
      <c r="L30" s="538"/>
      <c r="M30" s="549" t="s">
        <v>18</v>
      </c>
      <c r="N30" s="564"/>
      <c r="O30" s="564"/>
      <c r="P30" s="564"/>
      <c r="Q30" s="564"/>
      <c r="R30" s="564"/>
      <c r="S30" s="564"/>
      <c r="T30" s="564"/>
      <c r="U30" s="563"/>
      <c r="V30" s="564"/>
      <c r="W30" s="665"/>
      <c r="Y30" s="589"/>
      <c r="Z30" s="589" t="str">
        <f t="shared" si="0"/>
        <v>Добавить наименование системы теплоснабжения</v>
      </c>
      <c r="AA30" s="589"/>
      <c r="AB30" s="589"/>
    </row>
    <row r="31" spans="1:28" ht="15" customHeight="1">
      <c r="A31" s="1200"/>
      <c r="B31" s="853"/>
      <c r="C31" s="853"/>
      <c r="D31" s="853"/>
      <c r="E31" s="853"/>
      <c r="F31" s="853"/>
      <c r="G31" s="858"/>
      <c r="H31" s="845"/>
      <c r="I31" s="845"/>
      <c r="J31" s="842"/>
      <c r="K31" s="852"/>
      <c r="L31" s="538"/>
      <c r="M31" s="558" t="s">
        <v>19</v>
      </c>
      <c r="N31" s="564"/>
      <c r="O31" s="564"/>
      <c r="P31" s="564"/>
      <c r="Q31" s="564"/>
      <c r="R31" s="564"/>
      <c r="S31" s="564"/>
      <c r="T31" s="564"/>
      <c r="U31" s="563"/>
      <c r="V31" s="564"/>
      <c r="W31" s="665"/>
      <c r="Y31" s="589"/>
      <c r="Z31" s="589" t="str">
        <f t="shared" si="0"/>
        <v>Добавить территорию действия тарифа</v>
      </c>
      <c r="AA31" s="589"/>
      <c r="AB31" s="589"/>
    </row>
    <row r="32" spans="1:28" s="522" customFormat="1" ht="15" customHeight="1">
      <c r="A32" s="841"/>
      <c r="B32" s="841"/>
      <c r="C32" s="841"/>
      <c r="D32" s="841"/>
      <c r="E32" s="841"/>
      <c r="F32" s="841"/>
      <c r="G32" s="841"/>
      <c r="H32" s="841"/>
      <c r="I32" s="841"/>
      <c r="J32" s="841"/>
      <c r="K32" s="841"/>
      <c r="L32" s="492"/>
      <c r="M32" s="565" t="s">
        <v>309</v>
      </c>
      <c r="N32" s="564"/>
      <c r="O32" s="564"/>
      <c r="P32" s="564"/>
      <c r="Q32" s="564"/>
      <c r="R32" s="564"/>
      <c r="S32" s="564"/>
      <c r="T32" s="564"/>
      <c r="U32" s="563"/>
      <c r="V32" s="564"/>
      <c r="W32" s="665"/>
      <c r="X32" s="587"/>
      <c r="Y32" s="587"/>
      <c r="Z32" s="587"/>
      <c r="AA32" s="587"/>
      <c r="AB32" s="587"/>
    </row>
    <row r="33" spans="1:28" ht="11.25">
      <c r="A33" s="523"/>
      <c r="B33" s="523"/>
      <c r="C33" s="523"/>
      <c r="D33" s="523"/>
      <c r="E33" s="523"/>
      <c r="F33" s="523"/>
      <c r="G33" s="523"/>
      <c r="H33" s="523"/>
      <c r="I33" s="523"/>
      <c r="J33" s="523"/>
      <c r="K33" s="523"/>
      <c r="X33" s="523"/>
      <c r="Y33" s="523"/>
      <c r="Z33" s="523"/>
      <c r="AA33" s="523"/>
      <c r="AB33" s="523"/>
    </row>
    <row r="34" spans="1:28" ht="89.25" customHeight="1">
      <c r="L34" s="1">
        <v>1</v>
      </c>
      <c r="M34" s="1193" t="s">
        <v>632</v>
      </c>
      <c r="N34" s="1193"/>
      <c r="O34" s="1193"/>
      <c r="P34" s="1193"/>
      <c r="Q34" s="1193"/>
      <c r="R34" s="1193"/>
      <c r="S34" s="1193"/>
      <c r="T34" s="1193"/>
      <c r="U34" s="1193"/>
      <c r="V34" s="1193"/>
      <c r="W34" s="1193"/>
    </row>
  </sheetData>
  <sheetProtection password="FA9C" sheet="1" objects="1" scenarios="1" formatColumns="0" formatRows="0"/>
  <dataConsolidate leftLabels="1"/>
  <mergeCells count="39">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 ref="R15:T15"/>
    <mergeCell ref="U14:U16"/>
    <mergeCell ref="T24:T25"/>
    <mergeCell ref="U24:U25"/>
    <mergeCell ref="L5:T5"/>
    <mergeCell ref="L11:M11"/>
    <mergeCell ref="S17:T17"/>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formula1>kind_of_cons</formula1>
    </dataValidation>
    <dataValidation allowBlank="1" promptTitle="checkPeriodRange" sqref="Q25 Q65561 Q131097 Q196633 Q262169 Q327705 Q393241 Q458777 Q524313 Q589849 Q655385 Q720921 Q786457 Q851993 Q917529 Q983065"/>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S24 U524312"/>
    <dataValidation type="list" allowBlank="1" showInputMessage="1" showErrorMessage="1" errorTitle="Ошибка" error="Выберите значение из списка" prompt="Выберите значение из списка" sqref="O23:V23">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vt:i4>
      </vt:variant>
      <vt:variant>
        <vt:lpstr>Именованные диапазоны</vt:lpstr>
      </vt:variant>
      <vt:variant>
        <vt:i4>825</vt:i4>
      </vt:variant>
    </vt:vector>
  </HeadingPairs>
  <TitlesOfParts>
    <vt:vector size="837" baseType="lpstr">
      <vt:lpstr>Инструкция</vt:lpstr>
      <vt:lpstr>Титульный</vt:lpstr>
      <vt:lpstr>Территории</vt:lpstr>
      <vt:lpstr>Перечень тарифов</vt:lpstr>
      <vt:lpstr>Форма 1.0.1 | Т-подкл(инд)</vt:lpstr>
      <vt:lpstr>Форма 4.2.5 | Т-подкл(инд)</vt:lpstr>
      <vt:lpstr>Форма 1.0.1 | Форма 4.7</vt:lpstr>
      <vt:lpstr>Форма 4.7</vt:lpstr>
      <vt:lpstr>Форма 1.0.1 | Форма 4.8</vt:lpstr>
      <vt:lpstr>Форма 4.8</vt:lpstr>
      <vt:lpstr>Комментарии</vt:lpstr>
      <vt:lpstr>Проверка</vt:lpstr>
      <vt:lpstr>activity</vt:lpstr>
      <vt:lpstr>add_CS_List05_1</vt:lpstr>
      <vt:lpstr>add_CS_List05_10</vt:lpstr>
      <vt:lpstr>add_CS_List05_13</vt:lpstr>
      <vt:lpstr>add_CS_List05_2</vt:lpstr>
      <vt:lpstr>add_CS_List05_3</vt:lpstr>
      <vt:lpstr>add_CS_List05_3_i</vt:lpstr>
      <vt:lpstr>add_CS_List05_4</vt:lpstr>
      <vt:lpstr>add_CS_List05_5</vt:lpstr>
      <vt:lpstr>add_CS_List05_6</vt:lpstr>
      <vt:lpstr>add_CS_List05_7</vt:lpstr>
      <vt:lpstr>add_CS_List05_8</vt:lpstr>
      <vt:lpstr>add_CT_1</vt:lpstr>
      <vt:lpstr>add_CT_10</vt:lpstr>
      <vt:lpstr>add_CT_13</vt:lpstr>
      <vt:lpstr>add_CT_2</vt:lpstr>
      <vt:lpstr>add_CT_3</vt:lpstr>
      <vt:lpstr>add_CT_3_i</vt:lpstr>
      <vt:lpstr>add_CT_4</vt:lpstr>
      <vt:lpstr>add_CT_5</vt:lpstr>
      <vt:lpstr>add_CT_6</vt:lpstr>
      <vt:lpstr>add_CT_7</vt:lpstr>
      <vt:lpstr>add_CT_8</vt:lpstr>
      <vt:lpstr>add_MO_1</vt:lpstr>
      <vt:lpstr>add_MO_10</vt:lpstr>
      <vt:lpstr>add_MO_13</vt:lpstr>
      <vt:lpstr>add_MO_2</vt:lpstr>
      <vt:lpstr>add_MO_3</vt:lpstr>
      <vt:lpstr>add_MO_3_i</vt:lpstr>
      <vt:lpstr>add_MO_4</vt:lpstr>
      <vt:lpstr>add_MO_5</vt:lpstr>
      <vt:lpstr>add_MO_6</vt:lpstr>
      <vt:lpstr>add_MO_7</vt:lpstr>
      <vt:lpstr>add_MO_8</vt:lpstr>
      <vt:lpstr>add_MO_List05_1</vt:lpstr>
      <vt:lpstr>add_MO_List05_10</vt:lpstr>
      <vt:lpstr>add_MO_List05_13</vt:lpstr>
      <vt:lpstr>add_MO_List05_2</vt:lpstr>
      <vt:lpstr>add_MO_List05_3</vt:lpstr>
      <vt:lpstr>add_MO_List05_3_i</vt:lpstr>
      <vt:lpstr>add_MO_List05_4</vt:lpstr>
      <vt:lpstr>add_MO_List05_5</vt:lpstr>
      <vt:lpstr>add_MO_List05_6</vt:lpstr>
      <vt:lpstr>add_MO_List05_7</vt:lpstr>
      <vt:lpstr>add_MO_List05_8</vt:lpstr>
      <vt:lpstr>add_MR_List05_1</vt:lpstr>
      <vt:lpstr>add_MR_List05_10</vt:lpstr>
      <vt:lpstr>add_MR_List05_13</vt:lpstr>
      <vt:lpstr>add_MR_List05_2</vt:lpstr>
      <vt:lpstr>add_MR_List05_3</vt:lpstr>
      <vt:lpstr>add_MR_List05_3_i</vt:lpstr>
      <vt:lpstr>add_MR_List05_4</vt:lpstr>
      <vt:lpstr>add_MR_List05_5</vt:lpstr>
      <vt:lpstr>add_MR_List05_6</vt:lpstr>
      <vt:lpstr>add_MR_List05_7</vt:lpstr>
      <vt:lpstr>add_MR_List05_8</vt:lpstr>
      <vt:lpstr>add_POST_5</vt:lpstr>
      <vt:lpstr>add_Rate_1</vt:lpstr>
      <vt:lpstr>add_Rate_10</vt:lpstr>
      <vt:lpstr>add_Rate_13</vt:lpstr>
      <vt:lpstr>add_Rate_2</vt:lpstr>
      <vt:lpstr>add_Rate_3</vt:lpstr>
      <vt:lpstr>add_Rate_3_i</vt:lpstr>
      <vt:lpstr>add_Rate_4</vt:lpstr>
      <vt:lpstr>add_Rate_5</vt:lpstr>
      <vt:lpstr>add_Rate_6</vt:lpstr>
      <vt:lpstr>add_Rate_7</vt:lpstr>
      <vt:lpstr>add_Rate_8</vt:lpstr>
      <vt:lpstr>add_Scheme_6</vt:lpstr>
      <vt:lpstr>add_TER_List05_1</vt:lpstr>
      <vt:lpstr>add_TER_List05_10</vt:lpstr>
      <vt:lpstr>add_TER_List05_13</vt:lpstr>
      <vt:lpstr>add_TER_List05_2</vt:lpstr>
      <vt:lpstr>add_TER_List05_3</vt:lpstr>
      <vt:lpstr>add_TER_List05_3_i</vt:lpstr>
      <vt:lpstr>add_TER_List05_4</vt:lpstr>
      <vt:lpstr>add_TER_List05_5</vt:lpstr>
      <vt:lpstr>add_TER_List05_6</vt:lpstr>
      <vt:lpstr>add_TER_List05_7</vt:lpstr>
      <vt:lpstr>add_TER_List05_8</vt:lpstr>
      <vt:lpstr>add_Warm_1</vt:lpstr>
      <vt:lpstr>add_Warm_10</vt:lpstr>
      <vt:lpstr>add_Warm_13</vt:lpstr>
      <vt:lpstr>add_Warm_2</vt:lpstr>
      <vt:lpstr>add_Warm_3</vt:lpstr>
      <vt:lpstr>add_Warm_3_i</vt:lpstr>
      <vt:lpstr>add_Warm_4</vt:lpstr>
      <vt:lpstr>add_Warm_5</vt:lpstr>
      <vt:lpstr>add_Warm_6</vt:lpstr>
      <vt:lpstr>add_Warm_7</vt:lpstr>
      <vt:lpstr>add_Warm_8</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checkCell_List11</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data_List11</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List11_GroundMaterials_1</vt:lpstr>
      <vt:lpstr>List11_note</vt:lpstr>
      <vt:lpstr>List12_Date</vt:lpstr>
      <vt:lpstr>List12_GroundMaterials_1</vt:lpstr>
      <vt:lpstr>List12_note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pCng_List11_1</vt:lpstr>
      <vt:lpstr>pCng_List11_2</vt:lpstr>
      <vt:lpstr>pCng_List11_3</vt:lpstr>
      <vt:lpstr>pCng_List12_1</vt:lpstr>
      <vt:lpstr>pCng_List12_2</vt:lpstr>
      <vt:lpstr>pCng_List12_6</vt:lpstr>
      <vt:lpstr>pDbl_List12_5</vt:lpstr>
      <vt:lpstr>pDbl_List12_5_copy</vt:lpstr>
      <vt:lpstr>pDbl_List12_5_copy2</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pDel_List11_1</vt:lpstr>
      <vt:lpstr>pDel_List11_2</vt:lpstr>
      <vt:lpstr>pDel_List11_3</vt:lpstr>
      <vt:lpstr>pDel_List12_1</vt:lpstr>
      <vt:lpstr>pDel_List12_2</vt:lpstr>
      <vt:lpstr>pDel_List12_3</vt:lpstr>
      <vt:lpstr>pDel_List12_4</vt:lpstr>
      <vt:lpstr>pDel_List12_5</vt:lpstr>
      <vt:lpstr>pDel_List12_6</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pIns_List11_1</vt:lpstr>
      <vt:lpstr>pIns_List11_2</vt:lpstr>
      <vt:lpstr>pIns_List11_3</vt:lpstr>
      <vt:lpstr>pIns_List12_1</vt:lpstr>
      <vt:lpstr>pIns_List12_2</vt:lpstr>
      <vt:lpstr>pIns_List12_3</vt:lpstr>
      <vt:lpstr>pIns_List12_4</vt:lpstr>
      <vt:lpstr>pIns_List12_5</vt:lpstr>
      <vt:lpstr>pIns_List12_6</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cp:lastModifiedBy>Вишняков Александр Сергеевич</cp:lastModifiedBy>
  <cp:lastPrinted>2013-08-29T08:11:20Z</cp:lastPrinted>
  <dcterms:created xsi:type="dcterms:W3CDTF">2004-05-21T07:18:45Z</dcterms:created>
  <dcterms:modified xsi:type="dcterms:W3CDTF">2024-03-07T10:10:02Z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FAS.JKH.OPEN.INFO.PRICE.WARM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