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020" yWindow="240" windowWidth="12900" windowHeight="14220"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тарифов'!$F$20:$F$30</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тарифов'!$E$20:$W$30</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Т-подкл(инд)'!$M$19:$X$32</definedName>
    <definedName name="checkCell_List06_9_double_date">'Форма 4.2.5 | Т-подкл(инд)'!$Y$19:$Y$32</definedName>
    <definedName name="checkCell_List06_9_plata">'Форма 4.2.5 | Т-подкл(инд)'!$Q$15:$R$32</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4.8'!$F$7:$I$19</definedName>
    <definedName name="checkCells_List05_11">'Форма 1.0.1 | Форма 4.7'!$F$7:$I$19</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Т-подкл(инд)'!$F$7:$I$19</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тарифов'!$K$20:$K$30</definedName>
    <definedName name="flagSource">'Перечень тарифов'!$S$20:$S$30</definedName>
    <definedName name="flagST">'Перечень тарифов'!$O$20:$O$30</definedName>
    <definedName name="flagTN">'Форма 4.2.4 | Т-подкл'!$N$18:$N$31</definedName>
    <definedName name="flagTS">'Форма 4.2.4 | Т-подкл'!$R$18:$R$31</definedName>
    <definedName name="flagTwoTariff">'Перечень тарифов'!$G$20:$G$30</definedName>
    <definedName name="flagUsedTer_List01">Территории!$P$11:$P$15</definedName>
    <definedName name="group_rates">'Перечень тарифов'!$E$20:$E$30</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тарифов'!$A$20:$A$30</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Т-подкл(инд)'!$O$19:$O$32</definedName>
    <definedName name="List06_9_MC2">'Форма 4.2.5 | Т-подкл(инд)'!$W$19:$W$32</definedName>
    <definedName name="List06_9_note">'Форма 4.2.5 | Т-подкл(инд)'!$X$19:$X$32</definedName>
    <definedName name="List06_9_Period">'Форма 4.2.5 | Т-подкл(инд)'!$Q$19:$V$32</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тарифов'!$N$20:$N$30</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тарифов'!$J$20:$J$30</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тарифов'!$C$20:$C$30</definedName>
    <definedName name="pDel_List02_1">'Перечень тарифов'!$H$20:$H$30</definedName>
    <definedName name="pDel_List02_2">'Перечень тарифов'!$L$20:$L$30</definedName>
    <definedName name="pDel_List02_3">'Перечень тарифов'!$P$20:$P$30</definedName>
    <definedName name="pDel_List02_4">'Перечень тарифов'!$T$20:$T$30</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Т-подкл(инд)'!$K$19:$K$32</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тарифов'!$E$30</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Т-подкл(инд)'!$W$15:$W$32</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тарифов'!$R$20:$R$30</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тарифов'!$W$20:$W$30</definedName>
    <definedName name="warmSource">'Перечень тарифов'!$V$20:$V$30</definedName>
    <definedName name="year_list">TEHSHEET!$C$2:$C$6</definedName>
    <definedName name="year_list1">TEHSHEET!$B$2:$B$27</definedName>
  </definedNames>
  <calcPr calcId="162913"/>
</workbook>
</file>

<file path=xl/calcChain.xml><?xml version="1.0" encoding="utf-8"?>
<calcChain xmlns="http://schemas.openxmlformats.org/spreadsheetml/2006/main">
  <c r="A129" i="612" l="1"/>
  <c r="A128" i="612"/>
  <c r="E24" i="610"/>
  <c r="E25" i="610" s="1"/>
  <c r="A127"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L26" i="632"/>
  <c r="O26" i="632"/>
  <c r="L27" i="632"/>
  <c r="L28" i="632"/>
  <c r="L29" i="632"/>
  <c r="L30" i="632"/>
  <c r="R30" i="632"/>
  <c r="Q30" i="632"/>
  <c r="Y30" i="632"/>
  <c r="R31" i="632"/>
  <c r="A126"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H18" i="646"/>
  <c r="H17" i="646"/>
  <c r="H15" i="646"/>
  <c r="H14" i="646"/>
  <c r="H12" i="646"/>
  <c r="H11" i="646"/>
  <c r="H9" i="646"/>
  <c r="H8" i="646"/>
  <c r="H7" i="646"/>
  <c r="H18" i="622"/>
  <c r="H15" i="622"/>
  <c r="H14" i="622"/>
  <c r="H17" i="622"/>
  <c r="H12" i="622"/>
  <c r="H9" i="622"/>
  <c r="H8" i="622"/>
  <c r="H19" i="617"/>
  <c r="H18" i="617"/>
  <c r="H15" i="617"/>
  <c r="H14" i="617"/>
  <c r="H17" i="617"/>
  <c r="H13" i="617"/>
  <c r="H12" i="617"/>
  <c r="H9" i="617"/>
  <c r="H8" i="617"/>
  <c r="R14" i="601"/>
  <c r="H19" i="646" s="1"/>
  <c r="R13" i="601"/>
  <c r="R12" i="601"/>
  <c r="P12" i="601"/>
  <c r="F13" i="646"/>
  <c r="F8" i="646"/>
  <c r="F19" i="622"/>
  <c r="F19" i="617"/>
  <c r="M13" i="601"/>
  <c r="F18" i="646"/>
  <c r="F19" i="646"/>
  <c r="F14" i="646"/>
  <c r="F15" i="622"/>
  <c r="F15" i="617"/>
  <c r="M12" i="601"/>
  <c r="F14" i="617"/>
  <c r="F9" i="646"/>
  <c r="F11" i="646"/>
  <c r="F16" i="622"/>
  <c r="F16" i="617"/>
  <c r="B3" i="525"/>
  <c r="F14" i="622"/>
  <c r="F15" i="646"/>
  <c r="F17" i="646"/>
  <c r="F17" i="622"/>
  <c r="F17" i="617"/>
  <c r="B2" i="525"/>
  <c r="F12" i="646"/>
  <c r="F10" i="646"/>
  <c r="F18" i="622"/>
  <c r="F18" i="617"/>
  <c r="E3" i="437"/>
  <c r="F16" i="646"/>
  <c r="M14" i="601"/>
  <c r="H19" i="622" l="1"/>
  <c r="H13" i="646"/>
  <c r="H13" i="622"/>
  <c r="O7" i="627"/>
  <c r="O8" i="627"/>
  <c r="O9" i="627"/>
  <c r="O10" i="627"/>
  <c r="O17" i="627"/>
  <c r="P17" i="627" s="1"/>
  <c r="Q17" i="627" s="1"/>
  <c r="R17" i="627" s="1"/>
  <c r="S17" i="627" s="1"/>
  <c r="U17" i="627" s="1"/>
  <c r="V17" i="627" s="1"/>
  <c r="W17" i="627" s="1"/>
  <c r="Z24" i="627"/>
  <c r="Q25" i="627"/>
  <c r="L23" i="627"/>
  <c r="X24" i="627"/>
  <c r="L21" i="627"/>
  <c r="L20" i="627"/>
  <c r="L24" i="627"/>
  <c r="L19" i="627"/>
  <c r="Y23" i="627"/>
  <c r="L18"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0" i="642"/>
  <c r="L244" i="471"/>
  <c r="F8" i="643"/>
  <c r="L18" i="642"/>
  <c r="L21" i="642"/>
  <c r="L24" i="642"/>
  <c r="L238" i="471"/>
  <c r="L19" i="642"/>
  <c r="L23" i="642"/>
  <c r="L241" i="471"/>
  <c r="F11" i="643"/>
  <c r="L239" i="471"/>
  <c r="F10" i="643"/>
  <c r="L242" i="471"/>
  <c r="X244" i="471"/>
  <c r="F12" i="643"/>
  <c r="F9" i="643"/>
  <c r="L22" i="642"/>
  <c r="L240" i="471"/>
  <c r="L243" i="471"/>
  <c r="F13" i="643"/>
  <c r="X24"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2" i="641"/>
  <c r="L225" i="471"/>
  <c r="L25" i="640"/>
  <c r="X226" i="471"/>
  <c r="L21" i="640"/>
  <c r="L226" i="471"/>
  <c r="L220" i="471"/>
  <c r="L22" i="640"/>
  <c r="L24" i="640"/>
  <c r="F13" i="641"/>
  <c r="L222" i="471"/>
  <c r="L223" i="471"/>
  <c r="F11" i="641"/>
  <c r="X26" i="640"/>
  <c r="L20" i="640"/>
  <c r="F10" i="641"/>
  <c r="F8" i="641"/>
  <c r="L23" i="640"/>
  <c r="L26" i="640"/>
  <c r="L224" i="471"/>
  <c r="L221" i="471"/>
  <c r="F9"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90" i="471"/>
  <c r="F8" i="634"/>
  <c r="L126" i="471"/>
  <c r="AH197" i="471"/>
  <c r="L70" i="471"/>
  <c r="F10" i="635"/>
  <c r="F13" i="635"/>
  <c r="L163" i="471"/>
  <c r="Y130" i="471"/>
  <c r="L127" i="471"/>
  <c r="F9" i="634"/>
  <c r="L34" i="471"/>
  <c r="L53" i="471"/>
  <c r="F11" i="638"/>
  <c r="L51" i="471"/>
  <c r="L197" i="471"/>
  <c r="F12" i="634"/>
  <c r="F8" i="638"/>
  <c r="L50" i="471"/>
  <c r="L182" i="471"/>
  <c r="L85" i="471"/>
  <c r="L105" i="471"/>
  <c r="F8" i="637"/>
  <c r="F11" i="635"/>
  <c r="L103" i="471"/>
  <c r="F8" i="639"/>
  <c r="F12" i="636"/>
  <c r="L69" i="471"/>
  <c r="L106" i="471"/>
  <c r="X73" i="471"/>
  <c r="F13" i="634"/>
  <c r="F11" i="639"/>
  <c r="F12" i="638"/>
  <c r="F10" i="638"/>
  <c r="L109" i="471"/>
  <c r="AC109" i="471"/>
  <c r="L148" i="471"/>
  <c r="F9" i="639"/>
  <c r="L73" i="471"/>
  <c r="Y148" i="471"/>
  <c r="L32" i="471"/>
  <c r="L131" i="471"/>
  <c r="AD108" i="471"/>
  <c r="F9" i="637"/>
  <c r="L110" i="471"/>
  <c r="L144" i="471"/>
  <c r="F10" i="637"/>
  <c r="AC110" i="471"/>
  <c r="F13" i="637"/>
  <c r="L164" i="471"/>
  <c r="L35" i="471"/>
  <c r="L67" i="471"/>
  <c r="L179" i="471"/>
  <c r="L181" i="471"/>
  <c r="AC120" i="471"/>
  <c r="L55" i="471"/>
  <c r="F11" i="637"/>
  <c r="L104" i="471"/>
  <c r="L108" i="471"/>
  <c r="L165" i="471"/>
  <c r="F13" i="636"/>
  <c r="L54" i="471"/>
  <c r="L37" i="471"/>
  <c r="Y183" i="471"/>
  <c r="F13" i="638"/>
  <c r="L87" i="471"/>
  <c r="F10" i="639"/>
  <c r="F8" i="635"/>
  <c r="L183" i="471"/>
  <c r="F9" i="636"/>
  <c r="L91" i="471"/>
  <c r="F10" i="636"/>
  <c r="L72" i="471"/>
  <c r="X91" i="471"/>
  <c r="L49" i="471"/>
  <c r="F12" i="635"/>
  <c r="F11" i="634"/>
  <c r="L166" i="471"/>
  <c r="X167" i="471"/>
  <c r="F9" i="635"/>
  <c r="F11" i="636"/>
  <c r="X37" i="471"/>
  <c r="Y166" i="471"/>
  <c r="L193" i="471"/>
  <c r="L68" i="471"/>
  <c r="L90" i="471"/>
  <c r="L128" i="471"/>
  <c r="L130" i="471"/>
  <c r="L162" i="471"/>
  <c r="L88" i="471"/>
  <c r="L71" i="471"/>
  <c r="F9" i="638"/>
  <c r="L33" i="471"/>
  <c r="L196" i="471"/>
  <c r="L125" i="471"/>
  <c r="L36" i="471"/>
  <c r="F10" i="634"/>
  <c r="X149" i="471"/>
  <c r="X131" i="471"/>
  <c r="L52" i="471"/>
  <c r="X55" i="471"/>
  <c r="L143" i="471"/>
  <c r="L194" i="471"/>
  <c r="L120" i="471"/>
  <c r="L161" i="471"/>
  <c r="L167" i="471"/>
  <c r="L146" i="471"/>
  <c r="L31" i="471"/>
  <c r="L86" i="471"/>
  <c r="L149" i="471"/>
  <c r="L145" i="471"/>
  <c r="F12" i="639"/>
  <c r="F8" i="636"/>
  <c r="F13" i="639"/>
  <c r="F12" i="637"/>
  <c r="L195" i="471"/>
  <c r="L180"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5"/>
  <c r="L20" i="624"/>
  <c r="L23" i="626"/>
  <c r="X24" i="625"/>
  <c r="L23" i="624"/>
  <c r="L24" i="624"/>
  <c r="L21" i="626"/>
  <c r="L19" i="624"/>
  <c r="L21" i="625"/>
  <c r="L24" i="625"/>
  <c r="L18" i="624"/>
  <c r="L24" i="626"/>
  <c r="L22" i="625"/>
  <c r="L22" i="624"/>
  <c r="L22" i="626"/>
  <c r="L18" i="625"/>
  <c r="X26" i="626"/>
  <c r="L23" i="625"/>
  <c r="X24" i="624"/>
  <c r="L25" i="626"/>
  <c r="L26" i="626"/>
  <c r="L20" i="626"/>
  <c r="L19" i="625"/>
  <c r="L21"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1"/>
  <c r="Y23" i="631"/>
  <c r="L23" i="633"/>
  <c r="L21" i="630"/>
  <c r="L24" i="630"/>
  <c r="L20" i="633"/>
  <c r="L22" i="631"/>
  <c r="L23" i="631"/>
  <c r="Y23" i="630"/>
  <c r="X24" i="630"/>
  <c r="L18" i="630"/>
  <c r="L21" i="633"/>
  <c r="L18" i="631"/>
  <c r="L19" i="633"/>
  <c r="AH23" i="633"/>
  <c r="L19" i="631"/>
  <c r="L19" i="630"/>
  <c r="L24" i="631"/>
  <c r="X24" i="631"/>
  <c r="L23" i="630"/>
  <c r="L20" i="631"/>
  <c r="L22" i="633"/>
  <c r="L20"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L18" i="628"/>
  <c r="L21" i="629"/>
  <c r="L20" i="628"/>
  <c r="L24" i="629"/>
  <c r="Y23" i="629"/>
  <c r="AC24" i="628"/>
  <c r="X24" i="629"/>
  <c r="L24" i="628"/>
  <c r="L19" i="628"/>
  <c r="L23" i="628"/>
  <c r="L18" i="629"/>
  <c r="AD23" i="628"/>
  <c r="E2" i="437"/>
  <c r="L21" i="628"/>
  <c r="L23" i="629"/>
  <c r="AC25" i="628"/>
  <c r="L19" i="629"/>
  <c r="L20"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0" i="622"/>
  <c r="M302" i="471"/>
  <c r="F9" i="616"/>
  <c r="F10" i="616"/>
  <c r="F8" i="622"/>
  <c r="F13" i="622"/>
  <c r="F11" i="618"/>
  <c r="F8" i="618"/>
  <c r="F11" i="614"/>
  <c r="M297" i="471"/>
  <c r="F9" i="622"/>
  <c r="F13" i="617"/>
  <c r="M307" i="471"/>
  <c r="F11" i="616"/>
  <c r="F10" i="618"/>
  <c r="F9" i="617"/>
  <c r="F8" i="614"/>
  <c r="F9" i="618"/>
  <c r="F13" i="614"/>
  <c r="F9" i="614"/>
  <c r="F10" i="617"/>
  <c r="F13" i="616"/>
  <c r="F11" i="622"/>
  <c r="F342" i="471"/>
  <c r="F338" i="471"/>
  <c r="F337" i="471"/>
  <c r="F8" i="616"/>
  <c r="F12" i="618"/>
  <c r="F8" i="617"/>
  <c r="F12" i="617"/>
  <c r="F339" i="471"/>
  <c r="F12" i="614"/>
  <c r="F340" i="471"/>
  <c r="F10" i="614"/>
  <c r="F341" i="471"/>
  <c r="F12" i="616"/>
  <c r="F12" i="622"/>
  <c r="F13" i="618"/>
  <c r="F11" i="617"/>
</calcChain>
</file>

<file path=xl/sharedStrings.xml><?xml version="1.0" encoding="utf-8"?>
<sst xmlns="http://schemas.openxmlformats.org/spreadsheetml/2006/main" count="6461" uniqueCount="3035">
  <si>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</si>
  <si>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</si>
  <si>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</si>
  <si>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</si>
  <si>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</si>
  <si>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</si>
  <si>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</si>
  <si>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</si>
  <si>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</si>
  <si>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</si>
  <si>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</si>
  <si>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</si>
  <si>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</si>
  <si>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</si>
  <si>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</si>
  <si>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</si>
  <si>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</si>
  <si>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</si>
  <si>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</si>
  <si>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</si>
  <si>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</si>
  <si>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</si>
  <si>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</si>
  <si>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</si>
  <si>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</si>
  <si>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</si>
  <si>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</si>
  <si>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</si>
  <si>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</si>
  <si>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</si>
  <si>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</si>
  <si>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</si>
  <si>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</si>
  <si>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</si>
  <si>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</si>
  <si>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</si>
  <si>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</si>
  <si>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</si>
  <si>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</si>
  <si>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</si>
  <si>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</si>
  <si>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</si>
  <si>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</si>
  <si>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</si>
  <si>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</si>
  <si>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</si>
  <si>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</si>
  <si>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</si>
  <si>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</si>
  <si>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</si>
  <si>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</si>
  <si>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</si>
  <si>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</si>
  <si>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</si>
  <si>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</si>
  <si>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</si>
  <si>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</si>
  <si>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</si>
  <si>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</si>
  <si>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</si>
  <si>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</si>
  <si>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</si>
  <si>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</si>
  <si>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</si>
  <si>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</si>
  <si>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</si>
  <si>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</si>
  <si>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</si>
  <si>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</si>
  <si>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</si>
  <si>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</si>
  <si>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</si>
  <si>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</si>
  <si>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</si>
  <si>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</si>
  <si>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</si>
  <si>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</si>
  <si>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</si>
  <si>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</si>
  <si>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</si>
  <si>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</si>
  <si>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</si>
  <si>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</si>
  <si>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</si>
  <si>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</si>
  <si>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</si>
  <si>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</si>
  <si>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</si>
  <si>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</si>
  <si>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</si>
  <si>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</si>
  <si>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</si>
  <si>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</si>
  <si>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</si>
  <si>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</si>
  <si>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</si>
  <si>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</si>
  <si>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</si>
  <si>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</si>
  <si>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</si>
  <si>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</si>
  <si>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</si>
  <si>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</si>
  <si>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</si>
  <si>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</si>
  <si>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</si>
  <si>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</si>
  <si>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</si>
  <si>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</si>
  <si>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</si>
  <si>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</si>
  <si>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</si>
  <si>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</si>
  <si>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</si>
  <si>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</si>
  <si>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</si>
  <si>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</si>
  <si>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</si>
  <si>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</si>
  <si>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</si>
  <si>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</si>
  <si>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</si>
  <si>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</si>
  <si>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</si>
  <si>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</si>
  <si>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</si>
  <si>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</si>
  <si>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</si>
  <si>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</si>
  <si>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</si>
  <si>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</si>
  <si>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</si>
  <si>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</si>
  <si>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</si>
  <si>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</si>
  <si>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</si>
  <si>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</si>
  <si>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</si>
  <si>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</si>
  <si>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</si>
  <si>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</si>
  <si>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</si>
  <si>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</si>
  <si>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</si>
  <si>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</si>
  <si>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</si>
  <si>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</si>
  <si>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</si>
  <si>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</si>
  <si>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</si>
  <si>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</si>
  <si>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</si>
  <si>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</si>
  <si>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</si>
  <si>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</si>
  <si>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</si>
  <si>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</si>
  <si>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</si>
  <si>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</si>
  <si>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</si>
  <si>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</si>
  <si>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</si>
  <si>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</si>
  <si>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</si>
  <si>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</si>
  <si>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</si>
  <si>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</si>
  <si>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</si>
  <si>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</si>
  <si>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</si>
  <si>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</si>
  <si>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</si>
  <si>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</si>
  <si>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</si>
  <si>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</si>
  <si>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</si>
  <si>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</si>
  <si>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</si>
  <si>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</si>
  <si>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</si>
  <si>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</si>
  <si>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</si>
  <si>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</si>
  <si>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</si>
  <si>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</si>
  <si>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</si>
  <si>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</si>
  <si>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</si>
  <si>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</si>
  <si>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</si>
  <si>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</si>
  <si>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</si>
  <si>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</si>
  <si>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</si>
  <si>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</si>
  <si>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</si>
  <si>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</si>
  <si>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</si>
  <si>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</si>
  <si>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</si>
  <si>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</si>
  <si>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</si>
  <si>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</si>
  <si>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</si>
  <si>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</si>
  <si>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</si>
  <si>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</si>
  <si>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</si>
  <si>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</si>
  <si>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</si>
  <si>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</si>
  <si>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</si>
  <si>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</si>
  <si>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</si>
  <si>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</si>
  <si>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</si>
  <si>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</si>
  <si>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</si>
  <si>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</si>
  <si>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</si>
  <si>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</si>
  <si>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</si>
  <si>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</si>
  <si>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</si>
  <si>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</si>
  <si>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</si>
  <si>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</si>
  <si>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</si>
  <si>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</si>
  <si>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</si>
  <si>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</si>
  <si>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</si>
  <si>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</si>
  <si>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</si>
  <si>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</si>
  <si>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</si>
  <si>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</si>
  <si>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</si>
  <si>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</si>
  <si>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</si>
  <si>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</si>
  <si>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</si>
  <si>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</si>
  <si>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</si>
  <si>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</si>
  <si>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</si>
  <si>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</si>
  <si>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</si>
  <si>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</si>
  <si>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</si>
  <si>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</si>
  <si>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</si>
  <si>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</si>
  <si>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</si>
  <si>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</si>
  <si>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</si>
  <si>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</si>
  <si>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</si>
  <si>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</si>
  <si>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</si>
  <si>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</si>
  <si>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</si>
  <si>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</si>
  <si>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</si>
  <si>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</si>
  <si>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</si>
  <si>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</si>
  <si>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</si>
  <si>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</si>
  <si>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</si>
  <si>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</si>
  <si>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</si>
  <si>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</si>
  <si>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</si>
  <si>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</si>
  <si>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</si>
  <si>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</si>
  <si>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</si>
  <si>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</si>
  <si>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</si>
  <si>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</si>
  <si>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</si>
  <si>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</si>
  <si>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</si>
  <si>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</si>
  <si>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</si>
  <si>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</si>
  <si>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</si>
  <si>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</si>
  <si>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</si>
  <si>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</si>
  <si>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</si>
  <si>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</si>
  <si>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</si>
  <si>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</si>
  <si>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</si>
  <si>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</si>
  <si>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</si>
  <si>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</si>
  <si>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</si>
  <si>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</si>
  <si>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</si>
  <si>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</si>
  <si>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</si>
  <si>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</si>
  <si>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</si>
  <si>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</si>
  <si>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</si>
  <si>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</si>
  <si>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</si>
  <si>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</si>
  <si>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</si>
  <si>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</si>
  <si>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</si>
  <si>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</si>
  <si>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</si>
  <si>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</si>
  <si>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</si>
  <si>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</si>
  <si>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</si>
  <si>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</si>
  <si>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</si>
  <si>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</si>
  <si>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</si>
  <si>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</si>
  <si>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</si>
  <si>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</si>
  <si>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</si>
  <si>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</si>
  <si>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</si>
  <si>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</si>
  <si>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</si>
  <si>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</si>
  <si>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</si>
  <si>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</si>
  <si>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</si>
  <si>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</si>
  <si>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</si>
  <si>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</si>
  <si>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</si>
  <si>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</si>
  <si>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</si>
  <si>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</si>
  <si>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</si>
  <si>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</si>
  <si>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</si>
  <si>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</si>
  <si>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</si>
  <si>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</si>
  <si>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</si>
  <si>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</si>
  <si>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</si>
  <si>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</si>
  <si>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</si>
  <si>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</si>
  <si>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</si>
  <si>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</si>
  <si>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</si>
  <si>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</si>
  <si>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</si>
  <si>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</si>
  <si>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</si>
  <si>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</si>
  <si>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</si>
  <si>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</si>
  <si>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</si>
  <si>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</si>
  <si>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</si>
  <si>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</si>
  <si>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</si>
  <si>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</si>
  <si>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</si>
  <si>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</si>
  <si>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</si>
  <si>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</si>
  <si>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</si>
  <si>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</si>
  <si>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</si>
  <si>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</si>
  <si>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</si>
  <si>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</si>
  <si>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</si>
  <si>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</si>
  <si>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</si>
  <si>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</si>
  <si>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</si>
  <si>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</si>
  <si>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</si>
  <si>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</si>
  <si>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</si>
  <si>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</si>
  <si>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</si>
  <si>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</si>
  <si>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</si>
  <si>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</si>
  <si>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</si>
  <si>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</si>
  <si>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</si>
  <si>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</si>
  <si>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</si>
  <si>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</si>
  <si>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</si>
  <si>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</si>
  <si>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</si>
  <si>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</si>
  <si>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</si>
  <si>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</si>
  <si>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</si>
  <si>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</si>
  <si>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</si>
  <si>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</si>
  <si>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</si>
  <si>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</si>
  <si>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</si>
  <si>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</si>
  <si>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</si>
  <si>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</si>
  <si>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</si>
  <si>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</si>
  <si>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</si>
  <si>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</si>
  <si>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</si>
  <si>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</si>
  <si>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</si>
  <si>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</si>
  <si>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</si>
  <si>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</si>
  <si>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</si>
  <si>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</si>
  <si>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</si>
  <si>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</si>
  <si>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</si>
  <si>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</si>
  <si>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</si>
  <si>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</si>
  <si>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</si>
  <si>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</si>
  <si>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</si>
  <si>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</si>
  <si>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</si>
  <si>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</si>
  <si>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</si>
  <si>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</si>
  <si>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</si>
  <si>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</si>
  <si>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</si>
  <si>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</si>
  <si>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</si>
  <si>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</si>
  <si>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</si>
  <si>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</si>
  <si>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</si>
  <si>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</si>
  <si>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</si>
  <si>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</si>
  <si>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</si>
  <si>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</si>
  <si>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</si>
  <si>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</si>
  <si>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</si>
  <si>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</si>
  <si>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</si>
  <si>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</si>
  <si>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</si>
  <si>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</si>
  <si>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</si>
  <si>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</si>
  <si>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</si>
  <si>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</si>
  <si>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</si>
  <si>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</si>
  <si>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</si>
  <si>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</si>
  <si>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</si>
  <si>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</si>
  <si>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</si>
  <si>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</si>
  <si>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</si>
  <si>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</si>
  <si>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</si>
  <si>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</si>
  <si>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</si>
  <si>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</si>
  <si>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</si>
  <si>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</si>
  <si>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</si>
  <si>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</si>
  <si>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</si>
  <si>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</si>
  <si>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</si>
  <si>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</si>
  <si>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</si>
  <si>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</si>
  <si>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</si>
  <si>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</si>
  <si>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</si>
  <si>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</si>
  <si>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</si>
  <si>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</si>
  <si>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</si>
  <si>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</si>
  <si>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</si>
  <si>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</si>
  <si>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</si>
  <si>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</si>
  <si>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</si>
  <si>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</si>
  <si>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</si>
  <si>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</si>
  <si>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</si>
  <si>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</si>
  <si>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</si>
  <si>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</si>
  <si>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</si>
  <si>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</si>
  <si>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</si>
  <si>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</si>
  <si>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</si>
  <si>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</si>
  <si>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</si>
  <si>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</si>
  <si>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</si>
  <si>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</si>
  <si>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</si>
  <si>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</si>
  <si>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</si>
  <si>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</si>
  <si>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</si>
  <si>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</si>
  <si>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</si>
  <si>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</si>
  <si>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</si>
  <si>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</si>
  <si>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</si>
  <si>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</si>
  <si>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</si>
  <si>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</si>
  <si>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</si>
  <si>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</si>
  <si>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</si>
  <si>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</si>
  <si>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</si>
  <si>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</si>
  <si>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</si>
  <si>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</si>
  <si>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</si>
  <si>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</si>
  <si>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</si>
  <si>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</si>
  <si>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</si>
  <si>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</si>
  <si>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</si>
  <si>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</si>
  <si>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</si>
  <si>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</si>
  <si>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</si>
  <si>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</si>
  <si>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</si>
  <si>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</si>
  <si>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</si>
  <si>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</si>
  <si>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</si>
  <si>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</si>
  <si>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</si>
  <si>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</si>
  <si>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</si>
  <si>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</si>
  <si>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</si>
  <si>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</si>
  <si>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</si>
  <si>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</si>
  <si>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</si>
  <si>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</si>
  <si>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</si>
  <si>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</si>
  <si>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</si>
  <si>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</si>
  <si>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</si>
  <si>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</si>
  <si>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</si>
  <si>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</si>
  <si>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</si>
  <si>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</si>
  <si>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</si>
  <si>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</si>
  <si>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</si>
  <si>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</si>
  <si>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</si>
  <si>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</si>
  <si>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</si>
  <si>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</si>
  <si>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</si>
  <si>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</si>
  <si>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</si>
  <si>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</si>
  <si>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</si>
  <si>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</si>
  <si>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</si>
  <si>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</si>
  <si>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</si>
  <si>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</si>
  <si>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</si>
  <si>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</si>
  <si>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</si>
  <si>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</si>
  <si>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</si>
  <si>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</si>
  <si>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</si>
  <si>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</si>
  <si>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</si>
  <si>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</si>
  <si>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</si>
  <si>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</si>
  <si>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</si>
  <si>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</si>
  <si>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</si>
  <si>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</si>
  <si>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</si>
  <si>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</si>
  <si>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</si>
  <si>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</si>
  <si>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</si>
  <si>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</si>
  <si>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</si>
  <si>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</si>
  <si>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</si>
  <si>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</si>
  <si>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</si>
  <si>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</si>
  <si>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</si>
  <si>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</si>
  <si>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</si>
  <si>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</si>
  <si>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</si>
  <si>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</si>
  <si>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</si>
  <si>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</si>
  <si>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</si>
  <si>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</si>
  <si>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</si>
  <si>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</si>
  <si>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</si>
  <si>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</si>
  <si>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</si>
  <si>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</si>
  <si>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</si>
  <si>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</si>
  <si>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</si>
  <si>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</si>
  <si>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</si>
  <si>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</si>
  <si>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</si>
  <si>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</si>
  <si>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</si>
  <si>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</si>
  <si>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</si>
  <si>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</si>
  <si>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</si>
  <si>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</si>
  <si>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</si>
  <si>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</si>
  <si>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</si>
  <si>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</si>
  <si>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</si>
  <si>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</si>
  <si>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</si>
  <si>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</si>
  <si>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</si>
  <si>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</si>
  <si>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</si>
  <si>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</si>
  <si>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</si>
  <si>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</si>
  <si>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</si>
  <si>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</si>
  <si>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</si>
  <si>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</si>
  <si>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</si>
  <si>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</si>
  <si>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</si>
  <si>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</si>
  <si>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</si>
  <si>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</si>
  <si>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</si>
  <si>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</si>
  <si>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</si>
  <si>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</si>
  <si>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</si>
  <si>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</si>
  <si>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</si>
  <si>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</si>
  <si>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</si>
  <si>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</si>
  <si>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</si>
  <si>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</si>
  <si>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</si>
  <si>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</si>
  <si>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</si>
  <si>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</si>
  <si>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</si>
  <si>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</si>
  <si>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</si>
  <si>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</si>
  <si>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</si>
  <si>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</si>
  <si>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</si>
  <si>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</si>
  <si>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</si>
  <si>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</si>
  <si>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</si>
  <si>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</si>
  <si>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</si>
  <si>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</si>
  <si>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</si>
  <si>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</si>
  <si>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</si>
  <si>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</si>
  <si>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</si>
  <si>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</si>
  <si>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</si>
  <si>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</si>
  <si>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</si>
  <si>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</si>
  <si>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</si>
  <si>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</si>
  <si>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</si>
  <si>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</si>
  <si>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</si>
  <si>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</si>
  <si>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</si>
  <si>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</si>
  <si>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</si>
  <si>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</si>
  <si>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</si>
  <si>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</si>
  <si>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</si>
  <si>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</si>
  <si>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</si>
  <si>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</si>
  <si>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</si>
  <si>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</si>
  <si>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</si>
  <si>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</si>
  <si>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</si>
  <si>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</si>
  <si>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</si>
  <si>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</si>
  <si>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</si>
  <si>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</si>
  <si>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</si>
  <si>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</si>
  <si>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</si>
  <si>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</si>
  <si>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</si>
  <si>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</si>
  <si>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</si>
  <si>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</si>
  <si>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</si>
  <si>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</si>
  <si>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</si>
  <si>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</si>
  <si>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</si>
  <si>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</si>
  <si>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</si>
  <si>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</si>
  <si>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</si>
  <si>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</si>
  <si>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</si>
  <si>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</si>
  <si>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</si>
  <si>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</si>
  <si>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</si>
  <si>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</si>
  <si>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</si>
  <si>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</si>
  <si>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</si>
  <si>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22.04.2022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</si>
  <si>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</si>
  <si>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</si>
  <si>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</si>
  <si>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</si>
  <si>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</si>
  <si>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</si>
  <si>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</si>
  <si>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</si>
  <si>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</si>
  <si>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</si>
  <si>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</si>
  <si>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</si>
  <si>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</si>
  <si>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</si>
  <si>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</si>
  <si>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</si>
  <si>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</si>
  <si>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</si>
  <si>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</si>
  <si>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</si>
  <si>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</si>
  <si>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</si>
  <si>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</si>
  <si>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</si>
  <si>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</si>
  <si>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</si>
  <si>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</si>
  <si>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</si>
  <si>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</si>
  <si>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</si>
  <si>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</si>
  <si>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</si>
  <si>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</si>
  <si>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</si>
  <si>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</si>
  <si>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</si>
  <si>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</si>
  <si>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</si>
  <si>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</si>
  <si>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</si>
  <si>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</si>
  <si>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</si>
  <si>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</si>
  <si>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</si>
  <si>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</si>
  <si>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</si>
  <si>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</si>
  <si>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</si>
  <si>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</si>
  <si>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</si>
  <si>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</si>
  <si>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</si>
  <si>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</si>
  <si>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</si>
  <si>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</si>
  <si>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</si>
  <si>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</si>
  <si>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</si>
  <si>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</si>
  <si>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</si>
  <si>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</si>
  <si>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</si>
  <si>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</si>
  <si>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</si>
  <si>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</si>
  <si>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</si>
  <si>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</si>
  <si>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</si>
  <si>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</si>
  <si>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</si>
  <si>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</si>
  <si>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</si>
  <si>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</si>
  <si>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</si>
  <si>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</si>
  <si>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</si>
  <si>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</si>
  <si>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</si>
  <si>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</si>
  <si>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</si>
  <si>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</si>
  <si>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</si>
  <si>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</si>
  <si>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</si>
  <si>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</si>
  <si>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</si>
  <si>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</si>
  <si>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</si>
  <si>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</si>
  <si>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</si>
  <si>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</si>
  <si>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</si>
  <si>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</si>
  <si>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</si>
  <si>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</si>
  <si>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</si>
  <si>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</si>
  <si>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</si>
  <si>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</si>
  <si>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</si>
  <si>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</si>
  <si>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</si>
  <si>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</si>
  <si>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</si>
  <si>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</si>
  <si>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</si>
  <si>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</si>
  <si>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</si>
  <si>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</si>
  <si>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</si>
  <si>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</si>
  <si>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</si>
  <si>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</si>
  <si>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</si>
  <si>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</si>
  <si>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</si>
  <si>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</si>
  <si>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</si>
  <si>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</si>
  <si>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</si>
  <si>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</si>
  <si>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</si>
  <si>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</si>
  <si>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</si>
  <si>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</si>
  <si>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</si>
  <si>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</si>
  <si>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</si>
  <si>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</si>
  <si>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</si>
  <si>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</si>
  <si>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</si>
  <si>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</si>
  <si>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</si>
  <si>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</si>
  <si>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</si>
  <si>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</si>
  <si>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</si>
  <si>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</si>
  <si>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</si>
  <si>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</si>
  <si>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</si>
  <si>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</si>
  <si>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</si>
  <si>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</si>
  <si>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</si>
  <si>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</si>
  <si>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</si>
  <si>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</si>
  <si>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</si>
  <si>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</si>
  <si>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</si>
  <si>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</si>
  <si>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</si>
  <si>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</si>
  <si>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</si>
  <si>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</si>
  <si>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</si>
  <si>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</si>
  <si>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</si>
  <si>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</si>
  <si>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</si>
  <si>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</si>
  <si>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</si>
  <si>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</si>
  <si>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</si>
  <si>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</si>
  <si>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</si>
  <si>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</si>
  <si>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</si>
  <si>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</si>
  <si>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</si>
  <si>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</si>
  <si>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</si>
  <si>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</si>
  <si>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</si>
  <si>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</si>
  <si>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</si>
  <si>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</si>
  <si>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</si>
  <si>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</si>
  <si>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</si>
  <si>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</si>
  <si>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</si>
  <si>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</si>
  <si>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</si>
  <si>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</si>
  <si>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</si>
  <si>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</si>
  <si>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</si>
  <si>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</si>
  <si>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</si>
  <si>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</si>
  <si>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</si>
  <si>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</si>
  <si>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</si>
  <si>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</si>
  <si>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</si>
  <si>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</si>
  <si>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</si>
  <si>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</si>
  <si>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</si>
  <si>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</si>
  <si>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</si>
  <si>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</si>
  <si>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</si>
  <si>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</si>
  <si>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</si>
  <si>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</si>
  <si>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</si>
  <si>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</si>
  <si>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</si>
  <si>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</si>
  <si>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</si>
  <si>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</si>
  <si>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</si>
  <si>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</si>
  <si>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</si>
  <si>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</si>
  <si>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</si>
  <si>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</si>
  <si>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</si>
  <si>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</si>
  <si>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</si>
  <si>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</si>
  <si>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</si>
  <si>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</si>
  <si>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</si>
  <si>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</si>
  <si>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</si>
  <si>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</si>
  <si>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</si>
  <si>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</si>
  <si>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</si>
  <si>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</si>
  <si>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</si>
  <si>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</si>
  <si>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</si>
  <si>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</si>
  <si>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</si>
  <si>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</si>
  <si>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</si>
  <si>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</si>
  <si>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</si>
  <si>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</si>
  <si>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</si>
  <si>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</si>
  <si>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</si>
  <si>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</si>
  <si>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</si>
  <si>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</si>
  <si>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</si>
  <si>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</si>
  <si>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</si>
  <si>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</si>
  <si>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</si>
  <si>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</si>
  <si>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</si>
  <si>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</si>
  <si>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</si>
  <si>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</si>
  <si>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</si>
  <si>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</si>
  <si>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</si>
  <si>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</si>
  <si>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</si>
  <si>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</si>
  <si>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</si>
  <si>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</si>
  <si>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</si>
  <si>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</si>
  <si>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</si>
  <si>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</si>
  <si>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</si>
  <si>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</si>
  <si>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</si>
  <si>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</si>
  <si>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</si>
  <si>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</si>
  <si>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</si>
  <si>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</si>
  <si>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</si>
  <si>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</si>
  <si>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</si>
  <si>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</si>
  <si>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</si>
  <si>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</si>
  <si>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</si>
  <si>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</si>
  <si>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</si>
  <si>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</si>
  <si>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</si>
  <si>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</si>
  <si>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</si>
  <si>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</si>
  <si>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</si>
  <si>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</si>
  <si>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</si>
  <si>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</si>
  <si>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</si>
  <si>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</si>
  <si>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</si>
  <si>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</si>
  <si>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</si>
  <si>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</si>
  <si>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</si>
  <si>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</si>
  <si>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</si>
  <si>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</si>
  <si>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</si>
  <si>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</si>
  <si>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</si>
  <si>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</si>
  <si>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</si>
  <si>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</si>
  <si>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</si>
  <si>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</si>
  <si>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</si>
  <si>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</si>
  <si>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</si>
  <si>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</si>
  <si>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</si>
  <si>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</si>
  <si>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</si>
  <si>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</si>
  <si>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</si>
  <si>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</si>
  <si>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</si>
  <si>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</si>
  <si>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</si>
  <si>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</si>
  <si>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</si>
  <si>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</si>
  <si>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</si>
  <si>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</si>
  <si>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</si>
  <si>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</si>
  <si>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</si>
  <si>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</si>
  <si>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</si>
  <si>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</si>
  <si>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</si>
  <si>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</si>
  <si>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</si>
  <si>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</si>
  <si>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</si>
  <si>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</si>
  <si>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</si>
  <si>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</si>
  <si>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</si>
  <si>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</si>
  <si>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</si>
  <si>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</si>
  <si>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</si>
  <si>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</si>
  <si>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</si>
  <si>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</si>
  <si>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</si>
  <si>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</si>
  <si>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</si>
  <si>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</si>
  <si>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</si>
  <si>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</si>
  <si>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</si>
  <si>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</si>
  <si>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</si>
  <si>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</si>
  <si>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</si>
  <si>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</si>
  <si>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</si>
  <si>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</si>
  <si>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</si>
  <si>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</si>
  <si>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</si>
  <si>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</si>
  <si>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</si>
  <si>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</si>
  <si>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</si>
  <si>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</si>
  <si>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</si>
  <si>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</si>
  <si>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</si>
  <si>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</si>
  <si>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</si>
  <si>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</si>
  <si>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</si>
  <si>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</si>
  <si>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</si>
  <si>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</si>
  <si>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</si>
  <si>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</si>
  <si>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</si>
  <si>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</si>
  <si>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</si>
  <si>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</si>
  <si>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</si>
  <si>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</si>
  <si>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</si>
  <si>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</si>
  <si>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</si>
  <si>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</si>
  <si>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</si>
  <si>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</si>
  <si>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</si>
  <si>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</si>
  <si>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</si>
  <si>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</si>
  <si>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</si>
  <si>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</si>
  <si>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</si>
  <si>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</si>
  <si>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</si>
  <si>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</si>
  <si>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</si>
  <si>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</si>
  <si>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</si>
  <si>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</si>
  <si>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</si>
  <si>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</si>
  <si>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</si>
  <si>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</si>
  <si>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</si>
  <si>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</si>
  <si>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</si>
  <si>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</si>
  <si>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</si>
  <si>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</si>
  <si>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</si>
  <si>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</si>
  <si>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</si>
  <si>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</si>
  <si>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</si>
  <si>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</si>
  <si>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</si>
  <si>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</si>
  <si>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</si>
  <si>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</si>
  <si>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</si>
  <si>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</si>
  <si>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</si>
  <si>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</si>
  <si>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</si>
  <si>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</si>
  <si>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</si>
  <si>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</si>
  <si>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</si>
  <si>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</si>
  <si>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</si>
  <si>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</si>
  <si>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</si>
  <si>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</si>
  <si>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</si>
  <si>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</si>
  <si>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</si>
  <si>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</si>
  <si>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</si>
  <si>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</si>
  <si>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</si>
  <si>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</si>
  <si>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</si>
  <si>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</si>
  <si>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</si>
  <si>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</si>
  <si>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</si>
  <si>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</si>
  <si>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</si>
  <si>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</si>
  <si>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</si>
  <si>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</si>
  <si>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</si>
  <si>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</si>
  <si>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</si>
  <si>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</si>
  <si>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</si>
  <si>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</si>
  <si>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</si>
  <si>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</si>
  <si>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</si>
  <si>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</si>
  <si>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</si>
  <si>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</si>
  <si>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</si>
  <si>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</si>
  <si>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</si>
  <si>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</si>
  <si>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</si>
  <si>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</si>
  <si>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</si>
  <si>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</si>
  <si>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</si>
  <si>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</si>
  <si>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</si>
  <si>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</si>
  <si>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</si>
  <si>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</si>
  <si>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</si>
  <si>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</si>
  <si>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</si>
  <si>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</si>
  <si>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</si>
  <si>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</si>
  <si>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</si>
  <si>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</si>
  <si>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</si>
  <si>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</si>
  <si>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</si>
  <si>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</si>
  <si>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</si>
  <si>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</si>
  <si>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</si>
  <si>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</si>
  <si>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</si>
  <si>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</si>
  <si>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</si>
  <si>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</si>
  <si>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</si>
  <si>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</si>
  <si>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</si>
  <si>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</si>
  <si>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</si>
  <si>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</si>
  <si>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</si>
  <si>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</si>
  <si>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</si>
  <si>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</si>
  <si>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</si>
  <si>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</si>
  <si>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</si>
  <si>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</si>
  <si>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</si>
  <si>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</si>
  <si>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</si>
  <si>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</si>
  <si>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</si>
  <si>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</si>
  <si>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</si>
  <si>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</si>
  <si>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</si>
  <si>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</si>
  <si>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</si>
  <si>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</si>
  <si>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</si>
  <si>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</si>
  <si>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</si>
  <si>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</si>
  <si>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</si>
  <si>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</si>
  <si>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</si>
  <si>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</si>
  <si>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</si>
  <si>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</si>
  <si>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</si>
  <si>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</si>
  <si>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</si>
  <si>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</si>
  <si>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</si>
  <si>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</si>
  <si>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</si>
  <si>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</si>
  <si>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</si>
  <si>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</si>
  <si>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</si>
  <si>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</si>
  <si>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</si>
  <si>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</si>
  <si>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</si>
  <si>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</si>
  <si>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</si>
  <si>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</si>
  <si>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</si>
  <si>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</si>
  <si>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</si>
  <si>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</si>
  <si>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</si>
  <si>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</si>
  <si>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</si>
  <si>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</si>
  <si>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</si>
  <si>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</si>
  <si>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</si>
  <si>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</si>
  <si>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</si>
  <si>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</si>
  <si>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</si>
  <si>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</si>
  <si>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</si>
  <si>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</si>
  <si>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</si>
  <si>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</si>
  <si>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</si>
  <si>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</si>
  <si>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</si>
  <si>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</si>
  <si>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</si>
  <si>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</si>
  <si>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</si>
  <si>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</si>
  <si>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</si>
  <si>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</si>
  <si>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</si>
  <si>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</si>
  <si>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</si>
  <si>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</si>
  <si>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</si>
  <si>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</si>
  <si>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</si>
  <si>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</si>
  <si>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</si>
  <si>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</si>
  <si>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</si>
  <si>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</si>
  <si>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</si>
  <si>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</si>
  <si>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</si>
  <si>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</si>
  <si>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</si>
  <si>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</si>
  <si>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</si>
  <si>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</si>
  <si>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</si>
  <si>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</si>
  <si>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</si>
  <si>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</si>
  <si>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</si>
  <si>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</si>
  <si>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</si>
  <si>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</si>
  <si>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</si>
  <si>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</si>
  <si>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</si>
  <si>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</si>
  <si>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</si>
  <si>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</si>
  <si>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</si>
  <si>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</si>
  <si>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</si>
  <si>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</si>
  <si>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</si>
  <si>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</si>
  <si>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</si>
  <si>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</si>
  <si>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</si>
  <si>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</si>
  <si>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</si>
  <si>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</si>
  <si>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</si>
  <si>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</si>
  <si>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</si>
  <si>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</si>
  <si>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30.03.2022</t>
  </si>
  <si>
    <t>30.03.2025</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</si>
  <si>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</si>
  <si>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</si>
  <si>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</si>
  <si>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</si>
  <si>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</si>
  <si>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</si>
  <si>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</si>
  <si>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</si>
  <si>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</si>
  <si>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</si>
  <si>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</si>
  <si>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</si>
  <si>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</si>
  <si>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</si>
  <si>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</si>
  <si>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</si>
  <si>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</si>
  <si>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</si>
  <si>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</si>
  <si>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</si>
  <si>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</si>
  <si>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</si>
  <si>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</si>
  <si>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</si>
  <si>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</si>
  <si>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</si>
  <si>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</si>
  <si>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</si>
  <si>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</si>
  <si>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</si>
  <si>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</si>
  <si>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</si>
  <si>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</si>
  <si>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</si>
  <si>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</si>
  <si>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</si>
  <si>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</si>
  <si>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</si>
  <si>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</si>
  <si>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</si>
  <si>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</si>
  <si>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</si>
  <si>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</si>
  <si>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</si>
  <si>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</si>
  <si>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</si>
  <si>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</si>
  <si>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</si>
  <si>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</si>
  <si>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</si>
  <si>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</si>
  <si>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</si>
  <si>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</si>
  <si>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</si>
  <si>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</si>
  <si>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</si>
  <si>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</si>
  <si>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</si>
  <si>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</si>
  <si>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</si>
  <si>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</si>
  <si>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</si>
  <si>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</si>
  <si>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</si>
  <si>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</si>
  <si>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</si>
  <si>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</si>
  <si>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</si>
  <si>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</si>
  <si>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</si>
  <si>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</si>
  <si>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</si>
  <si>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</si>
  <si>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</si>
  <si>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</si>
  <si>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</si>
  <si>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</si>
  <si>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</si>
  <si>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</si>
  <si>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</si>
  <si>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</si>
  <si>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</si>
  <si>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</si>
  <si>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</si>
  <si>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</si>
  <si>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</si>
  <si>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</si>
  <si>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</si>
  <si>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</si>
  <si>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</si>
  <si>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</si>
  <si>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</si>
  <si>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</si>
  <si>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</si>
  <si>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</si>
  <si>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</si>
  <si>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</si>
  <si>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</si>
  <si>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</si>
  <si>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</si>
  <si>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</si>
  <si>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</si>
  <si>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</si>
  <si>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</si>
  <si>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</si>
  <si>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</si>
  <si>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</si>
  <si>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</si>
  <si>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</si>
  <si>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</si>
  <si>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</si>
  <si>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</si>
  <si>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</si>
  <si>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</si>
  <si>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</si>
  <si>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</si>
  <si>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</si>
  <si>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</si>
  <si>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</si>
  <si>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</si>
  <si>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</si>
  <si>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</si>
  <si>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</si>
  <si>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</si>
  <si>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</si>
  <si>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</si>
  <si>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</si>
  <si>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</si>
  <si>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</si>
  <si>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</si>
  <si>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</si>
  <si>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</si>
  <si>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</si>
  <si>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</si>
  <si>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</si>
  <si>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</si>
  <si>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</si>
  <si>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</si>
  <si>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</si>
  <si>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</si>
  <si>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</si>
  <si>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</si>
  <si>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</si>
  <si>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</si>
  <si>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</si>
  <si>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</si>
  <si>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</si>
  <si>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</si>
  <si>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</si>
  <si>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</si>
  <si>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</si>
  <si>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</si>
  <si>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</si>
  <si>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</si>
  <si>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</si>
  <si>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</si>
  <si>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</si>
  <si>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</si>
  <si>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</si>
  <si>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</si>
  <si>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</si>
  <si>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</si>
  <si>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</si>
  <si>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</si>
  <si>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</si>
  <si>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</si>
  <si>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</si>
  <si>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</si>
  <si>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</si>
  <si>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</si>
  <si>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</si>
  <si>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</si>
  <si>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</si>
  <si>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</si>
  <si>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</si>
  <si>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</si>
  <si>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</si>
  <si>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</si>
  <si>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</si>
  <si>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</si>
  <si>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</si>
  <si>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</si>
  <si>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</si>
  <si>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</si>
  <si>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</si>
  <si>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</si>
  <si>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</si>
  <si>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</si>
  <si>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</si>
  <si>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</si>
  <si>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</si>
  <si>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</si>
  <si>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</si>
  <si>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</si>
  <si>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</si>
  <si>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</si>
  <si>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</si>
  <si>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</si>
  <si>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</si>
  <si>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</si>
  <si>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</si>
  <si>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</si>
  <si>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</si>
  <si>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</si>
  <si>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</si>
  <si>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</si>
  <si>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</si>
  <si>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</si>
  <si>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</si>
  <si>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</si>
  <si>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</si>
  <si>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</si>
  <si>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</si>
  <si>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</si>
  <si>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</si>
  <si>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</si>
  <si>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</si>
  <si>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</si>
  <si>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</si>
  <si>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</si>
  <si>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</si>
  <si>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</si>
  <si>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</si>
  <si>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</si>
  <si>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</si>
  <si>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</si>
  <si>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</si>
  <si>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</si>
  <si>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</si>
  <si>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</si>
  <si>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</si>
  <si>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</si>
  <si>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</si>
  <si>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</si>
  <si>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</si>
  <si>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</si>
  <si>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</si>
  <si>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</si>
  <si>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</si>
  <si>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</si>
  <si>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</si>
  <si>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</si>
  <si>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</si>
  <si>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</si>
  <si>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</si>
  <si>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</si>
  <si>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</si>
  <si>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</si>
  <si>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</si>
  <si>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</si>
  <si>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</si>
  <si>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</si>
  <si>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</si>
  <si>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</si>
  <si>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</si>
  <si>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</si>
  <si>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</si>
  <si>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</si>
  <si>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</si>
  <si>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</si>
  <si>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</si>
  <si>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</si>
  <si>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</si>
  <si>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</si>
  <si>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</si>
  <si>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</si>
  <si>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</si>
  <si>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</si>
  <si>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</si>
  <si>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</si>
  <si>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</si>
  <si>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</si>
  <si>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</si>
  <si>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</si>
  <si>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</si>
  <si>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</si>
  <si>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</si>
  <si>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</si>
  <si>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</si>
  <si>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</si>
  <si>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</si>
  <si>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</si>
  <si>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</si>
  <si>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</si>
  <si>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</si>
  <si>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</si>
  <si>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</si>
  <si>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</si>
  <si>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</si>
  <si>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</si>
  <si>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</si>
  <si>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</si>
  <si>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</si>
  <si>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</si>
  <si>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</si>
  <si>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</si>
  <si>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</si>
  <si>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</si>
  <si>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</si>
  <si>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</si>
  <si>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</si>
  <si>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</si>
  <si>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</si>
  <si>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</si>
  <si>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</si>
  <si>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</si>
  <si>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</si>
  <si>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</si>
  <si>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</si>
  <si>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</si>
  <si>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</si>
  <si>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</si>
  <si>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</si>
  <si>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</si>
  <si>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</si>
  <si>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</si>
  <si>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</si>
  <si>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</si>
  <si>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</si>
  <si>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</si>
  <si>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</si>
  <si>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</si>
  <si>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</si>
  <si>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</si>
  <si>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</si>
  <si>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</si>
  <si>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</si>
  <si>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</si>
  <si>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</si>
  <si>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</si>
  <si>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</si>
  <si>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</si>
  <si>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</si>
  <si>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</si>
  <si>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</si>
  <si>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</si>
  <si>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</si>
  <si>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</si>
  <si>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</si>
  <si>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</si>
  <si>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</si>
  <si>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</si>
  <si>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</si>
  <si>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</si>
  <si>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</si>
  <si>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</si>
  <si>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</si>
  <si>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</si>
  <si>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</si>
  <si>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</si>
  <si>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</si>
  <si>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</si>
  <si>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</si>
  <si>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</si>
  <si>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</si>
  <si>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</si>
  <si>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</si>
  <si>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</si>
  <si>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</si>
  <si>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</si>
  <si>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</si>
  <si>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</si>
  <si>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</si>
  <si>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</si>
  <si>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</si>
  <si>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</si>
  <si>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</si>
  <si>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</si>
  <si>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</si>
  <si>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</si>
  <si>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</si>
  <si>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</si>
  <si>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</si>
  <si>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</si>
  <si>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</si>
  <si>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</si>
  <si>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</si>
  <si>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</si>
  <si>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</si>
  <si>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</si>
  <si>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</si>
  <si>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</si>
  <si>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</si>
  <si>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</si>
  <si>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</si>
  <si>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</si>
  <si>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</si>
  <si>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</si>
  <si>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</si>
  <si>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</si>
  <si>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</si>
  <si>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</si>
  <si>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</si>
  <si>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</si>
  <si>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</si>
  <si>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</si>
  <si>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</si>
  <si>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</si>
  <si>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</si>
  <si>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</si>
  <si>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</si>
  <si>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</si>
  <si>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</si>
  <si>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</si>
  <si>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</si>
  <si>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</si>
  <si>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</si>
  <si>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</si>
  <si>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</si>
  <si>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</si>
  <si>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</si>
  <si>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</si>
  <si>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</si>
  <si>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</si>
  <si>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</si>
  <si>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</si>
  <si>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</si>
  <si>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</si>
  <si>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</si>
  <si>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</si>
  <si>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</si>
  <si>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</si>
  <si>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</si>
  <si>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</si>
  <si>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</si>
  <si>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</si>
  <si>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</si>
  <si>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</si>
  <si>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</si>
  <si>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</si>
  <si>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</si>
  <si>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</si>
  <si>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</si>
  <si>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</si>
  <si>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</si>
  <si>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</si>
  <si>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</si>
  <si>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</si>
  <si>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</si>
  <si>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</si>
  <si>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</si>
  <si>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</si>
  <si>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</si>
  <si>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</si>
  <si>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</si>
  <si>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</si>
  <si>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</si>
  <si>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</si>
  <si>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</si>
  <si>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</si>
  <si>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</si>
  <si>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</si>
  <si>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</si>
  <si>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</si>
  <si>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</si>
  <si>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</si>
  <si>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</si>
  <si>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</si>
  <si>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</si>
  <si>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</si>
  <si>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</si>
  <si>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</si>
  <si>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</si>
  <si>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</si>
  <si>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</si>
  <si>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</si>
  <si>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</si>
  <si>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</si>
  <si>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</si>
  <si>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</si>
  <si>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</si>
  <si>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</si>
  <si>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</si>
  <si>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</si>
  <si>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</si>
  <si>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</si>
  <si>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</si>
  <si>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</si>
  <si>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</si>
  <si>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</si>
  <si>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</si>
  <si>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</si>
  <si>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</si>
  <si>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</si>
  <si>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</si>
  <si>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</si>
  <si>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</si>
  <si>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</si>
  <si>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</si>
  <si>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</si>
  <si>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</si>
  <si>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</si>
  <si>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</si>
  <si>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</si>
  <si>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</si>
  <si>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</si>
  <si>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</si>
  <si>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</si>
  <si>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</si>
  <si>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</si>
  <si>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</si>
  <si>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</si>
  <si>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</si>
  <si>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</si>
  <si>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</si>
  <si>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</si>
  <si>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</si>
  <si>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</si>
  <si>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</si>
  <si>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</si>
  <si>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</si>
  <si>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</si>
  <si>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</si>
  <si>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</si>
  <si>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</si>
  <si>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</si>
  <si>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</si>
  <si>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</si>
  <si>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</si>
  <si>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</si>
  <si>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</si>
  <si>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</si>
  <si>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</si>
  <si>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</si>
  <si>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</si>
  <si>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</si>
  <si>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</si>
  <si>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</si>
  <si>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</si>
  <si>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</si>
  <si>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</si>
  <si>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</si>
  <si>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</si>
  <si>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</si>
  <si>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</si>
  <si>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</si>
  <si>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</si>
  <si>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</si>
  <si>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</si>
  <si>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</si>
  <si>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</si>
  <si>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</si>
  <si>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</si>
  <si>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</si>
  <si>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</si>
  <si>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</si>
  <si>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</si>
  <si>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</si>
  <si>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</si>
  <si>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</si>
  <si>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</si>
  <si>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</si>
  <si>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</si>
  <si>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</si>
  <si>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</si>
  <si>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</si>
  <si>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</si>
  <si>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</si>
  <si>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</si>
  <si>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</si>
  <si>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</si>
  <si>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</si>
  <si>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</si>
  <si>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</si>
  <si>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</si>
  <si>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</si>
  <si>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</si>
  <si>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</si>
  <si>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</si>
  <si>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</si>
  <si>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</si>
  <si>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</si>
  <si>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</si>
  <si>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</si>
  <si>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</si>
  <si>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</si>
  <si>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</si>
  <si>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</si>
  <si>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</si>
  <si>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</si>
  <si>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</si>
  <si>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</si>
  <si>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</si>
  <si>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</si>
  <si>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</si>
  <si>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</si>
  <si>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</si>
  <si>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</si>
  <si>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</si>
  <si>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</si>
  <si>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</si>
  <si>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</si>
  <si>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</si>
  <si>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</si>
  <si>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</si>
  <si>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</si>
  <si>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</si>
  <si>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</si>
  <si>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</si>
  <si>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</si>
  <si>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</si>
  <si>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</si>
  <si>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</si>
  <si>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</si>
  <si>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</si>
  <si>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</si>
  <si>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</si>
  <si>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</si>
  <si>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</si>
  <si>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</si>
  <si>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</si>
  <si>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</si>
  <si>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</si>
  <si>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</si>
  <si>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</si>
  <si>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</si>
  <si>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</si>
  <si>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</si>
  <si>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</si>
  <si>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</si>
  <si>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</si>
  <si>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</si>
  <si>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</si>
  <si>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</si>
  <si>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</si>
  <si>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</si>
  <si>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</si>
  <si>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</si>
  <si>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</si>
  <si>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</si>
  <si>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</si>
  <si>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</si>
  <si>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</si>
  <si>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</si>
  <si>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</si>
  <si>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</si>
  <si>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</si>
  <si>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</si>
  <si>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</si>
  <si>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</si>
  <si>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</si>
  <si>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</si>
  <si>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</si>
  <si>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</si>
  <si>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</si>
  <si>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</si>
  <si>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</si>
  <si>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</si>
  <si>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</si>
  <si>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</si>
  <si>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</si>
  <si>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</si>
  <si>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</si>
  <si>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</si>
  <si>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</si>
  <si>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</si>
  <si>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</si>
  <si>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</si>
  <si>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</si>
  <si>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</si>
  <si>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</si>
  <si>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</si>
  <si>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</si>
  <si>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</si>
  <si>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</si>
  <si>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</si>
  <si>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</si>
  <si>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</si>
  <si>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</si>
  <si>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</si>
  <si>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</si>
  <si>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</si>
  <si>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</si>
  <si>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</si>
  <si>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</si>
  <si>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</si>
  <si>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</si>
  <si>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</si>
  <si>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</si>
  <si>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</si>
  <si>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</si>
  <si>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</si>
  <si>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</si>
  <si>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</si>
  <si>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</si>
  <si>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</si>
  <si>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</si>
  <si>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</si>
  <si>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</si>
  <si>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</si>
  <si>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</si>
  <si>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</si>
  <si>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</si>
  <si>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</si>
  <si>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</si>
  <si>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</si>
  <si>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</si>
  <si>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</si>
  <si>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</si>
  <si>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</si>
  <si>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</si>
  <si>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</si>
  <si>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</si>
  <si>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</si>
  <si>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</si>
  <si>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</si>
  <si>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</si>
  <si>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</si>
  <si>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</si>
  <si>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</si>
  <si>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</si>
  <si>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</si>
  <si>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</si>
  <si>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</si>
  <si>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</si>
  <si>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</si>
  <si>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</si>
  <si>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</si>
  <si>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</si>
  <si>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</si>
  <si>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</si>
  <si>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</si>
  <si>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</si>
  <si>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</si>
  <si>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</si>
  <si>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</si>
  <si>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</si>
  <si>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</si>
  <si>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</si>
  <si>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</si>
  <si>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</si>
  <si>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</si>
  <si>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</si>
  <si>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</si>
  <si>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</si>
  <si>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</si>
  <si>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</si>
  <si>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</si>
  <si>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</si>
  <si>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</si>
  <si>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</si>
  <si>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</si>
  <si>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</si>
  <si>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</si>
  <si>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</si>
  <si>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</si>
  <si>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</si>
  <si>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</si>
  <si>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</si>
  <si>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</si>
  <si>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</si>
  <si>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</si>
  <si>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</si>
  <si>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</si>
  <si>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</si>
  <si>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</si>
  <si>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</si>
  <si>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</si>
  <si>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</si>
  <si>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</si>
  <si>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</si>
  <si>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</si>
  <si>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</si>
  <si>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</si>
  <si>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</si>
  <si>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</si>
  <si>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</si>
  <si>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</si>
  <si>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</si>
  <si>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</si>
  <si>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</si>
  <si>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</si>
  <si>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</si>
  <si>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</si>
  <si>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</si>
  <si>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</si>
  <si>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</si>
  <si>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</si>
  <si>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</si>
  <si>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</si>
  <si>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</si>
  <si>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</si>
  <si>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</si>
  <si>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</si>
  <si>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</si>
  <si>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</si>
  <si>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</si>
  <si>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</si>
  <si>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</si>
  <si>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</si>
  <si>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</si>
  <si>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</si>
  <si>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</si>
  <si>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</si>
  <si>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</si>
  <si>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</si>
  <si>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</si>
  <si>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</si>
  <si>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</si>
  <si>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</si>
  <si>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</si>
  <si>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</si>
  <si>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</si>
  <si>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</si>
  <si>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</si>
  <si>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</si>
  <si>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</si>
  <si>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</si>
  <si>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</si>
  <si>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</si>
  <si>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</si>
  <si>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</si>
  <si>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</si>
  <si>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</si>
  <si>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</si>
  <si>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</si>
  <si>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</si>
  <si>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</si>
  <si>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</si>
  <si>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</si>
  <si>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</si>
  <si>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</si>
  <si>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</si>
  <si>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</si>
  <si>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</si>
  <si>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</si>
  <si>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</si>
  <si>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</si>
  <si>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</si>
  <si>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</si>
  <si>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</si>
  <si>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</si>
  <si>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</si>
  <si>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</si>
  <si>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</si>
  <si>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</si>
  <si>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</si>
  <si>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</si>
  <si>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</si>
  <si>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</si>
  <si>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</si>
  <si>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</si>
  <si>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</si>
  <si>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</si>
  <si>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</si>
  <si>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</si>
  <si>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</si>
  <si>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</si>
  <si>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</si>
  <si>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</si>
  <si>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</si>
  <si>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</si>
  <si>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</si>
  <si>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</si>
  <si>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</si>
  <si>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</si>
  <si>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</si>
  <si>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</si>
  <si>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</si>
  <si>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</si>
  <si>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</si>
  <si>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</si>
  <si>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</si>
  <si>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</si>
  <si>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</si>
  <si>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</si>
  <si>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</si>
  <si>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</si>
  <si>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</si>
  <si>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</si>
  <si>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</si>
  <si>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</si>
  <si>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</si>
  <si>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</si>
  <si>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</si>
  <si>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</si>
  <si>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</si>
  <si>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</si>
  <si>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</si>
  <si>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</si>
  <si>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</si>
  <si>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</si>
  <si>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</si>
  <si>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</si>
  <si>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</si>
  <si>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</si>
  <si>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</si>
  <si>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</si>
  <si>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</si>
  <si>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</si>
  <si>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</si>
  <si>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</si>
  <si>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</si>
  <si>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</si>
  <si>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</si>
  <si>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</si>
  <si>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</si>
  <si>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</si>
  <si>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</si>
  <si>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</si>
  <si>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</si>
  <si>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</si>
  <si>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</si>
  <si>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</si>
  <si>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</si>
  <si>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</si>
  <si>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</si>
  <si>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</si>
  <si>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</si>
  <si>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</si>
  <si>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</si>
  <si>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</si>
  <si>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</si>
  <si>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</si>
  <si>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</si>
  <si>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</si>
  <si>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</si>
  <si>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</si>
  <si>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</si>
  <si>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</si>
  <si>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</si>
  <si>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</si>
  <si>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</si>
  <si>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</si>
  <si>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</si>
  <si>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</si>
  <si>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</si>
  <si>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</si>
  <si>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</si>
  <si>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</si>
  <si>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</si>
  <si>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</si>
  <si>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</si>
  <si>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</si>
  <si>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</si>
  <si>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</si>
  <si>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</si>
  <si>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</si>
  <si>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</si>
  <si>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</si>
  <si>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</si>
  <si>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</si>
  <si>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</si>
  <si>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</si>
  <si>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</si>
  <si>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</si>
  <si>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</si>
  <si>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</si>
  <si>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</si>
  <si>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</si>
  <si>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</si>
  <si>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</si>
  <si>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</si>
  <si>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</si>
  <si>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</si>
  <si>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</si>
  <si>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</si>
  <si>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</si>
  <si>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</si>
  <si>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</si>
  <si>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</si>
  <si>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</si>
  <si>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</si>
  <si>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</si>
  <si>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</si>
  <si>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</si>
  <si>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</si>
  <si>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</si>
  <si>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</si>
  <si>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</si>
  <si>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</si>
  <si>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</si>
  <si>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</si>
  <si>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</si>
  <si>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</si>
  <si>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</si>
  <si>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</si>
  <si>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</si>
  <si>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</si>
  <si>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</si>
  <si>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</si>
  <si>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</si>
  <si>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</si>
  <si>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</si>
  <si>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</si>
  <si>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</si>
  <si>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</si>
  <si>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</si>
  <si>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</si>
  <si>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</si>
  <si>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</si>
  <si>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</si>
  <si>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</si>
  <si>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</si>
  <si>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</si>
  <si>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</si>
  <si>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</si>
  <si>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</si>
  <si>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</si>
  <si>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</si>
  <si>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</si>
  <si>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</si>
  <si>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</si>
  <si>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</si>
  <si>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</si>
  <si>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</si>
  <si>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</si>
  <si>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</si>
  <si>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</si>
  <si>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</si>
  <si>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</si>
  <si>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</si>
  <si>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</si>
  <si>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</si>
  <si>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</si>
  <si>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</si>
  <si>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</si>
  <si>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</si>
  <si>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</si>
  <si>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</si>
  <si>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</si>
  <si>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</si>
  <si>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</si>
  <si>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</si>
  <si>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</si>
  <si>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</si>
  <si>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</si>
  <si>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</si>
  <si>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</si>
  <si>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</si>
  <si>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</si>
  <si>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</si>
  <si>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</si>
  <si>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</si>
  <si>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</si>
  <si>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</si>
  <si>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</si>
  <si>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</si>
  <si>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</si>
  <si>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</si>
  <si>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</si>
  <si>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</si>
  <si>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</si>
  <si>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</si>
  <si>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</si>
  <si>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</si>
  <si>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</si>
  <si>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</si>
  <si>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</si>
  <si>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</si>
  <si>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</si>
  <si>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</si>
  <si>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</si>
  <si>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</si>
  <si>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</si>
  <si>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</si>
  <si>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</si>
  <si>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</si>
  <si>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</si>
  <si>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</si>
  <si>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</si>
  <si>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</si>
  <si>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</si>
  <si>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</si>
  <si>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</si>
  <si>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</si>
  <si>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</si>
  <si>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</si>
  <si>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</si>
  <si>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</si>
  <si>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</si>
  <si>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</si>
  <si>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</si>
  <si>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</si>
  <si>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</si>
  <si>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</si>
  <si>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</si>
  <si>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</si>
  <si>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</si>
  <si>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</si>
  <si>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</si>
  <si>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</si>
  <si>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</si>
  <si>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</si>
  <si>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</si>
  <si>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</si>
  <si>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</si>
  <si>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</si>
  <si>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</si>
  <si>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</si>
  <si>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</si>
  <si>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</si>
  <si>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</si>
  <si>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</si>
  <si>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</si>
  <si>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</si>
  <si>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</si>
  <si>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</si>
  <si>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</si>
  <si>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</si>
  <si>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</si>
  <si>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</si>
  <si>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</si>
  <si>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</si>
  <si>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</si>
  <si>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</si>
  <si>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</si>
  <si>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</si>
  <si>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</si>
  <si>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</si>
  <si>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</si>
  <si>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</si>
  <si>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</si>
  <si>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</si>
  <si>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</si>
  <si>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</si>
  <si>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</si>
  <si>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</si>
  <si>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</si>
  <si>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</si>
  <si>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</si>
  <si>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</si>
  <si>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</si>
  <si>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</si>
  <si>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</si>
  <si>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</si>
  <si>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</si>
  <si>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</si>
  <si>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</si>
  <si>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</si>
  <si>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</si>
  <si>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</si>
  <si>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</si>
  <si>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</si>
  <si>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</si>
  <si>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</si>
  <si>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</si>
  <si>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</si>
  <si>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</si>
  <si>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</si>
  <si>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</si>
  <si>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</si>
  <si>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</si>
  <si>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</si>
  <si>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</si>
  <si>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</si>
  <si>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</si>
  <si>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</si>
  <si>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</si>
  <si>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</si>
  <si>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</si>
  <si>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</si>
  <si>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</si>
  <si>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</si>
  <si>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</si>
  <si>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</si>
  <si>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</si>
  <si>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</si>
  <si>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</si>
  <si>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</si>
  <si>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</si>
  <si>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</si>
  <si>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</si>
  <si>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</si>
  <si>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</si>
  <si>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</si>
  <si>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</si>
  <si>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</si>
  <si>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</si>
  <si>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</si>
  <si>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</si>
  <si>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</si>
  <si>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</si>
  <si>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</si>
  <si>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</si>
  <si>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</si>
  <si>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</si>
  <si>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</si>
  <si>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</si>
  <si>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</si>
  <si>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</si>
  <si>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</si>
  <si>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</si>
  <si>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</si>
  <si>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</si>
  <si>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</si>
  <si>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</si>
  <si>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</si>
  <si>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</si>
  <si>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</si>
  <si>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</si>
  <si>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</si>
  <si>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</si>
  <si>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</si>
  <si>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</si>
  <si>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</si>
  <si>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</si>
  <si>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</si>
  <si>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</si>
  <si>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</si>
  <si>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</si>
  <si>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</si>
  <si>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</si>
  <si>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</si>
  <si>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</si>
  <si>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</si>
  <si>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</si>
  <si>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</si>
  <si>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</si>
  <si>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</si>
  <si>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</si>
  <si>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</si>
  <si>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</si>
  <si>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</si>
  <si>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</si>
  <si>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</si>
  <si>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</si>
  <si>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</si>
  <si>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</si>
  <si>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</si>
  <si>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</si>
  <si>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</si>
  <si>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</si>
  <si>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</si>
  <si>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</si>
  <si>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</si>
  <si>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</si>
  <si>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</si>
  <si>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</si>
  <si>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</si>
  <si>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</si>
  <si>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</si>
  <si>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</si>
  <si>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</si>
  <si>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</si>
  <si>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</si>
  <si>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</si>
  <si>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</si>
  <si>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</si>
  <si>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</si>
  <si>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</si>
  <si>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</si>
  <si>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</si>
  <si>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</si>
  <si>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</si>
  <si>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</si>
  <si>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</si>
  <si>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</si>
  <si>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</si>
  <si>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</si>
  <si>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</si>
  <si>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</si>
  <si>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</si>
  <si>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</si>
  <si>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</si>
  <si>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</si>
  <si>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</si>
  <si>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</si>
  <si>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</si>
  <si>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</si>
  <si>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</si>
  <si>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</si>
  <si>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</si>
  <si>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</si>
  <si>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</si>
  <si>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</si>
  <si>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</si>
  <si>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</si>
  <si>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</si>
  <si>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</si>
  <si>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</si>
  <si>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</si>
  <si>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</si>
  <si>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</si>
  <si>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</si>
  <si>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</si>
  <si>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</si>
  <si>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</si>
  <si>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</si>
  <si>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</si>
  <si>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</si>
  <si>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</si>
  <si>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</si>
  <si>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</si>
  <si>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</si>
  <si>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</si>
  <si>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</si>
  <si>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</si>
  <si>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</si>
  <si>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</si>
  <si>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</si>
  <si>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</si>
  <si>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</si>
  <si>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</si>
  <si>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</si>
  <si>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</si>
  <si>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</si>
  <si>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</si>
  <si>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</si>
  <si>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</si>
  <si>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</si>
  <si>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</si>
  <si>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</si>
  <si>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</si>
  <si>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</si>
  <si>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</si>
  <si>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</si>
  <si>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</si>
  <si>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</si>
  <si>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</si>
  <si>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</si>
  <si>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</si>
  <si>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</si>
  <si>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</si>
  <si>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</si>
  <si>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</si>
  <si>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</si>
  <si>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</si>
  <si>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</si>
  <si>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</si>
  <si>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</si>
  <si>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</si>
  <si>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</si>
  <si>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</si>
  <si>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</si>
  <si>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</si>
  <si>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</si>
  <si>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</si>
  <si>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</si>
  <si>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</si>
  <si>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</si>
  <si>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</si>
  <si>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</si>
  <si>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</si>
  <si>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</si>
  <si>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</si>
  <si>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</si>
  <si>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</si>
  <si>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</si>
  <si>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</si>
  <si>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</si>
  <si>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</si>
  <si>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</si>
  <si>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</si>
  <si>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</si>
  <si>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</si>
  <si>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</si>
  <si>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</si>
  <si>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</si>
  <si>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</si>
  <si>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</si>
  <si>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</si>
  <si>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</si>
  <si>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</si>
  <si>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</si>
  <si>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</si>
  <si>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</si>
  <si>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</si>
  <si>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</si>
  <si>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</si>
  <si>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</si>
  <si>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</si>
  <si>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</si>
  <si>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</si>
  <si>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</si>
  <si>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</si>
  <si>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</si>
  <si>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</si>
  <si>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</si>
  <si>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</si>
  <si>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</si>
  <si>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</si>
  <si>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</si>
  <si>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</si>
  <si>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</si>
  <si>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</si>
  <si>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</si>
  <si>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</si>
  <si>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</si>
  <si>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</si>
  <si>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</si>
  <si>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</si>
  <si>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</si>
  <si>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</si>
  <si>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</si>
  <si>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</si>
  <si>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</si>
  <si>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</si>
  <si>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</si>
  <si>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</si>
  <si>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</si>
  <si>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</si>
  <si>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</si>
  <si>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</si>
  <si>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</si>
  <si>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</si>
  <si>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</si>
  <si>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</si>
  <si>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</si>
  <si>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</si>
  <si>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</si>
  <si>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</si>
  <si>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</si>
  <si>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</si>
  <si>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</si>
  <si>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</si>
  <si>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</si>
  <si>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</si>
  <si>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</si>
  <si>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</si>
  <si>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</si>
  <si>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</si>
  <si>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</si>
  <si>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</si>
  <si>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</si>
  <si>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</si>
  <si>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</si>
  <si>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</si>
  <si>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</si>
  <si>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</si>
  <si>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</si>
  <si>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</si>
  <si>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</si>
  <si>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</si>
  <si>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</si>
  <si>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</si>
  <si>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</si>
  <si>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</si>
  <si>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</si>
  <si>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</si>
  <si>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</si>
  <si>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</si>
  <si>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</si>
  <si>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</si>
  <si>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</si>
  <si>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</si>
  <si>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</si>
  <si>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</si>
  <si>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</si>
  <si>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</si>
  <si>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</si>
  <si>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</si>
  <si>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</si>
  <si>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</si>
  <si>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</si>
  <si>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</si>
  <si>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</si>
  <si>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</si>
  <si>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</si>
  <si>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</si>
  <si>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</si>
  <si>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</si>
  <si>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</si>
  <si>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</si>
  <si>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</si>
  <si>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</si>
  <si>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</si>
  <si>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</si>
  <si>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</si>
  <si>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</si>
  <si>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</si>
  <si>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</si>
  <si>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Официальный сайт Министерства тарифного регулирования и энергетики Челябинской области</t>
  </si>
  <si>
    <t>22/1</t>
  </si>
  <si>
    <t>454080, Челябинская обл., г. Челябинск, ул. Энгельса, д. 3, каб. 410</t>
  </si>
  <si>
    <t>Рындин Игорь Николаевич</t>
  </si>
  <si>
    <t>Калмакова Ксения Сергеевна</t>
  </si>
  <si>
    <t>8(351)246-75-15 (3574)</t>
  </si>
  <si>
    <t>KalmakovaKS@ustekchel.ru</t>
  </si>
  <si>
    <t>Начальник сектора тарифообразования</t>
  </si>
  <si>
    <t>Город Челябинск, Город Челябинск (75701000);</t>
  </si>
  <si>
    <t>Плата в размере 4033,780 тыс.руб.(без НДС) за подключение к системе теплоснабжения АО "УСТЭК-Челябинск" для ООО "Теплоэнергосбыт", объект - "Теплотрасса для теплоснабжения многоквартирного жилого дома №4(стр.)- 1 очередь строительства", расположенный по адресу г. Челябинск, Калининский район в границах ул. Шенкурской-ул. Болейко-набережной реки Миасс-ул. Бр. Кашириных. Общая подключаемая нагрузка 0,8469 Гкал/час.</t>
  </si>
  <si>
    <t>9.2</t>
  </si>
  <si>
    <t>Плата в размере 2945,409 тыс.руб.(без НДС) за подключение к системе теплоснабжения АО "УСТЭК-Челябинск" для ООО "Теплоэнергосбыт", объект - "Теплотрасса для теплоснабжения многоквартирного жилого дома №5.4(стр.)", расположенный по адресу г. Челябинск, Калиниский район в границах ул. Шенкурской-ул. Болейко-набережной реки Миасс-ул. Бр. Кашириных. Общая подключаемая нагрузка 0,6161 Гкал/час.</t>
  </si>
  <si>
    <t>Плата в размере 4033,780 тыс. руб.(без НДС) за подключние к системе теплоснабжения АО "УСТЭК-Челябинск" для ООО "Теплоэнергосбыт", объект-"Теплотрасса для теплоснабжения многоквартирного дома № 4(стр.)- 1 очередь строительства", расположенный по адресу г. Челябинск, Калиниский район в границах ул. Шенкурской-ул. Болейко-набережной реки Миасс-ул. Бр. Кашириных. Общая подключаемая нагрузка 0,8469 Гкал/час.</t>
  </si>
  <si>
    <t>Плата в размере 2945,409 тыс. руб.(без НДС) за подключние к системе теплоснабжения АО "УСТЭК-Челябинск" для ООО "Теплоэнергосбыт", объект-"Теплотрасса для теплоснабжения многоквартирного дома № 5.4(стр.)", расположенный по адресу г. Челябинск, Калиниский район в границах ул. Шенкурской-ул. Болейко-набережной реки Миасс-ул. Бр. Кашириных. Общая подключаемая нагрузка 0,6161 Гкал/час.</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</si>
  <si>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</si>
  <si>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</si>
  <si>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</si>
  <si>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</si>
  <si>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</si>
  <si>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О</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</si>
  <si>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</si>
  <si>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</si>
  <si>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</si>
  <si>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</si>
  <si>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</si>
  <si>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</si>
  <si>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</si>
  <si>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</si>
  <si>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</si>
  <si>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</si>
  <si>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</si>
  <si>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</si>
  <si>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</si>
  <si>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</si>
  <si>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</si>
  <si>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</si>
  <si>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</si>
  <si>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</si>
  <si>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</si>
  <si>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</si>
  <si>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</si>
  <si>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</si>
  <si>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</si>
  <si>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</si>
  <si>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</si>
  <si>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</si>
  <si>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</si>
  <si>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</si>
  <si>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</si>
  <si>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</si>
  <si>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</si>
  <si>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</si>
  <si>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</si>
  <si>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</si>
  <si>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</si>
  <si>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</si>
  <si>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</si>
  <si>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</si>
  <si>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</si>
  <si>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</si>
  <si>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</si>
  <si>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</si>
  <si>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</si>
  <si>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</si>
  <si>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</si>
  <si>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</si>
  <si>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</si>
  <si>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</si>
  <si>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</si>
  <si>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</si>
  <si>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</si>
  <si>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</si>
  <si>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</si>
  <si>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</si>
  <si>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</si>
  <si>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</si>
  <si>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</si>
  <si>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</si>
  <si>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</si>
  <si>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</si>
  <si>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</si>
  <si>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</si>
  <si>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</si>
  <si>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</si>
  <si>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</si>
  <si>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</si>
  <si>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</si>
  <si>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</si>
  <si>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</si>
  <si>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</si>
  <si>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</si>
  <si>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</si>
  <si>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</si>
  <si>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</si>
  <si>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</si>
  <si>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</si>
  <si>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</si>
  <si>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</si>
  <si>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</si>
  <si>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</si>
  <si>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</si>
  <si>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</si>
  <si>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</si>
  <si>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</si>
  <si>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</si>
  <si>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</si>
  <si>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</si>
  <si>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</si>
  <si>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</si>
  <si>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</si>
  <si>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</si>
  <si>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</si>
  <si>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</si>
  <si>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</si>
  <si>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</si>
  <si>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</si>
  <si>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</si>
  <si>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</si>
  <si>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</si>
  <si>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</si>
  <si>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</si>
  <si>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</si>
  <si>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</si>
  <si>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</si>
  <si>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</si>
  <si>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</si>
  <si>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</si>
  <si>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</si>
  <si>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</si>
  <si>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</si>
  <si>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</si>
  <si>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</si>
  <si>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</si>
  <si>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</si>
  <si>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</si>
  <si>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</si>
  <si>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</si>
  <si>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</si>
  <si>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</si>
  <si>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</si>
  <si>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</si>
  <si>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</si>
  <si>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</si>
  <si>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</si>
  <si>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12:24:47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</si>
</sst>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center" wrapText="1"/>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10" fillId="9" borderId="5" xfId="0" applyFon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165"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8"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37" fillId="0" borderId="16" xfId="0" applyNumberFormat="1" applyFont="1" applyBorder="1" applyAlignment="1">
      <alignment horizontal="center" vertical="center" wrapText="1"/>
    </xf>
    <xf numFmtId="0" fontId="0" fillId="0" borderId="28" xfId="0" applyNumberFormat="1" applyBorder="1" applyAlignment="1">
      <alignment horizontal="center" vertical="center" wrapText="1"/>
    </xf>
    <xf numFmtId="0" fontId="0" fillId="0" borderId="26" xfId="0" applyNumberFormat="1" applyBorder="1" applyAlignment="1">
      <alignment horizontal="center"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26</xdr:row>
      <xdr:rowOff>0</xdr:rowOff>
    </xdr:from>
    <xdr:to>
      <xdr:col>22</xdr:col>
      <xdr:colOff>228600</xdr:colOff>
      <xdr:row>29</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67627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9626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9626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63811654-C954-4A0C-952E-1A308CA58F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AEBFD56A-4685-479F-BA74-0AB040E4C8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33</xdr:row>
      <xdr:rowOff>2</xdr:rowOff>
    </xdr:from>
    <xdr:to>
      <xdr:col>4</xdr:col>
      <xdr:colOff>3343276</xdr:colOff>
      <xdr:row>34</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6" t="s">
        <v>491</v>
      </c>
      <c r="G2" s="1207"/>
      <c r="H2" s="1208"/>
      <c r="I2" s="436"/>
    </row>
    <row r="3" spans="1:20" ht="3" customHeight="1"/>
    <row r="4" spans="1:20" s="190" customFormat="1" ht="11.25">
      <c r="A4" s="214"/>
      <c r="B4" s="214"/>
      <c r="C4" s="214"/>
      <c r="D4" s="214"/>
      <c r="F4" s="1164" t="s">
        <v>454</v>
      </c>
      <c r="G4" s="1164"/>
      <c r="H4" s="1164"/>
      <c r="I4" s="120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22.04.2022</v>
      </c>
      <c r="I7" s="196" t="s">
        <v>493</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0"/>
      <c r="B13" s="1210"/>
      <c r="C13" s="1210"/>
      <c r="D13" s="344">
        <v>1</v>
      </c>
      <c r="F13" s="335" t="str">
        <f>"4."&amp;mergeValue(A13) &amp;"."&amp;mergeValue(B13)&amp;"."&amp;mergeValue(C13)&amp;"."&amp;mergeValue(D13)</f>
        <v>4.1.1.1.1</v>
      </c>
      <c r="G13" s="420" t="s">
        <v>498</v>
      </c>
      <c r="H13" s="317"/>
      <c r="I13" s="1211" t="s">
        <v>591</v>
      </c>
      <c r="J13" s="334"/>
      <c r="K13" s="214"/>
      <c r="L13" s="214"/>
      <c r="M13" s="214"/>
      <c r="N13" s="214"/>
      <c r="O13" s="214"/>
      <c r="P13" s="214"/>
      <c r="Q13" s="214"/>
      <c r="R13" s="214"/>
      <c r="S13" s="214"/>
      <c r="T13" s="214"/>
    </row>
    <row r="14" spans="1:20" s="190" customFormat="1" ht="18.75">
      <c r="A14" s="1210"/>
      <c r="B14" s="1210"/>
      <c r="C14" s="1210"/>
      <c r="D14" s="344"/>
      <c r="F14" s="338"/>
      <c r="G14" s="150" t="s">
        <v>4</v>
      </c>
      <c r="H14" s="343"/>
      <c r="I14" s="1211"/>
      <c r="J14" s="334"/>
      <c r="K14" s="214"/>
      <c r="L14" s="214"/>
      <c r="M14" s="214"/>
      <c r="N14" s="214"/>
      <c r="O14" s="214"/>
      <c r="P14" s="214"/>
      <c r="Q14" s="214"/>
      <c r="R14" s="214"/>
      <c r="S14" s="214"/>
      <c r="T14" s="214"/>
    </row>
    <row r="15" spans="1:20" s="190" customFormat="1" ht="18.75">
      <c r="A15" s="1210"/>
      <c r="B15" s="1210"/>
      <c r="C15" s="344"/>
      <c r="D15" s="344"/>
      <c r="F15" s="421"/>
      <c r="G15" s="195" t="s">
        <v>403</v>
      </c>
      <c r="H15" s="422"/>
      <c r="I15" s="423"/>
      <c r="J15" s="334"/>
      <c r="K15" s="214"/>
      <c r="L15" s="214"/>
      <c r="M15" s="214"/>
      <c r="N15" s="214"/>
      <c r="O15" s="214"/>
      <c r="P15" s="214"/>
      <c r="Q15" s="214"/>
      <c r="R15" s="214"/>
      <c r="S15" s="214"/>
      <c r="T15" s="214"/>
    </row>
    <row r="16" spans="1:20" s="190" customFormat="1" ht="18.75">
      <c r="A16" s="121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5" t="s">
        <v>593</v>
      </c>
      <c r="H19" s="1205"/>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8" t="s">
        <v>631</v>
      </c>
      <c r="M5" s="1238"/>
      <c r="N5" s="1238"/>
      <c r="O5" s="1238"/>
      <c r="P5" s="1238"/>
      <c r="Q5" s="1238"/>
      <c r="R5" s="1238"/>
      <c r="S5" s="1238"/>
      <c r="T5" s="1238"/>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15" t="str">
        <f>IF(NameOrPr_ch="",IF(NameOrPr="","",NameOrPr),NameOrPr_ch)</f>
        <v>Министерство тарифного регулирования и энергетики Челябинской области</v>
      </c>
      <c r="P7" s="1215"/>
      <c r="Q7" s="1215"/>
      <c r="R7" s="1215"/>
      <c r="S7" s="1215"/>
      <c r="T7" s="1215"/>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15" t="str">
        <f>IF(datePr_ch="",IF(datePr="","",datePr),datePr_ch)</f>
        <v>30.03.2022</v>
      </c>
      <c r="P8" s="1215"/>
      <c r="Q8" s="1215"/>
      <c r="R8" s="1215"/>
      <c r="S8" s="1215"/>
      <c r="T8" s="1215"/>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15" t="str">
        <f>IF(numberPr_ch="",IF(numberPr="","",numberPr),numberPr_ch)</f>
        <v>22/1</v>
      </c>
      <c r="P9" s="1215"/>
      <c r="Q9" s="1215"/>
      <c r="R9" s="1215"/>
      <c r="S9" s="1215"/>
      <c r="T9" s="1215"/>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15" t="str">
        <f>IF(IstPub_ch="",IF(IstPub="","",IstPub),IstPub_ch)</f>
        <v>Официальный сайт Министерства тарифного регулирования и энергетики Челябинской области</v>
      </c>
      <c r="P10" s="1215"/>
      <c r="Q10" s="1215"/>
      <c r="R10" s="1215"/>
      <c r="S10" s="1215"/>
      <c r="T10" s="1215"/>
      <c r="U10" s="583"/>
      <c r="V10" s="583"/>
      <c r="W10" s="520"/>
      <c r="X10" s="591"/>
      <c r="Y10" s="591"/>
      <c r="Z10" s="591"/>
      <c r="AA10" s="591"/>
      <c r="AB10" s="591"/>
      <c r="AC10" s="591"/>
    </row>
    <row r="11" spans="1:29" s="571" customFormat="1" ht="11.25" hidden="1">
      <c r="A11" s="591"/>
      <c r="B11" s="591"/>
      <c r="C11" s="591"/>
      <c r="D11" s="591"/>
      <c r="E11" s="591"/>
      <c r="F11" s="591"/>
      <c r="G11" s="591"/>
      <c r="H11" s="591"/>
      <c r="L11" s="1239"/>
      <c r="M11" s="1239"/>
      <c r="N11" s="567"/>
      <c r="O11" s="583"/>
      <c r="P11" s="583"/>
      <c r="Q11" s="583"/>
      <c r="R11" s="583"/>
      <c r="S11" s="583"/>
      <c r="T11" s="583"/>
      <c r="U11" s="589" t="s">
        <v>373</v>
      </c>
      <c r="X11" s="591"/>
      <c r="Y11" s="591"/>
      <c r="Z11" s="591"/>
      <c r="AA11" s="591"/>
      <c r="AB11" s="591"/>
      <c r="AC11" s="591"/>
    </row>
    <row r="12" spans="1:29">
      <c r="J12" s="530"/>
      <c r="K12" s="530"/>
      <c r="L12" s="525"/>
      <c r="M12" s="525"/>
      <c r="N12" s="503"/>
      <c r="O12" s="1216"/>
      <c r="P12" s="1216"/>
      <c r="Q12" s="1216"/>
      <c r="R12" s="1216"/>
      <c r="S12" s="1216"/>
      <c r="T12" s="1216"/>
      <c r="U12" s="1216"/>
    </row>
    <row r="13" spans="1:29">
      <c r="J13" s="530"/>
      <c r="K13" s="530"/>
      <c r="L13" s="1164" t="s">
        <v>454</v>
      </c>
      <c r="M13" s="1164"/>
      <c r="N13" s="1164"/>
      <c r="O13" s="1164"/>
      <c r="P13" s="1164"/>
      <c r="Q13" s="1164"/>
      <c r="R13" s="1164"/>
      <c r="S13" s="1164"/>
      <c r="T13" s="1164"/>
      <c r="U13" s="1164"/>
      <c r="V13" s="1164"/>
      <c r="W13" s="1164" t="s">
        <v>455</v>
      </c>
    </row>
    <row r="14" spans="1:29" ht="14.25" customHeight="1">
      <c r="J14" s="530"/>
      <c r="K14" s="530"/>
      <c r="L14" s="1222" t="s">
        <v>92</v>
      </c>
      <c r="M14" s="1222" t="s">
        <v>639</v>
      </c>
      <c r="N14" s="662"/>
      <c r="O14" s="1223" t="s">
        <v>641</v>
      </c>
      <c r="P14" s="1224"/>
      <c r="Q14" s="1224"/>
      <c r="R14" s="1224"/>
      <c r="S14" s="1224"/>
      <c r="T14" s="1225"/>
      <c r="U14" s="1233" t="s">
        <v>341</v>
      </c>
      <c r="V14" s="1219" t="s">
        <v>275</v>
      </c>
      <c r="W14" s="1164"/>
    </row>
    <row r="15" spans="1:29" ht="14.25" customHeight="1">
      <c r="J15" s="530"/>
      <c r="K15" s="530"/>
      <c r="L15" s="1222"/>
      <c r="M15" s="1222"/>
      <c r="N15" s="663"/>
      <c r="O15" s="1228" t="s">
        <v>605</v>
      </c>
      <c r="P15" s="1226" t="s">
        <v>271</v>
      </c>
      <c r="Q15" s="1227"/>
      <c r="R15" s="1230" t="s">
        <v>654</v>
      </c>
      <c r="S15" s="1231"/>
      <c r="T15" s="1232"/>
      <c r="U15" s="1234"/>
      <c r="V15" s="1220"/>
      <c r="W15" s="1164"/>
    </row>
    <row r="16" spans="1:29" ht="33.75" customHeight="1">
      <c r="J16" s="530"/>
      <c r="K16" s="530"/>
      <c r="L16" s="1222"/>
      <c r="M16" s="1222"/>
      <c r="N16" s="664"/>
      <c r="O16" s="1229"/>
      <c r="P16" s="536" t="s">
        <v>606</v>
      </c>
      <c r="Q16" s="536" t="s">
        <v>6</v>
      </c>
      <c r="R16" s="537" t="s">
        <v>274</v>
      </c>
      <c r="S16" s="1217" t="s">
        <v>273</v>
      </c>
      <c r="T16" s="1218"/>
      <c r="U16" s="1235"/>
      <c r="V16" s="1221"/>
      <c r="W16" s="1164"/>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40">
        <f ca="1">OFFSET(S17,0,-1)+1</f>
        <v>7</v>
      </c>
      <c r="T17" s="1240"/>
      <c r="U17" s="649">
        <f ca="1">OFFSET(U17,0,-2)+1</f>
        <v>8</v>
      </c>
      <c r="V17" s="650">
        <f ca="1">OFFSET(V17,0,-1)</f>
        <v>8</v>
      </c>
      <c r="W17" s="649">
        <f ca="1">OFFSET(W17,0,-1)+1</f>
        <v>9</v>
      </c>
    </row>
    <row r="18" spans="1:29" ht="22.5">
      <c r="A18" s="1241">
        <v>1</v>
      </c>
      <c r="B18" s="866"/>
      <c r="C18" s="866"/>
      <c r="D18" s="866"/>
      <c r="E18" s="867"/>
      <c r="F18" s="868"/>
      <c r="G18" s="868"/>
      <c r="H18" s="868"/>
      <c r="I18" s="869"/>
      <c r="J18" s="864"/>
      <c r="K18" s="871"/>
      <c r="L18" s="594">
        <f>mergeValue(A18)</f>
        <v>1</v>
      </c>
      <c r="M18" s="642" t="s">
        <v>20</v>
      </c>
      <c r="N18" s="647"/>
      <c r="O18" s="1242"/>
      <c r="P18" s="1242"/>
      <c r="Q18" s="1242"/>
      <c r="R18" s="1242"/>
      <c r="S18" s="1242"/>
      <c r="T18" s="1242"/>
      <c r="U18" s="1242"/>
      <c r="V18" s="1242"/>
      <c r="W18" s="631" t="s">
        <v>476</v>
      </c>
      <c r="Y18" s="590"/>
      <c r="Z18" s="590" t="str">
        <f t="shared" ref="Z18:Z31" si="0">IF(M18="","",M18 )</f>
        <v>Наименование тарифа</v>
      </c>
      <c r="AA18" s="590"/>
      <c r="AB18" s="590"/>
      <c r="AC18" s="590"/>
    </row>
    <row r="19" spans="1:29" ht="22.5">
      <c r="A19" s="1241"/>
      <c r="B19" s="1241">
        <v>1</v>
      </c>
      <c r="C19" s="866"/>
      <c r="D19" s="866"/>
      <c r="E19" s="868"/>
      <c r="F19" s="868"/>
      <c r="G19" s="868"/>
      <c r="H19" s="868"/>
      <c r="I19" s="863"/>
      <c r="J19" s="862"/>
      <c r="K19" s="865"/>
      <c r="L19" s="594" t="str">
        <f>mergeValue(A19) &amp;"."&amp; mergeValue(B19)</f>
        <v>1.1</v>
      </c>
      <c r="M19" s="547" t="s">
        <v>16</v>
      </c>
      <c r="N19" s="647"/>
      <c r="O19" s="1242"/>
      <c r="P19" s="1242"/>
      <c r="Q19" s="1242"/>
      <c r="R19" s="1242"/>
      <c r="S19" s="1242"/>
      <c r="T19" s="1242"/>
      <c r="U19" s="1242"/>
      <c r="V19" s="1242"/>
      <c r="W19" s="631" t="s">
        <v>477</v>
      </c>
      <c r="Y19" s="590"/>
      <c r="Z19" s="590" t="str">
        <f t="shared" si="0"/>
        <v>Территория действия тарифа</v>
      </c>
      <c r="AA19" s="590"/>
      <c r="AB19" s="590"/>
      <c r="AC19" s="590"/>
    </row>
    <row r="20" spans="1:29" ht="22.5">
      <c r="A20" s="1241"/>
      <c r="B20" s="1241"/>
      <c r="C20" s="1241">
        <v>1</v>
      </c>
      <c r="D20" s="866"/>
      <c r="E20" s="868"/>
      <c r="F20" s="868"/>
      <c r="G20" s="868"/>
      <c r="H20" s="868"/>
      <c r="I20" s="870"/>
      <c r="J20" s="862"/>
      <c r="K20" s="865"/>
      <c r="L20" s="594" t="str">
        <f>mergeValue(A20) &amp;"."&amp; mergeValue(B20)&amp;"."&amp; mergeValue(C20)</f>
        <v>1.1.1</v>
      </c>
      <c r="M20" s="548" t="s">
        <v>7</v>
      </c>
      <c r="N20" s="647"/>
      <c r="O20" s="1242"/>
      <c r="P20" s="1242"/>
      <c r="Q20" s="1242"/>
      <c r="R20" s="1242"/>
      <c r="S20" s="1242"/>
      <c r="T20" s="1242"/>
      <c r="U20" s="1242"/>
      <c r="V20" s="1242"/>
      <c r="W20" s="631" t="s">
        <v>633</v>
      </c>
      <c r="Y20" s="590"/>
      <c r="Z20" s="590" t="str">
        <f t="shared" si="0"/>
        <v xml:space="preserve">Наименование системы теплоснабжения </v>
      </c>
      <c r="AA20" s="590"/>
      <c r="AB20" s="590"/>
      <c r="AC20" s="590"/>
    </row>
    <row r="21" spans="1:29" ht="22.5">
      <c r="A21" s="1241"/>
      <c r="B21" s="1241"/>
      <c r="C21" s="1241"/>
      <c r="D21" s="1241">
        <v>1</v>
      </c>
      <c r="E21" s="868"/>
      <c r="F21" s="868"/>
      <c r="G21" s="868"/>
      <c r="H21" s="868"/>
      <c r="I21" s="870"/>
      <c r="J21" s="862"/>
      <c r="K21" s="865"/>
      <c r="L21" s="594" t="str">
        <f>mergeValue(A21) &amp;"."&amp; mergeValue(B21)&amp;"."&amp; mergeValue(C21)&amp;"."&amp; mergeValue(D21)</f>
        <v>1.1.1.1</v>
      </c>
      <c r="M21" s="549" t="s">
        <v>22</v>
      </c>
      <c r="N21" s="647"/>
      <c r="O21" s="1242"/>
      <c r="P21" s="1242"/>
      <c r="Q21" s="1242"/>
      <c r="R21" s="1242"/>
      <c r="S21" s="1242"/>
      <c r="T21" s="1242"/>
      <c r="U21" s="1242"/>
      <c r="V21" s="1242"/>
      <c r="W21" s="631" t="s">
        <v>634</v>
      </c>
      <c r="Y21" s="590"/>
      <c r="Z21" s="590" t="str">
        <f t="shared" si="0"/>
        <v xml:space="preserve">Источник тепловой энергии  </v>
      </c>
      <c r="AA21" s="590"/>
      <c r="AB21" s="590"/>
      <c r="AC21" s="590"/>
    </row>
    <row r="22" spans="1:29" ht="101.25">
      <c r="A22" s="1241"/>
      <c r="B22" s="1241"/>
      <c r="C22" s="1241"/>
      <c r="D22" s="1241"/>
      <c r="E22" s="1241">
        <v>1</v>
      </c>
      <c r="F22" s="868"/>
      <c r="G22" s="868"/>
      <c r="H22" s="866">
        <v>1</v>
      </c>
      <c r="I22" s="1241">
        <v>1</v>
      </c>
      <c r="J22" s="868"/>
      <c r="K22" s="873"/>
      <c r="L22" s="594" t="str">
        <f>mergeValue(A22) &amp;"."&amp; mergeValue(B22)&amp;"."&amp; mergeValue(C22)&amp;"."&amp; mergeValue(D22)&amp;"."&amp; mergeValue(E22)</f>
        <v>1.1.1.1.1</v>
      </c>
      <c r="M22" s="555" t="s">
        <v>9</v>
      </c>
      <c r="N22" s="647"/>
      <c r="O22" s="1243"/>
      <c r="P22" s="1243"/>
      <c r="Q22" s="1243"/>
      <c r="R22" s="1243"/>
      <c r="S22" s="1243"/>
      <c r="T22" s="1243"/>
      <c r="U22" s="1243"/>
      <c r="V22" s="1243"/>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41"/>
      <c r="B23" s="1241"/>
      <c r="C23" s="1241"/>
      <c r="D23" s="1241"/>
      <c r="E23" s="1241"/>
      <c r="F23" s="1241">
        <v>1</v>
      </c>
      <c r="G23" s="866"/>
      <c r="H23" s="866"/>
      <c r="I23" s="1241"/>
      <c r="J23" s="1241">
        <v>1</v>
      </c>
      <c r="K23" s="874"/>
      <c r="L23" s="594" t="str">
        <f>mergeValue(A23) &amp;"."&amp; mergeValue(B23)&amp;"."&amp; mergeValue(C23)&amp;"."&amp; mergeValue(D23)&amp;"."&amp; mergeValue(E23)&amp;"."&amp; mergeValue(F23)</f>
        <v>1.1.1.1.1.1</v>
      </c>
      <c r="M23" s="556" t="s">
        <v>10</v>
      </c>
      <c r="N23" s="647"/>
      <c r="O23" s="1244"/>
      <c r="P23" s="1245"/>
      <c r="Q23" s="1245"/>
      <c r="R23" s="1245"/>
      <c r="S23" s="1245"/>
      <c r="T23" s="1245"/>
      <c r="U23" s="1245"/>
      <c r="V23" s="1246"/>
      <c r="W23" s="631" t="s">
        <v>636</v>
      </c>
      <c r="Y23" s="590"/>
      <c r="Z23" s="590" t="str">
        <f t="shared" si="0"/>
        <v>Группа потребителей</v>
      </c>
      <c r="AA23" s="590"/>
      <c r="AB23" s="590"/>
      <c r="AC23" s="590"/>
    </row>
    <row r="24" spans="1:29" ht="189" customHeight="1">
      <c r="A24" s="1241"/>
      <c r="B24" s="1241"/>
      <c r="C24" s="1241"/>
      <c r="D24" s="1241"/>
      <c r="E24" s="1241"/>
      <c r="F24" s="1241"/>
      <c r="G24" s="866">
        <v>1</v>
      </c>
      <c r="H24" s="866"/>
      <c r="I24" s="1241"/>
      <c r="J24" s="1241"/>
      <c r="K24" s="874">
        <v>1</v>
      </c>
      <c r="L24" s="594" t="str">
        <f>mergeValue(A24) &amp;"."&amp; mergeValue(B24)&amp;"."&amp; mergeValue(C24)&amp;"."&amp; mergeValue(D24)&amp;"."&amp; mergeValue(E24)&amp;"."&amp; mergeValue(F24)&amp;"."&amp; mergeValue(G24)</f>
        <v>1.1.1.1.1.1.1</v>
      </c>
      <c r="M24" s="1069"/>
      <c r="N24" s="647"/>
      <c r="O24" s="563"/>
      <c r="P24" s="563"/>
      <c r="Q24" s="1094"/>
      <c r="R24" s="1236"/>
      <c r="S24" s="1237" t="s">
        <v>84</v>
      </c>
      <c r="T24" s="1236"/>
      <c r="U24" s="1237" t="s">
        <v>85</v>
      </c>
      <c r="V24" s="563"/>
      <c r="W24" s="1212" t="s">
        <v>655</v>
      </c>
      <c r="X24" s="586" t="str">
        <f>strCheckDate(O25:V25)</f>
        <v/>
      </c>
      <c r="Y24" s="590"/>
      <c r="Z24" s="590" t="str">
        <f t="shared" si="0"/>
        <v/>
      </c>
      <c r="AA24" s="590"/>
      <c r="AB24" s="590"/>
      <c r="AC24" s="590"/>
    </row>
    <row r="25" spans="1:29" ht="11.25" hidden="1" customHeight="1">
      <c r="A25" s="1241"/>
      <c r="B25" s="1241"/>
      <c r="C25" s="1241"/>
      <c r="D25" s="1241"/>
      <c r="E25" s="1241"/>
      <c r="F25" s="1241"/>
      <c r="G25" s="866"/>
      <c r="H25" s="866"/>
      <c r="I25" s="1241"/>
      <c r="J25" s="1241"/>
      <c r="K25" s="874"/>
      <c r="L25" s="601"/>
      <c r="M25" s="647"/>
      <c r="N25" s="647"/>
      <c r="O25" s="563"/>
      <c r="P25" s="563"/>
      <c r="Q25" s="585" t="str">
        <f>R24 &amp; "-" &amp; T24</f>
        <v>-</v>
      </c>
      <c r="R25" s="1236"/>
      <c r="S25" s="1237"/>
      <c r="T25" s="1236"/>
      <c r="U25" s="1237"/>
      <c r="V25" s="563"/>
      <c r="W25" s="1213"/>
      <c r="Y25" s="590"/>
      <c r="Z25" s="590" t="str">
        <f t="shared" si="0"/>
        <v/>
      </c>
      <c r="AA25" s="590"/>
      <c r="AB25" s="590"/>
      <c r="AC25" s="590"/>
    </row>
    <row r="26" spans="1:29" ht="15" customHeight="1">
      <c r="A26" s="1241"/>
      <c r="B26" s="1241"/>
      <c r="C26" s="1241"/>
      <c r="D26" s="1241"/>
      <c r="E26" s="1241"/>
      <c r="F26" s="1241"/>
      <c r="G26" s="868"/>
      <c r="H26" s="866"/>
      <c r="I26" s="1241"/>
      <c r="J26" s="1241"/>
      <c r="K26" s="873"/>
      <c r="L26" s="539"/>
      <c r="M26" s="558" t="s">
        <v>25</v>
      </c>
      <c r="N26" s="565"/>
      <c r="O26" s="565"/>
      <c r="P26" s="565"/>
      <c r="Q26" s="565"/>
      <c r="R26" s="565"/>
      <c r="S26" s="565"/>
      <c r="T26" s="565"/>
      <c r="U26" s="565"/>
      <c r="V26" s="561"/>
      <c r="W26" s="1214"/>
      <c r="Y26" s="590"/>
      <c r="Z26" s="590" t="str">
        <f t="shared" si="0"/>
        <v>Добавить вид теплоносителя (параметры теплоносителя)</v>
      </c>
      <c r="AA26" s="590"/>
      <c r="AB26" s="590"/>
      <c r="AC26" s="590"/>
    </row>
    <row r="27" spans="1:29" ht="15" customHeight="1">
      <c r="A27" s="1241"/>
      <c r="B27" s="1241"/>
      <c r="C27" s="1241"/>
      <c r="D27" s="1241"/>
      <c r="E27" s="1241"/>
      <c r="F27" s="868"/>
      <c r="G27" s="868"/>
      <c r="H27" s="866"/>
      <c r="I27" s="1241"/>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41"/>
      <c r="B28" s="1241"/>
      <c r="C28" s="1241"/>
      <c r="D28" s="1241"/>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41"/>
      <c r="B29" s="1241"/>
      <c r="C29" s="1241"/>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41"/>
      <c r="B30" s="1241"/>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41"/>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5" t="s">
        <v>632</v>
      </c>
      <c r="N34" s="1205"/>
      <c r="O34" s="1205"/>
      <c r="P34" s="1205"/>
      <c r="Q34" s="1205"/>
      <c r="R34" s="1205"/>
      <c r="S34" s="1205"/>
      <c r="T34" s="1205"/>
      <c r="U34" s="1205"/>
      <c r="V34" s="1205"/>
      <c r="W34" s="1205"/>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8"/>
    <col min="12" max="12" width="11.140625" style="1008" customWidth="1"/>
    <col min="13" max="20" width="10.5703125" style="1008"/>
    <col min="21" max="16384" width="10.5703125" style="991"/>
  </cols>
  <sheetData>
    <row r="1" spans="1:20" ht="3" customHeight="1">
      <c r="A1" s="1014" t="s">
        <v>49</v>
      </c>
    </row>
    <row r="2" spans="1:20" ht="22.5">
      <c r="F2" s="1206" t="s">
        <v>491</v>
      </c>
      <c r="G2" s="1207"/>
      <c r="H2" s="1208"/>
      <c r="I2" s="807"/>
    </row>
    <row r="3" spans="1:20" ht="3" customHeight="1"/>
    <row r="4" spans="1:20" s="1007" customFormat="1" ht="11.25">
      <c r="A4" s="1013"/>
      <c r="B4" s="1013"/>
      <c r="C4" s="1013"/>
      <c r="D4" s="1013"/>
      <c r="F4" s="1164" t="s">
        <v>454</v>
      </c>
      <c r="G4" s="1164"/>
      <c r="H4" s="1164"/>
      <c r="I4" s="1209"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1" t="s">
        <v>457</v>
      </c>
      <c r="H5" s="1031" t="s">
        <v>442</v>
      </c>
      <c r="I5" s="120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027" t="str">
        <f>IF(dateCh="","",dateCh)</f>
        <v>22.04.2022</v>
      </c>
      <c r="I7" s="817" t="s">
        <v>493</v>
      </c>
      <c r="J7" s="616"/>
      <c r="K7" s="1013"/>
      <c r="L7" s="1013"/>
      <c r="M7" s="1013"/>
      <c r="N7" s="1013"/>
      <c r="O7" s="1013"/>
      <c r="P7" s="1013"/>
      <c r="Q7" s="1013"/>
      <c r="R7" s="1013"/>
      <c r="S7" s="1013"/>
      <c r="T7" s="1013"/>
    </row>
    <row r="8" spans="1:20" s="1007" customFormat="1" ht="45">
      <c r="A8" s="1210">
        <v>1</v>
      </c>
      <c r="B8" s="1013"/>
      <c r="C8" s="1013"/>
      <c r="D8" s="1013"/>
      <c r="F8" s="1029" t="str">
        <f>"2." &amp;mergeValue(A8)</f>
        <v>2.1</v>
      </c>
      <c r="G8" s="816" t="s">
        <v>494</v>
      </c>
      <c r="H8" s="1027"/>
      <c r="I8" s="817" t="s">
        <v>590</v>
      </c>
      <c r="J8" s="616"/>
      <c r="K8" s="1013"/>
      <c r="L8" s="1013"/>
      <c r="M8" s="1013"/>
      <c r="N8" s="1013"/>
      <c r="O8" s="1013"/>
      <c r="P8" s="1013"/>
      <c r="Q8" s="1013"/>
      <c r="R8" s="1013"/>
      <c r="S8" s="1013"/>
      <c r="T8" s="1013"/>
    </row>
    <row r="9" spans="1:20" s="1007" customFormat="1" ht="22.5">
      <c r="A9" s="1210"/>
      <c r="B9" s="1013"/>
      <c r="C9" s="1013"/>
      <c r="D9" s="1013"/>
      <c r="F9" s="1029" t="str">
        <f>"3." &amp;mergeValue(A9)</f>
        <v>3.1</v>
      </c>
      <c r="G9" s="816" t="s">
        <v>495</v>
      </c>
      <c r="H9" s="1027"/>
      <c r="I9" s="817" t="s">
        <v>588</v>
      </c>
      <c r="J9" s="616"/>
      <c r="K9" s="1013"/>
      <c r="L9" s="1013"/>
      <c r="M9" s="1013"/>
      <c r="N9" s="1013"/>
      <c r="O9" s="1013"/>
      <c r="P9" s="1013"/>
      <c r="Q9" s="1013"/>
      <c r="R9" s="1013"/>
      <c r="S9" s="1013"/>
      <c r="T9" s="1013"/>
    </row>
    <row r="10" spans="1:20" s="1007" customFormat="1" ht="22.5">
      <c r="A10" s="1210"/>
      <c r="B10" s="1013"/>
      <c r="C10" s="1013"/>
      <c r="D10" s="1013"/>
      <c r="F10" s="1029" t="str">
        <f>"4."&amp;mergeValue(A10)</f>
        <v>4.1</v>
      </c>
      <c r="G10" s="816" t="s">
        <v>496</v>
      </c>
      <c r="H10" s="1031" t="s">
        <v>458</v>
      </c>
      <c r="I10" s="817"/>
      <c r="J10" s="616"/>
      <c r="K10" s="1013"/>
      <c r="L10" s="1013"/>
      <c r="M10" s="1013"/>
      <c r="N10" s="1013"/>
      <c r="O10" s="1013"/>
      <c r="P10" s="1013"/>
      <c r="Q10" s="1013"/>
      <c r="R10" s="1013"/>
      <c r="S10" s="1013"/>
      <c r="T10" s="1013"/>
    </row>
    <row r="11" spans="1:20" s="1007" customFormat="1" ht="18.75">
      <c r="A11" s="1210"/>
      <c r="B11" s="1210">
        <v>1</v>
      </c>
      <c r="C11" s="1023"/>
      <c r="D11" s="1023"/>
      <c r="F11" s="1029" t="str">
        <f>"4."&amp;mergeValue(A11) &amp;"."&amp;mergeValue(B11)</f>
        <v>4.1.1</v>
      </c>
      <c r="G11" s="831" t="s">
        <v>592</v>
      </c>
      <c r="H11" s="1027"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10"/>
      <c r="B12" s="1210"/>
      <c r="C12" s="1210">
        <v>1</v>
      </c>
      <c r="D12" s="1023"/>
      <c r="F12" s="1029" t="str">
        <f>"4."&amp;mergeValue(A12) &amp;"."&amp;mergeValue(B12)&amp;"."&amp;mergeValue(C12)</f>
        <v>4.1.1.1</v>
      </c>
      <c r="G12" s="818" t="s">
        <v>497</v>
      </c>
      <c r="H12" s="1027"/>
      <c r="I12" s="817" t="s">
        <v>500</v>
      </c>
      <c r="J12" s="616"/>
      <c r="K12" s="1013"/>
      <c r="L12" s="1013"/>
      <c r="M12" s="1013"/>
      <c r="N12" s="1013"/>
      <c r="O12" s="1013"/>
      <c r="P12" s="1013"/>
      <c r="Q12" s="1013"/>
      <c r="R12" s="1013"/>
      <c r="S12" s="1013"/>
      <c r="T12" s="1013"/>
    </row>
    <row r="13" spans="1:20" s="1007" customFormat="1" ht="39" customHeight="1">
      <c r="A13" s="1210"/>
      <c r="B13" s="1210"/>
      <c r="C13" s="1210"/>
      <c r="D13" s="1023">
        <v>1</v>
      </c>
      <c r="F13" s="1029" t="str">
        <f>"4."&amp;mergeValue(A13) &amp;"."&amp;mergeValue(B13)&amp;"."&amp;mergeValue(C13)&amp;"."&amp;mergeValue(D13)</f>
        <v>4.1.1.1.1</v>
      </c>
      <c r="G13" s="819" t="s">
        <v>498</v>
      </c>
      <c r="H13" s="1027"/>
      <c r="I13" s="1211" t="s">
        <v>591</v>
      </c>
      <c r="J13" s="616"/>
      <c r="K13" s="1013"/>
      <c r="L13" s="1013"/>
      <c r="M13" s="1013"/>
      <c r="N13" s="1013"/>
      <c r="O13" s="1013"/>
      <c r="P13" s="1013"/>
      <c r="Q13" s="1013"/>
      <c r="R13" s="1013"/>
      <c r="S13" s="1013"/>
      <c r="T13" s="1013"/>
    </row>
    <row r="14" spans="1:20" s="1007" customFormat="1" ht="18.75">
      <c r="A14" s="1210"/>
      <c r="B14" s="1210"/>
      <c r="C14" s="1210"/>
      <c r="D14" s="1023"/>
      <c r="F14" s="820"/>
      <c r="G14" s="1001" t="s">
        <v>4</v>
      </c>
      <c r="H14" s="625"/>
      <c r="I14" s="1211"/>
      <c r="J14" s="616"/>
      <c r="K14" s="1013"/>
      <c r="L14" s="1013"/>
      <c r="M14" s="1013"/>
      <c r="N14" s="1013"/>
      <c r="O14" s="1013"/>
      <c r="P14" s="1013"/>
      <c r="Q14" s="1013"/>
      <c r="R14" s="1013"/>
      <c r="S14" s="1013"/>
      <c r="T14" s="1013"/>
    </row>
    <row r="15" spans="1:20" s="1007" customFormat="1" ht="18.75">
      <c r="A15" s="1210"/>
      <c r="B15" s="1210"/>
      <c r="C15" s="1023"/>
      <c r="D15" s="1023"/>
      <c r="F15" s="635"/>
      <c r="G15" s="578" t="s">
        <v>403</v>
      </c>
      <c r="H15" s="636"/>
      <c r="I15" s="637"/>
      <c r="J15" s="616"/>
      <c r="K15" s="1013"/>
      <c r="L15" s="1013"/>
      <c r="M15" s="1013"/>
      <c r="N15" s="1013"/>
      <c r="O15" s="1013"/>
      <c r="P15" s="1013"/>
      <c r="Q15" s="1013"/>
      <c r="R15" s="1013"/>
      <c r="S15" s="1013"/>
      <c r="T15" s="1013"/>
    </row>
    <row r="16" spans="1:20" s="1007" customFormat="1" ht="18.75">
      <c r="A16" s="1210"/>
      <c r="B16" s="1013"/>
      <c r="C16" s="1013"/>
      <c r="D16" s="1013"/>
      <c r="F16" s="820"/>
      <c r="G16" s="734" t="s">
        <v>506</v>
      </c>
      <c r="H16" s="821"/>
      <c r="I16" s="822"/>
      <c r="J16" s="616"/>
      <c r="K16" s="1013"/>
      <c r="L16" s="1013"/>
      <c r="M16" s="1013"/>
      <c r="N16" s="1013"/>
      <c r="O16" s="1013"/>
      <c r="P16" s="1013"/>
      <c r="Q16" s="1013"/>
      <c r="R16" s="1013"/>
      <c r="S16" s="1013"/>
      <c r="T16" s="1013"/>
    </row>
    <row r="17" spans="1:20" s="1007" customFormat="1" ht="18.75">
      <c r="A17" s="1013"/>
      <c r="B17" s="1013"/>
      <c r="C17" s="1013"/>
      <c r="D17" s="1013"/>
      <c r="F17" s="820"/>
      <c r="G17" s="737" t="s">
        <v>505</v>
      </c>
      <c r="H17" s="821"/>
      <c r="I17" s="822"/>
      <c r="J17" s="616"/>
      <c r="K17" s="1013"/>
      <c r="L17" s="1013"/>
      <c r="M17" s="1013"/>
      <c r="N17" s="1013"/>
      <c r="O17" s="1013"/>
      <c r="P17" s="1013"/>
      <c r="Q17" s="1013"/>
      <c r="R17" s="1013"/>
      <c r="S17" s="1013"/>
      <c r="T17" s="1013"/>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5" t="s">
        <v>593</v>
      </c>
      <c r="H19" s="1205"/>
      <c r="I19" s="984"/>
      <c r="J19" s="774"/>
      <c r="K19" s="774"/>
      <c r="L19" s="774"/>
      <c r="M19" s="774"/>
      <c r="N19" s="774"/>
      <c r="O19" s="774"/>
      <c r="P19" s="774"/>
      <c r="Q19" s="774"/>
      <c r="R19" s="774"/>
      <c r="S19" s="774"/>
      <c r="T19" s="774"/>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8" hidden="1" customWidth="1"/>
    <col min="7" max="8" width="9.140625" style="1014"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8"/>
    <col min="26" max="26" width="11.140625" style="1008" customWidth="1"/>
    <col min="27" max="34" width="10.5703125" style="1008"/>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38" t="s">
        <v>631</v>
      </c>
      <c r="M5" s="1238"/>
      <c r="N5" s="1238"/>
      <c r="O5" s="1238"/>
      <c r="P5" s="1238"/>
      <c r="Q5" s="1238"/>
      <c r="R5" s="1238"/>
      <c r="S5" s="1238"/>
      <c r="T5" s="1238"/>
      <c r="U5" s="665"/>
    </row>
    <row r="6" spans="1:34" ht="3" customHeight="1">
      <c r="J6" s="996"/>
      <c r="K6" s="996"/>
      <c r="L6" s="992"/>
      <c r="M6" s="992"/>
      <c r="N6" s="992"/>
      <c r="O6" s="756"/>
      <c r="P6" s="756"/>
      <c r="Q6" s="756"/>
      <c r="R6" s="756"/>
      <c r="S6" s="756"/>
      <c r="T6" s="756"/>
      <c r="U6" s="756"/>
      <c r="V6" s="999"/>
    </row>
    <row r="7" spans="1:34" s="1007" customFormat="1" ht="22.5">
      <c r="A7" s="1013"/>
      <c r="B7" s="1013"/>
      <c r="C7" s="1013"/>
      <c r="D7" s="1013"/>
      <c r="E7" s="1013"/>
      <c r="F7" s="1013"/>
      <c r="G7" s="1013"/>
      <c r="H7" s="1013"/>
      <c r="L7" s="500"/>
      <c r="M7" s="618" t="s">
        <v>502</v>
      </c>
      <c r="N7" s="667"/>
      <c r="O7" s="1215" t="str">
        <f>IF(NameOrPr_ch="",IF(NameOrPr="","",NameOrPr),NameOrPr_ch)</f>
        <v>Министерство тарифного регулирования и энергетики Челябинской области</v>
      </c>
      <c r="P7" s="1215"/>
      <c r="Q7" s="1215"/>
      <c r="R7" s="1215"/>
      <c r="S7" s="1215"/>
      <c r="T7" s="1215"/>
      <c r="U7" s="768"/>
      <c r="V7" s="768"/>
      <c r="W7" s="520"/>
      <c r="X7" s="1013"/>
      <c r="Y7" s="1013"/>
      <c r="Z7" s="1013"/>
      <c r="AA7" s="1013"/>
      <c r="AB7" s="1013"/>
      <c r="AC7" s="1013"/>
      <c r="AD7" s="1013"/>
      <c r="AE7" s="1013"/>
      <c r="AF7" s="1013"/>
      <c r="AG7" s="1013"/>
      <c r="AH7" s="1013"/>
    </row>
    <row r="8" spans="1:34" s="1007" customFormat="1" ht="18.75">
      <c r="A8" s="1013"/>
      <c r="B8" s="1013"/>
      <c r="C8" s="1013"/>
      <c r="D8" s="1013"/>
      <c r="E8" s="1013"/>
      <c r="F8" s="1013"/>
      <c r="G8" s="1013"/>
      <c r="H8" s="1013"/>
      <c r="L8" s="500"/>
      <c r="M8" s="618" t="s">
        <v>596</v>
      </c>
      <c r="N8" s="667"/>
      <c r="O8" s="1215" t="str">
        <f>IF(datePr_ch="",IF(datePr="","",datePr),datePr_ch)</f>
        <v>30.03.2022</v>
      </c>
      <c r="P8" s="1215"/>
      <c r="Q8" s="1215"/>
      <c r="R8" s="1215"/>
      <c r="S8" s="1215"/>
      <c r="T8" s="1215"/>
      <c r="U8" s="768"/>
      <c r="V8" s="768"/>
      <c r="W8" s="520"/>
      <c r="X8" s="1013"/>
      <c r="Y8" s="1013"/>
      <c r="Z8" s="1013"/>
      <c r="AA8" s="1013"/>
      <c r="AB8" s="1013"/>
      <c r="AC8" s="1013"/>
      <c r="AD8" s="1013"/>
      <c r="AE8" s="1013"/>
      <c r="AF8" s="1013"/>
      <c r="AG8" s="1013"/>
      <c r="AH8" s="1013"/>
    </row>
    <row r="9" spans="1:34" s="1007" customFormat="1" ht="18.75">
      <c r="A9" s="1013"/>
      <c r="B9" s="1013"/>
      <c r="C9" s="1013"/>
      <c r="D9" s="1013"/>
      <c r="E9" s="1013"/>
      <c r="F9" s="1013"/>
      <c r="G9" s="1013"/>
      <c r="H9" s="1013"/>
      <c r="L9" s="762"/>
      <c r="M9" s="618" t="s">
        <v>595</v>
      </c>
      <c r="N9" s="667"/>
      <c r="O9" s="1215" t="str">
        <f>IF(numberPr_ch="",IF(numberPr="","",numberPr),numberPr_ch)</f>
        <v>22/1</v>
      </c>
      <c r="P9" s="1215"/>
      <c r="Q9" s="1215"/>
      <c r="R9" s="1215"/>
      <c r="S9" s="1215"/>
      <c r="T9" s="1215"/>
      <c r="U9" s="768"/>
      <c r="V9" s="768"/>
      <c r="W9" s="520"/>
      <c r="X9" s="1013"/>
      <c r="Y9" s="1013"/>
      <c r="Z9" s="1013"/>
      <c r="AA9" s="1013"/>
      <c r="AB9" s="1013"/>
      <c r="AC9" s="1013"/>
      <c r="AD9" s="1013"/>
      <c r="AE9" s="1013"/>
      <c r="AF9" s="1013"/>
      <c r="AG9" s="1013"/>
      <c r="AH9" s="1013"/>
    </row>
    <row r="10" spans="1:34" s="1007" customFormat="1" ht="18.75">
      <c r="A10" s="1013"/>
      <c r="B10" s="1013"/>
      <c r="C10" s="1013"/>
      <c r="D10" s="1013"/>
      <c r="E10" s="1013"/>
      <c r="F10" s="1013"/>
      <c r="G10" s="1013"/>
      <c r="H10" s="1013"/>
      <c r="L10" s="762"/>
      <c r="M10" s="618" t="s">
        <v>501</v>
      </c>
      <c r="N10" s="667"/>
      <c r="O10" s="1215" t="str">
        <f>IF(IstPub_ch="",IF(IstPub="","",IstPub),IstPub_ch)</f>
        <v>Официальный сайт Министерства тарифного регулирования и энергетики Челябинской области</v>
      </c>
      <c r="P10" s="1215"/>
      <c r="Q10" s="1215"/>
      <c r="R10" s="1215"/>
      <c r="S10" s="1215"/>
      <c r="T10" s="1215"/>
      <c r="U10" s="768"/>
      <c r="V10" s="768"/>
      <c r="W10" s="520"/>
      <c r="X10" s="1013"/>
      <c r="Y10" s="1013"/>
      <c r="Z10" s="1013"/>
      <c r="AA10" s="1013"/>
      <c r="AB10" s="1013"/>
      <c r="AC10" s="1013"/>
      <c r="AD10" s="1013"/>
      <c r="AE10" s="1013"/>
      <c r="AF10" s="1013"/>
      <c r="AG10" s="1013"/>
      <c r="AH10" s="1013"/>
    </row>
    <row r="11" spans="1:34" s="1007" customFormat="1" ht="11.25" hidden="1">
      <c r="A11" s="1013"/>
      <c r="B11" s="1013"/>
      <c r="C11" s="1013"/>
      <c r="D11" s="1013"/>
      <c r="E11" s="1013"/>
      <c r="F11" s="1013"/>
      <c r="G11" s="1013"/>
      <c r="H11" s="1013"/>
      <c r="L11" s="1239"/>
      <c r="M11" s="1239"/>
      <c r="N11" s="1024"/>
      <c r="O11" s="768"/>
      <c r="P11" s="768"/>
      <c r="Q11" s="768"/>
      <c r="R11" s="768"/>
      <c r="S11" s="768"/>
      <c r="T11" s="768"/>
      <c r="U11" s="1011" t="s">
        <v>373</v>
      </c>
      <c r="X11" s="1013"/>
      <c r="Y11" s="1013"/>
      <c r="Z11" s="1013"/>
      <c r="AA11" s="1013"/>
      <c r="AB11" s="1013"/>
      <c r="AC11" s="1013"/>
      <c r="AD11" s="1013"/>
      <c r="AE11" s="1013"/>
      <c r="AF11" s="1013"/>
      <c r="AG11" s="1013"/>
      <c r="AH11" s="1013"/>
    </row>
    <row r="12" spans="1:34">
      <c r="J12" s="996"/>
      <c r="K12" s="996"/>
      <c r="L12" s="992"/>
      <c r="M12" s="992"/>
      <c r="N12" s="503"/>
      <c r="O12" s="1216"/>
      <c r="P12" s="1216"/>
      <c r="Q12" s="1216"/>
      <c r="R12" s="1216"/>
      <c r="S12" s="1216"/>
      <c r="T12" s="1216"/>
      <c r="U12" s="1216"/>
    </row>
    <row r="13" spans="1:34">
      <c r="J13" s="996"/>
      <c r="K13" s="996"/>
      <c r="L13" s="1164" t="s">
        <v>454</v>
      </c>
      <c r="M13" s="1164"/>
      <c r="N13" s="1164"/>
      <c r="O13" s="1164"/>
      <c r="P13" s="1164"/>
      <c r="Q13" s="1164"/>
      <c r="R13" s="1164"/>
      <c r="S13" s="1164"/>
      <c r="T13" s="1164"/>
      <c r="U13" s="1164"/>
      <c r="V13" s="1164"/>
      <c r="W13" s="1164" t="s">
        <v>455</v>
      </c>
    </row>
    <row r="14" spans="1:34" ht="14.25" customHeight="1">
      <c r="J14" s="996"/>
      <c r="K14" s="996"/>
      <c r="L14" s="1222" t="s">
        <v>92</v>
      </c>
      <c r="M14" s="1222" t="s">
        <v>639</v>
      </c>
      <c r="N14" s="662"/>
      <c r="O14" s="1223" t="s">
        <v>641</v>
      </c>
      <c r="P14" s="1224"/>
      <c r="Q14" s="1224"/>
      <c r="R14" s="1224"/>
      <c r="S14" s="1224"/>
      <c r="T14" s="1225"/>
      <c r="U14" s="1233" t="s">
        <v>341</v>
      </c>
      <c r="V14" s="1219" t="s">
        <v>275</v>
      </c>
      <c r="W14" s="1164"/>
    </row>
    <row r="15" spans="1:34" ht="14.25" customHeight="1">
      <c r="J15" s="996"/>
      <c r="K15" s="996"/>
      <c r="L15" s="1222"/>
      <c r="M15" s="1222"/>
      <c r="N15" s="663"/>
      <c r="O15" s="1228" t="s">
        <v>605</v>
      </c>
      <c r="P15" s="1226" t="s">
        <v>271</v>
      </c>
      <c r="Q15" s="1227"/>
      <c r="R15" s="1230" t="s">
        <v>654</v>
      </c>
      <c r="S15" s="1231"/>
      <c r="T15" s="1232"/>
      <c r="U15" s="1234"/>
      <c r="V15" s="1220"/>
      <c r="W15" s="1164"/>
    </row>
    <row r="16" spans="1:34" ht="33.75" customHeight="1">
      <c r="J16" s="996"/>
      <c r="K16" s="996"/>
      <c r="L16" s="1222"/>
      <c r="M16" s="1222"/>
      <c r="N16" s="664"/>
      <c r="O16" s="1229"/>
      <c r="P16" s="757" t="s">
        <v>606</v>
      </c>
      <c r="Q16" s="757" t="s">
        <v>6</v>
      </c>
      <c r="R16" s="1028" t="s">
        <v>274</v>
      </c>
      <c r="S16" s="1217" t="s">
        <v>273</v>
      </c>
      <c r="T16" s="1218"/>
      <c r="U16" s="1235"/>
      <c r="V16" s="1221"/>
      <c r="W16" s="1164"/>
    </row>
    <row r="17" spans="1:36">
      <c r="J17" s="996"/>
      <c r="K17" s="570">
        <v>1</v>
      </c>
      <c r="L17" s="648" t="s">
        <v>93</v>
      </c>
      <c r="M17" s="648" t="s">
        <v>49</v>
      </c>
      <c r="N17" s="650" t="str">
        <f ca="1">OFFSET(N17,0,-1)</f>
        <v>2</v>
      </c>
      <c r="O17" s="1025">
        <f ca="1">OFFSET(O17,0,-1)+1</f>
        <v>3</v>
      </c>
      <c r="P17" s="1025">
        <f ca="1">OFFSET(P17,0,-1)+1</f>
        <v>4</v>
      </c>
      <c r="Q17" s="1025">
        <f ca="1">OFFSET(Q17,0,-1)+1</f>
        <v>5</v>
      </c>
      <c r="R17" s="1025">
        <f ca="1">OFFSET(R17,0,-1)+1</f>
        <v>6</v>
      </c>
      <c r="S17" s="1240">
        <f ca="1">OFFSET(S17,0,-1)+1</f>
        <v>7</v>
      </c>
      <c r="T17" s="1240"/>
      <c r="U17" s="1025">
        <f ca="1">OFFSET(U17,0,-2)+1</f>
        <v>8</v>
      </c>
      <c r="V17" s="650">
        <f ca="1">OFFSET(V17,0,-1)</f>
        <v>8</v>
      </c>
      <c r="W17" s="1025">
        <f ca="1">OFFSET(W17,0,-1)+1</f>
        <v>9</v>
      </c>
    </row>
    <row r="18" spans="1:36" ht="22.5">
      <c r="A18" s="1241">
        <v>1</v>
      </c>
      <c r="B18" s="1015"/>
      <c r="C18" s="1015"/>
      <c r="D18" s="1015"/>
      <c r="E18" s="982"/>
      <c r="F18" s="1026"/>
      <c r="G18" s="1026"/>
      <c r="H18" s="1026"/>
      <c r="I18" s="984"/>
      <c r="J18" s="980"/>
      <c r="K18" s="964"/>
      <c r="L18" s="1030">
        <f>mergeValue(A18)</f>
        <v>1</v>
      </c>
      <c r="M18" s="642" t="s">
        <v>20</v>
      </c>
      <c r="N18" s="647"/>
      <c r="O18" s="1242"/>
      <c r="P18" s="1242"/>
      <c r="Q18" s="1242"/>
      <c r="R18" s="1242"/>
      <c r="S18" s="1242"/>
      <c r="T18" s="1242"/>
      <c r="U18" s="1242"/>
      <c r="V18" s="1242"/>
      <c r="W18" s="631" t="s">
        <v>476</v>
      </c>
      <c r="Y18" s="830"/>
      <c r="Z18" s="830" t="str">
        <f t="shared" ref="Z18:Z31" si="0">IF(M18="","",M18 )</f>
        <v>Наименование тарифа</v>
      </c>
      <c r="AA18" s="830"/>
      <c r="AB18" s="830"/>
      <c r="AC18" s="830"/>
      <c r="AI18" s="1008"/>
      <c r="AJ18" s="1008"/>
    </row>
    <row r="19" spans="1:36" ht="22.5">
      <c r="A19" s="1241"/>
      <c r="B19" s="1241">
        <v>1</v>
      </c>
      <c r="C19" s="1015"/>
      <c r="D19" s="1015"/>
      <c r="E19" s="1026"/>
      <c r="F19" s="1026"/>
      <c r="G19" s="1026"/>
      <c r="H19" s="1026"/>
      <c r="I19" s="1021"/>
      <c r="J19" s="955"/>
      <c r="K19" s="958"/>
      <c r="L19" s="1030" t="str">
        <f>mergeValue(A19) &amp;"."&amp; mergeValue(B19)</f>
        <v>1.1</v>
      </c>
      <c r="M19" s="693" t="s">
        <v>16</v>
      </c>
      <c r="N19" s="647"/>
      <c r="O19" s="1242"/>
      <c r="P19" s="1242"/>
      <c r="Q19" s="1242"/>
      <c r="R19" s="1242"/>
      <c r="S19" s="1242"/>
      <c r="T19" s="1242"/>
      <c r="U19" s="1242"/>
      <c r="V19" s="1242"/>
      <c r="W19" s="631" t="s">
        <v>477</v>
      </c>
      <c r="Y19" s="830"/>
      <c r="Z19" s="830" t="str">
        <f t="shared" si="0"/>
        <v>Территория действия тарифа</v>
      </c>
      <c r="AA19" s="830"/>
      <c r="AB19" s="830"/>
      <c r="AC19" s="830"/>
      <c r="AI19" s="1008"/>
      <c r="AJ19" s="1008"/>
    </row>
    <row r="20" spans="1:36" ht="22.5">
      <c r="A20" s="1241"/>
      <c r="B20" s="1241"/>
      <c r="C20" s="1241">
        <v>1</v>
      </c>
      <c r="D20" s="1015"/>
      <c r="E20" s="1026"/>
      <c r="F20" s="1026"/>
      <c r="G20" s="1026"/>
      <c r="H20" s="1026"/>
      <c r="I20" s="963"/>
      <c r="J20" s="955"/>
      <c r="K20" s="958"/>
      <c r="L20" s="1030" t="str">
        <f>mergeValue(A20) &amp;"."&amp; mergeValue(B20)&amp;"."&amp; mergeValue(C20)</f>
        <v>1.1.1</v>
      </c>
      <c r="M20" s="694" t="s">
        <v>7</v>
      </c>
      <c r="N20" s="647"/>
      <c r="O20" s="1242"/>
      <c r="P20" s="1242"/>
      <c r="Q20" s="1242"/>
      <c r="R20" s="1242"/>
      <c r="S20" s="1242"/>
      <c r="T20" s="1242"/>
      <c r="U20" s="1242"/>
      <c r="V20" s="1242"/>
      <c r="W20" s="631" t="s">
        <v>633</v>
      </c>
      <c r="Y20" s="830"/>
      <c r="Z20" s="830" t="str">
        <f t="shared" si="0"/>
        <v xml:space="preserve">Наименование системы теплоснабжения </v>
      </c>
      <c r="AA20" s="830"/>
      <c r="AB20" s="830"/>
      <c r="AC20" s="830"/>
      <c r="AI20" s="1008"/>
      <c r="AJ20" s="1008"/>
    </row>
    <row r="21" spans="1:36" ht="22.5">
      <c r="A21" s="1241"/>
      <c r="B21" s="1241"/>
      <c r="C21" s="1241"/>
      <c r="D21" s="1241">
        <v>1</v>
      </c>
      <c r="E21" s="1026"/>
      <c r="F21" s="1026"/>
      <c r="G21" s="1026"/>
      <c r="H21" s="1026"/>
      <c r="I21" s="963"/>
      <c r="J21" s="955"/>
      <c r="K21" s="958"/>
      <c r="L21" s="1030" t="str">
        <f>mergeValue(A21) &amp;"."&amp; mergeValue(B21)&amp;"."&amp; mergeValue(C21)&amp;"."&amp; mergeValue(D21)</f>
        <v>1.1.1.1</v>
      </c>
      <c r="M21" s="695" t="s">
        <v>22</v>
      </c>
      <c r="N21" s="647"/>
      <c r="O21" s="1242"/>
      <c r="P21" s="1242"/>
      <c r="Q21" s="1242"/>
      <c r="R21" s="1242"/>
      <c r="S21" s="1242"/>
      <c r="T21" s="1242"/>
      <c r="U21" s="1242"/>
      <c r="V21" s="1242"/>
      <c r="W21" s="631" t="s">
        <v>634</v>
      </c>
      <c r="Y21" s="830"/>
      <c r="Z21" s="830" t="str">
        <f t="shared" si="0"/>
        <v xml:space="preserve">Источник тепловой энергии  </v>
      </c>
      <c r="AA21" s="830"/>
      <c r="AB21" s="830"/>
      <c r="AC21" s="830"/>
      <c r="AI21" s="1008"/>
      <c r="AJ21" s="1008"/>
    </row>
    <row r="22" spans="1:36" ht="101.25">
      <c r="A22" s="1241"/>
      <c r="B22" s="1241"/>
      <c r="C22" s="1241"/>
      <c r="D22" s="1241"/>
      <c r="E22" s="1241">
        <v>1</v>
      </c>
      <c r="F22" s="1026"/>
      <c r="G22" s="1026"/>
      <c r="H22" s="1015">
        <v>1</v>
      </c>
      <c r="I22" s="1241">
        <v>1</v>
      </c>
      <c r="J22" s="1026"/>
      <c r="K22" s="966"/>
      <c r="L22" s="1030" t="str">
        <f>mergeValue(A22) &amp;"."&amp; mergeValue(B22)&amp;"."&amp; mergeValue(C22)&amp;"."&amp; mergeValue(D22)&amp;"."&amp; mergeValue(E22)</f>
        <v>1.1.1.1.1</v>
      </c>
      <c r="M22" s="555" t="s">
        <v>9</v>
      </c>
      <c r="N22" s="647"/>
      <c r="O22" s="1243"/>
      <c r="P22" s="1243"/>
      <c r="Q22" s="1243"/>
      <c r="R22" s="1243"/>
      <c r="S22" s="1243"/>
      <c r="T22" s="1243"/>
      <c r="U22" s="1243"/>
      <c r="V22" s="1243"/>
      <c r="W22" s="631" t="s">
        <v>638</v>
      </c>
      <c r="Y22" s="830"/>
      <c r="Z22" s="830" t="str">
        <f t="shared" si="0"/>
        <v>Схема подключения теплопотребляющей установки к коллектору источника тепловой энергии</v>
      </c>
      <c r="AA22" s="830"/>
      <c r="AB22" s="830"/>
      <c r="AC22" s="830"/>
      <c r="AI22" s="1008"/>
      <c r="AJ22" s="1008"/>
    </row>
    <row r="23" spans="1:36" ht="90">
      <c r="A23" s="1241"/>
      <c r="B23" s="1241"/>
      <c r="C23" s="1241"/>
      <c r="D23" s="1241"/>
      <c r="E23" s="1241"/>
      <c r="F23" s="1241">
        <v>1</v>
      </c>
      <c r="G23" s="1015"/>
      <c r="H23" s="1015"/>
      <c r="I23" s="1241"/>
      <c r="J23" s="1241">
        <v>1</v>
      </c>
      <c r="K23" s="967"/>
      <c r="L23" s="1030" t="str">
        <f>mergeValue(A23) &amp;"."&amp; mergeValue(B23)&amp;"."&amp; mergeValue(C23)&amp;"."&amp; mergeValue(D23)&amp;"."&amp; mergeValue(E23)&amp;"."&amp; mergeValue(F23)</f>
        <v>1.1.1.1.1.1</v>
      </c>
      <c r="M23" s="556" t="s">
        <v>10</v>
      </c>
      <c r="N23" s="647"/>
      <c r="O23" s="1244"/>
      <c r="P23" s="1245"/>
      <c r="Q23" s="1245"/>
      <c r="R23" s="1245"/>
      <c r="S23" s="1245"/>
      <c r="T23" s="1245"/>
      <c r="U23" s="1245"/>
      <c r="V23" s="1246"/>
      <c r="W23" s="631" t="s">
        <v>636</v>
      </c>
      <c r="Y23" s="830"/>
      <c r="Z23" s="830" t="str">
        <f t="shared" si="0"/>
        <v>Группа потребителей</v>
      </c>
      <c r="AA23" s="830"/>
      <c r="AB23" s="830"/>
      <c r="AC23" s="830"/>
      <c r="AI23" s="1008"/>
      <c r="AJ23" s="1008"/>
    </row>
    <row r="24" spans="1:36" ht="189" customHeight="1">
      <c r="A24" s="1241"/>
      <c r="B24" s="1241"/>
      <c r="C24" s="1241"/>
      <c r="D24" s="1241"/>
      <c r="E24" s="1241"/>
      <c r="F24" s="1241"/>
      <c r="G24" s="1015">
        <v>1</v>
      </c>
      <c r="H24" s="1015"/>
      <c r="I24" s="1241"/>
      <c r="J24" s="1241"/>
      <c r="K24" s="967">
        <v>1</v>
      </c>
      <c r="L24" s="1030" t="str">
        <f>mergeValue(A24) &amp;"."&amp; mergeValue(B24)&amp;"."&amp; mergeValue(C24)&amp;"."&amp; mergeValue(D24)&amp;"."&amp; mergeValue(E24)&amp;"."&amp; mergeValue(F24)&amp;"."&amp; mergeValue(G24)</f>
        <v>1.1.1.1.1.1.1</v>
      </c>
      <c r="M24" s="1069"/>
      <c r="N24" s="647"/>
      <c r="O24" s="764"/>
      <c r="P24" s="764"/>
      <c r="Q24" s="1094"/>
      <c r="R24" s="1236"/>
      <c r="S24" s="1237" t="s">
        <v>84</v>
      </c>
      <c r="T24" s="1236"/>
      <c r="U24" s="1237" t="s">
        <v>85</v>
      </c>
      <c r="V24" s="764"/>
      <c r="W24" s="1212" t="s">
        <v>655</v>
      </c>
      <c r="X24" s="1008" t="str">
        <f>strCheckDate(O25:V25)</f>
        <v/>
      </c>
      <c r="Y24" s="830"/>
      <c r="Z24" s="830" t="str">
        <f t="shared" si="0"/>
        <v/>
      </c>
      <c r="AA24" s="830"/>
      <c r="AB24" s="830"/>
      <c r="AC24" s="830"/>
      <c r="AI24" s="1008"/>
      <c r="AJ24" s="1008"/>
    </row>
    <row r="25" spans="1:36" ht="11.25" hidden="1">
      <c r="A25" s="1241"/>
      <c r="B25" s="1241"/>
      <c r="C25" s="1241"/>
      <c r="D25" s="1241"/>
      <c r="E25" s="1241"/>
      <c r="F25" s="1241"/>
      <c r="G25" s="1015"/>
      <c r="H25" s="1015"/>
      <c r="I25" s="1241"/>
      <c r="J25" s="1241"/>
      <c r="K25" s="967"/>
      <c r="L25" s="801"/>
      <c r="M25" s="647"/>
      <c r="N25" s="647"/>
      <c r="O25" s="764"/>
      <c r="P25" s="764"/>
      <c r="Q25" s="770" t="str">
        <f>R24 &amp; "-" &amp; T24</f>
        <v>-</v>
      </c>
      <c r="R25" s="1236"/>
      <c r="S25" s="1237"/>
      <c r="T25" s="1236"/>
      <c r="U25" s="1237"/>
      <c r="V25" s="764"/>
      <c r="W25" s="1213"/>
      <c r="Y25" s="830"/>
      <c r="Z25" s="830" t="str">
        <f t="shared" si="0"/>
        <v/>
      </c>
      <c r="AA25" s="830"/>
      <c r="AB25" s="830"/>
      <c r="AC25" s="830"/>
      <c r="AI25" s="1008"/>
      <c r="AJ25" s="1008"/>
    </row>
    <row r="26" spans="1:36" ht="15" customHeight="1">
      <c r="A26" s="1241"/>
      <c r="B26" s="1241"/>
      <c r="C26" s="1241"/>
      <c r="D26" s="1241"/>
      <c r="E26" s="1241"/>
      <c r="F26" s="1241"/>
      <c r="G26" s="1026"/>
      <c r="H26" s="1015"/>
      <c r="I26" s="1241"/>
      <c r="J26" s="1241"/>
      <c r="K26" s="966"/>
      <c r="L26" s="689"/>
      <c r="M26" s="558" t="s">
        <v>25</v>
      </c>
      <c r="N26" s="1006"/>
      <c r="O26" s="1006"/>
      <c r="P26" s="1006"/>
      <c r="Q26" s="1006"/>
      <c r="R26" s="1006"/>
      <c r="S26" s="1006"/>
      <c r="T26" s="1006"/>
      <c r="U26" s="1006"/>
      <c r="V26" s="763"/>
      <c r="W26" s="1214"/>
      <c r="Y26" s="830"/>
      <c r="Z26" s="830" t="str">
        <f t="shared" si="0"/>
        <v>Добавить вид теплоносителя (параметры теплоносителя)</v>
      </c>
      <c r="AA26" s="830"/>
      <c r="AB26" s="830"/>
      <c r="AC26" s="830"/>
      <c r="AI26" s="1008"/>
      <c r="AJ26" s="1008"/>
    </row>
    <row r="27" spans="1:36" ht="15" customHeight="1">
      <c r="A27" s="1241"/>
      <c r="B27" s="1241"/>
      <c r="C27" s="1241"/>
      <c r="D27" s="1241"/>
      <c r="E27" s="1241"/>
      <c r="F27" s="1026"/>
      <c r="G27" s="1026"/>
      <c r="H27" s="1015"/>
      <c r="I27" s="1241"/>
      <c r="J27" s="1026"/>
      <c r="K27" s="966"/>
      <c r="L27" s="689"/>
      <c r="M27" s="557" t="s">
        <v>11</v>
      </c>
      <c r="N27" s="1006"/>
      <c r="O27" s="1006"/>
      <c r="P27" s="1006"/>
      <c r="Q27" s="1006"/>
      <c r="R27" s="1006"/>
      <c r="S27" s="1006"/>
      <c r="T27" s="1006"/>
      <c r="U27" s="1005"/>
      <c r="V27" s="1006"/>
      <c r="W27" s="666"/>
      <c r="Y27" s="830"/>
      <c r="Z27" s="830" t="str">
        <f t="shared" si="0"/>
        <v>Добавить группу потребителей</v>
      </c>
      <c r="AA27" s="830"/>
      <c r="AB27" s="830"/>
      <c r="AC27" s="830"/>
      <c r="AI27" s="1008"/>
      <c r="AJ27" s="1008"/>
    </row>
    <row r="28" spans="1:36" ht="15" customHeight="1">
      <c r="A28" s="1241"/>
      <c r="B28" s="1241"/>
      <c r="C28" s="1241"/>
      <c r="D28" s="1241"/>
      <c r="E28" s="965"/>
      <c r="F28" s="1026"/>
      <c r="G28" s="1026"/>
      <c r="H28" s="1026"/>
      <c r="I28" s="980"/>
      <c r="J28" s="995"/>
      <c r="K28" s="964"/>
      <c r="L28" s="689"/>
      <c r="M28" s="1002" t="s">
        <v>12</v>
      </c>
      <c r="N28" s="1006"/>
      <c r="O28" s="1006"/>
      <c r="P28" s="1006"/>
      <c r="Q28" s="1006"/>
      <c r="R28" s="1006"/>
      <c r="S28" s="1006"/>
      <c r="T28" s="1006"/>
      <c r="U28" s="1005"/>
      <c r="V28" s="1006"/>
      <c r="W28" s="666"/>
      <c r="Y28" s="830"/>
      <c r="Z28" s="830" t="str">
        <f t="shared" si="0"/>
        <v>Добавить схему подключения</v>
      </c>
      <c r="AA28" s="830"/>
      <c r="AB28" s="830"/>
      <c r="AC28" s="830"/>
      <c r="AI28" s="1008"/>
      <c r="AJ28" s="1008"/>
    </row>
    <row r="29" spans="1:36" ht="15" customHeight="1">
      <c r="A29" s="1241"/>
      <c r="B29" s="1241"/>
      <c r="C29" s="1241"/>
      <c r="D29" s="965"/>
      <c r="E29" s="965"/>
      <c r="F29" s="1026"/>
      <c r="G29" s="1026"/>
      <c r="H29" s="1026"/>
      <c r="I29" s="980"/>
      <c r="J29" s="995"/>
      <c r="K29" s="964"/>
      <c r="L29" s="689"/>
      <c r="M29" s="1001" t="s">
        <v>17</v>
      </c>
      <c r="N29" s="1006"/>
      <c r="O29" s="1006"/>
      <c r="P29" s="1006"/>
      <c r="Q29" s="1006"/>
      <c r="R29" s="1006"/>
      <c r="S29" s="1006"/>
      <c r="T29" s="1006"/>
      <c r="U29" s="1005"/>
      <c r="V29" s="1006"/>
      <c r="W29" s="666"/>
      <c r="Y29" s="830"/>
      <c r="Z29" s="830" t="str">
        <f t="shared" si="0"/>
        <v>Добавить источник тепловой энергии</v>
      </c>
      <c r="AA29" s="830"/>
      <c r="AB29" s="830"/>
      <c r="AC29" s="830"/>
      <c r="AI29" s="1008"/>
      <c r="AJ29" s="1008"/>
    </row>
    <row r="30" spans="1:36" ht="15" customHeight="1">
      <c r="A30" s="1241"/>
      <c r="B30" s="1241"/>
      <c r="C30" s="965"/>
      <c r="D30" s="965"/>
      <c r="E30" s="965"/>
      <c r="F30" s="965"/>
      <c r="G30" s="970"/>
      <c r="H30" s="980"/>
      <c r="I30" s="968"/>
      <c r="J30" s="995"/>
      <c r="K30" s="969"/>
      <c r="L30" s="689"/>
      <c r="M30" s="1000" t="s">
        <v>18</v>
      </c>
      <c r="N30" s="1006"/>
      <c r="O30" s="1006"/>
      <c r="P30" s="1006"/>
      <c r="Q30" s="1006"/>
      <c r="R30" s="1006"/>
      <c r="S30" s="1006"/>
      <c r="T30" s="1006"/>
      <c r="U30" s="1005"/>
      <c r="V30" s="1006"/>
      <c r="W30" s="666"/>
      <c r="Y30" s="830"/>
      <c r="Z30" s="830" t="str">
        <f t="shared" si="0"/>
        <v>Добавить наименование системы теплоснабжения</v>
      </c>
      <c r="AA30" s="830"/>
      <c r="AB30" s="830"/>
      <c r="AC30" s="830"/>
      <c r="AI30" s="1008"/>
      <c r="AJ30" s="1008"/>
    </row>
    <row r="31" spans="1:36" ht="15" customHeight="1">
      <c r="A31" s="1241"/>
      <c r="B31" s="965"/>
      <c r="C31" s="965"/>
      <c r="D31" s="965"/>
      <c r="E31" s="965"/>
      <c r="F31" s="965"/>
      <c r="G31" s="970"/>
      <c r="H31" s="980"/>
      <c r="I31" s="980"/>
      <c r="J31" s="995"/>
      <c r="K31" s="964"/>
      <c r="L31" s="689"/>
      <c r="M31" s="734" t="s">
        <v>19</v>
      </c>
      <c r="N31" s="1006"/>
      <c r="O31" s="1006"/>
      <c r="P31" s="1006"/>
      <c r="Q31" s="1006"/>
      <c r="R31" s="1006"/>
      <c r="S31" s="1006"/>
      <c r="T31" s="1006"/>
      <c r="U31" s="1005"/>
      <c r="V31" s="1006"/>
      <c r="W31" s="666"/>
      <c r="Y31" s="830"/>
      <c r="Z31" s="830" t="str">
        <f t="shared" si="0"/>
        <v>Добавить территорию действия тарифа</v>
      </c>
      <c r="AA31" s="830"/>
      <c r="AB31" s="830"/>
      <c r="AC31" s="830"/>
      <c r="AI31" s="1008"/>
      <c r="AJ31" s="1008"/>
    </row>
    <row r="32" spans="1:36" s="990" customFormat="1" ht="15" customHeight="1">
      <c r="L32" s="493"/>
      <c r="M32" s="737" t="s">
        <v>309</v>
      </c>
      <c r="N32" s="1006"/>
      <c r="O32" s="1006"/>
      <c r="P32" s="1006"/>
      <c r="Q32" s="1006"/>
      <c r="R32" s="1006"/>
      <c r="S32" s="1006"/>
      <c r="T32" s="1006"/>
      <c r="U32" s="1005"/>
      <c r="V32" s="1006"/>
      <c r="W32" s="666"/>
      <c r="X32" s="1010"/>
      <c r="Y32" s="1010"/>
      <c r="Z32" s="1010"/>
      <c r="AA32" s="1010"/>
      <c r="AB32" s="1010"/>
      <c r="AC32" s="1010"/>
      <c r="AD32" s="1010"/>
      <c r="AE32" s="1010"/>
      <c r="AF32" s="1010"/>
      <c r="AG32" s="1010"/>
      <c r="AH32" s="1010"/>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205" t="s">
        <v>632</v>
      </c>
      <c r="N34" s="1205"/>
      <c r="O34" s="1205"/>
      <c r="P34" s="1205"/>
      <c r="Q34" s="1205"/>
      <c r="R34" s="1205"/>
      <c r="S34" s="1205"/>
      <c r="T34" s="1205"/>
      <c r="U34" s="1205"/>
      <c r="V34" s="1205"/>
      <c r="W34" s="1205"/>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31"/>
    <mergeCell ref="O18:V18"/>
    <mergeCell ref="B19:B30"/>
    <mergeCell ref="O19:V19"/>
    <mergeCell ref="C20:C29"/>
    <mergeCell ref="O20:V20"/>
    <mergeCell ref="D21:D28"/>
    <mergeCell ref="U24:U25"/>
    <mergeCell ref="W24:W26"/>
    <mergeCell ref="M34:W34"/>
    <mergeCell ref="O21:V21"/>
    <mergeCell ref="E22:E27"/>
    <mergeCell ref="I22:I27"/>
    <mergeCell ref="O22:V22"/>
    <mergeCell ref="F23:F26"/>
    <mergeCell ref="J23:J26"/>
    <mergeCell ref="O23:V23"/>
    <mergeCell ref="R24:R25"/>
    <mergeCell ref="S24:S25"/>
    <mergeCell ref="T24:T25"/>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6" t="s">
        <v>491</v>
      </c>
      <c r="G2" s="1207"/>
      <c r="H2" s="1208"/>
      <c r="I2" s="641"/>
    </row>
    <row r="3" spans="1:20" ht="3" customHeight="1"/>
    <row r="4" spans="1:20" s="571" customFormat="1" ht="11.25">
      <c r="A4" s="591"/>
      <c r="B4" s="591"/>
      <c r="C4" s="591"/>
      <c r="D4" s="591"/>
      <c r="F4" s="1164" t="s">
        <v>454</v>
      </c>
      <c r="G4" s="1164"/>
      <c r="H4" s="1164"/>
      <c r="I4" s="120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22.04.2022</v>
      </c>
      <c r="I7" s="582" t="s">
        <v>493</v>
      </c>
      <c r="J7" s="616"/>
      <c r="K7" s="591"/>
      <c r="L7" s="591"/>
      <c r="M7" s="591"/>
      <c r="N7" s="591"/>
      <c r="O7" s="591"/>
      <c r="P7" s="591"/>
      <c r="Q7" s="591"/>
      <c r="R7" s="591"/>
      <c r="S7" s="591"/>
      <c r="T7" s="591"/>
    </row>
    <row r="8" spans="1:20" s="571" customFormat="1" ht="45">
      <c r="A8" s="121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0"/>
      <c r="B11" s="121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0"/>
      <c r="B12" s="1210"/>
      <c r="C12" s="121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0"/>
      <c r="B13" s="1210"/>
      <c r="C13" s="1210"/>
      <c r="D13" s="624">
        <v>1</v>
      </c>
      <c r="F13" s="617" t="str">
        <f>"4."&amp;mergeValue(A13) &amp;"."&amp;mergeValue(B13)&amp;"."&amp;mergeValue(C13)&amp;"."&amp;mergeValue(D13)</f>
        <v>4.1.1.1.1</v>
      </c>
      <c r="G13" s="634" t="s">
        <v>498</v>
      </c>
      <c r="H13" s="605"/>
      <c r="I13" s="1211" t="s">
        <v>591</v>
      </c>
      <c r="J13" s="616"/>
      <c r="K13" s="591"/>
      <c r="L13" s="591"/>
      <c r="M13" s="591"/>
      <c r="N13" s="591"/>
      <c r="O13" s="591"/>
      <c r="P13" s="591"/>
      <c r="Q13" s="591"/>
      <c r="R13" s="591"/>
      <c r="S13" s="591"/>
      <c r="T13" s="591"/>
    </row>
    <row r="14" spans="1:20" s="571" customFormat="1" ht="18.75">
      <c r="A14" s="1210"/>
      <c r="B14" s="1210"/>
      <c r="C14" s="1210"/>
      <c r="D14" s="624"/>
      <c r="F14" s="620"/>
      <c r="G14" s="551" t="s">
        <v>4</v>
      </c>
      <c r="H14" s="625"/>
      <c r="I14" s="1211"/>
      <c r="J14" s="616"/>
      <c r="K14" s="591"/>
      <c r="L14" s="591"/>
      <c r="M14" s="591"/>
      <c r="N14" s="591"/>
      <c r="O14" s="591"/>
      <c r="P14" s="591"/>
      <c r="Q14" s="591"/>
      <c r="R14" s="591"/>
      <c r="S14" s="591"/>
      <c r="T14" s="591"/>
    </row>
    <row r="15" spans="1:20" s="571" customFormat="1" ht="18.75">
      <c r="A15" s="1210"/>
      <c r="B15" s="1210"/>
      <c r="C15" s="624"/>
      <c r="D15" s="624"/>
      <c r="F15" s="635"/>
      <c r="G15" s="578" t="s">
        <v>403</v>
      </c>
      <c r="H15" s="636"/>
      <c r="I15" s="637"/>
      <c r="J15" s="616"/>
      <c r="K15" s="591"/>
      <c r="L15" s="591"/>
      <c r="M15" s="591"/>
      <c r="N15" s="591"/>
      <c r="O15" s="591"/>
      <c r="P15" s="591"/>
      <c r="Q15" s="591"/>
      <c r="R15" s="591"/>
      <c r="S15" s="591"/>
      <c r="T15" s="591"/>
    </row>
    <row r="16" spans="1:20" s="571" customFormat="1" ht="18.75">
      <c r="A16" s="121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5" t="s">
        <v>593</v>
      </c>
      <c r="H19" s="1205"/>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8" t="s">
        <v>631</v>
      </c>
      <c r="M5" s="1238"/>
      <c r="N5" s="1238"/>
      <c r="O5" s="1238"/>
      <c r="P5" s="1238"/>
      <c r="Q5" s="1238"/>
      <c r="R5" s="1238"/>
      <c r="S5" s="1238"/>
      <c r="T5" s="1238"/>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47" t="s">
        <v>85</v>
      </c>
      <c r="P7" s="1247"/>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15" t="str">
        <f>IF(NameOrPr_ch="",IF(NameOrPr="","",NameOrPr),NameOrPr_ch)</f>
        <v>Министерство тарифного регулирования и энергетики Челябинской области</v>
      </c>
      <c r="P9" s="1215"/>
      <c r="Q9" s="1215"/>
      <c r="R9" s="1215"/>
      <c r="S9" s="1215"/>
      <c r="T9" s="1215"/>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15" t="str">
        <f>IF(datePr_ch="",IF(datePr="","",datePr),datePr_ch)</f>
        <v>30.03.2022</v>
      </c>
      <c r="P10" s="1215"/>
      <c r="Q10" s="1215"/>
      <c r="R10" s="1215"/>
      <c r="S10" s="1215"/>
      <c r="T10" s="1215"/>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15" t="str">
        <f>IF(numberPr_ch="",IF(numberPr="","",numberPr),numberPr_ch)</f>
        <v>22/1</v>
      </c>
      <c r="P11" s="1215"/>
      <c r="Q11" s="1215"/>
      <c r="R11" s="1215"/>
      <c r="S11" s="1215"/>
      <c r="T11" s="1215"/>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15" t="str">
        <f>IF(IstPub_ch="",IF(IstPub="","",IstPub),IstPub_ch)</f>
        <v>Официальный сайт Министерства тарифного регулирования и энергетики Челябинской области</v>
      </c>
      <c r="P12" s="1215"/>
      <c r="Q12" s="1215"/>
      <c r="R12" s="1215"/>
      <c r="S12" s="1215"/>
      <c r="T12" s="1215"/>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9"/>
      <c r="M13" s="1239"/>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16"/>
      <c r="P14" s="1216"/>
      <c r="Q14" s="1216"/>
      <c r="R14" s="1216"/>
      <c r="S14" s="1216"/>
      <c r="T14" s="1216"/>
      <c r="U14" s="1216"/>
    </row>
    <row r="15" spans="1:34">
      <c r="J15" s="530"/>
      <c r="K15" s="530"/>
      <c r="L15" s="1164" t="s">
        <v>454</v>
      </c>
      <c r="M15" s="1164"/>
      <c r="N15" s="1164"/>
      <c r="O15" s="1164"/>
      <c r="P15" s="1164"/>
      <c r="Q15" s="1164"/>
      <c r="R15" s="1164"/>
      <c r="S15" s="1164"/>
      <c r="T15" s="1164"/>
      <c r="U15" s="1164"/>
      <c r="V15" s="1164"/>
      <c r="W15" s="1164" t="s">
        <v>455</v>
      </c>
    </row>
    <row r="16" spans="1:34" ht="14.25" customHeight="1">
      <c r="J16" s="530"/>
      <c r="K16" s="530"/>
      <c r="L16" s="1222" t="s">
        <v>92</v>
      </c>
      <c r="M16" s="1222" t="s">
        <v>639</v>
      </c>
      <c r="N16" s="662"/>
      <c r="O16" s="1223" t="s">
        <v>641</v>
      </c>
      <c r="P16" s="1224"/>
      <c r="Q16" s="1224"/>
      <c r="R16" s="1224"/>
      <c r="S16" s="1224"/>
      <c r="T16" s="1225"/>
      <c r="U16" s="1233" t="s">
        <v>341</v>
      </c>
      <c r="V16" s="1219" t="s">
        <v>275</v>
      </c>
      <c r="W16" s="1164"/>
    </row>
    <row r="17" spans="1:36" ht="14.25" customHeight="1">
      <c r="J17" s="530"/>
      <c r="K17" s="530"/>
      <c r="L17" s="1222"/>
      <c r="M17" s="1222"/>
      <c r="N17" s="663"/>
      <c r="O17" s="1228" t="s">
        <v>605</v>
      </c>
      <c r="P17" s="1226" t="s">
        <v>271</v>
      </c>
      <c r="Q17" s="1227"/>
      <c r="R17" s="1230" t="s">
        <v>654</v>
      </c>
      <c r="S17" s="1231"/>
      <c r="T17" s="1232"/>
      <c r="U17" s="1234"/>
      <c r="V17" s="1220"/>
      <c r="W17" s="1164"/>
    </row>
    <row r="18" spans="1:36" ht="33.75" customHeight="1">
      <c r="J18" s="530"/>
      <c r="K18" s="530"/>
      <c r="L18" s="1222"/>
      <c r="M18" s="1222"/>
      <c r="N18" s="664"/>
      <c r="O18" s="1229"/>
      <c r="P18" s="536" t="s">
        <v>606</v>
      </c>
      <c r="Q18" s="536" t="s">
        <v>6</v>
      </c>
      <c r="R18" s="537" t="s">
        <v>274</v>
      </c>
      <c r="S18" s="1217" t="s">
        <v>273</v>
      </c>
      <c r="T18" s="1218"/>
      <c r="U18" s="1235"/>
      <c r="V18" s="1221"/>
      <c r="W18" s="1164"/>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40">
        <f ca="1">OFFSET(S19,0,-1)+1</f>
        <v>7</v>
      </c>
      <c r="T19" s="1240"/>
      <c r="U19" s="649">
        <f ca="1">OFFSET(U19,0,-2)+1</f>
        <v>8</v>
      </c>
      <c r="V19" s="650">
        <f ca="1">OFFSET(V19,0,-1)</f>
        <v>8</v>
      </c>
      <c r="W19" s="649">
        <f ca="1">OFFSET(W19,0,-1)+1</f>
        <v>9</v>
      </c>
    </row>
    <row r="20" spans="1:36" ht="22.5">
      <c r="A20" s="1241">
        <v>1</v>
      </c>
      <c r="B20" s="884"/>
      <c r="C20" s="884"/>
      <c r="D20" s="884"/>
      <c r="E20" s="885"/>
      <c r="F20" s="886"/>
      <c r="G20" s="886"/>
      <c r="H20" s="886"/>
      <c r="I20" s="887"/>
      <c r="J20" s="882"/>
      <c r="K20" s="889"/>
      <c r="L20" s="594">
        <f>mergeValue(A20)</f>
        <v>1</v>
      </c>
      <c r="M20" s="642" t="s">
        <v>20</v>
      </c>
      <c r="N20" s="647"/>
      <c r="O20" s="1242"/>
      <c r="P20" s="1242"/>
      <c r="Q20" s="1242"/>
      <c r="R20" s="1242"/>
      <c r="S20" s="1242"/>
      <c r="T20" s="1242"/>
      <c r="U20" s="1242"/>
      <c r="V20" s="1242"/>
      <c r="W20" s="631" t="s">
        <v>476</v>
      </c>
      <c r="Y20" s="590"/>
      <c r="Z20" s="590" t="str">
        <f t="shared" ref="Z20:Z33" si="0">IF(M20="","",M20 )</f>
        <v>Наименование тарифа</v>
      </c>
      <c r="AA20" s="590"/>
      <c r="AB20" s="590"/>
      <c r="AC20" s="590"/>
      <c r="AI20" s="586"/>
      <c r="AJ20" s="586"/>
    </row>
    <row r="21" spans="1:36" ht="22.5">
      <c r="A21" s="1241"/>
      <c r="B21" s="1241">
        <v>1</v>
      </c>
      <c r="C21" s="884"/>
      <c r="D21" s="884"/>
      <c r="E21" s="886"/>
      <c r="F21" s="886"/>
      <c r="G21" s="886"/>
      <c r="H21" s="886"/>
      <c r="I21" s="881"/>
      <c r="J21" s="880"/>
      <c r="K21" s="883"/>
      <c r="L21" s="594" t="str">
        <f>mergeValue(A21) &amp;"."&amp; mergeValue(B21)</f>
        <v>1.1</v>
      </c>
      <c r="M21" s="547" t="s">
        <v>16</v>
      </c>
      <c r="N21" s="647"/>
      <c r="O21" s="1242"/>
      <c r="P21" s="1242"/>
      <c r="Q21" s="1242"/>
      <c r="R21" s="1242"/>
      <c r="S21" s="1242"/>
      <c r="T21" s="1242"/>
      <c r="U21" s="1242"/>
      <c r="V21" s="1242"/>
      <c r="W21" s="631" t="s">
        <v>477</v>
      </c>
      <c r="Y21" s="590"/>
      <c r="Z21" s="590" t="str">
        <f t="shared" si="0"/>
        <v>Территория действия тарифа</v>
      </c>
      <c r="AA21" s="590"/>
      <c r="AB21" s="590"/>
      <c r="AC21" s="590"/>
      <c r="AI21" s="586"/>
      <c r="AJ21" s="586"/>
    </row>
    <row r="22" spans="1:36" ht="22.5">
      <c r="A22" s="1241"/>
      <c r="B22" s="1241"/>
      <c r="C22" s="1241">
        <v>1</v>
      </c>
      <c r="D22" s="884"/>
      <c r="E22" s="886"/>
      <c r="F22" s="886"/>
      <c r="G22" s="886"/>
      <c r="H22" s="886"/>
      <c r="I22" s="888"/>
      <c r="J22" s="880"/>
      <c r="K22" s="883"/>
      <c r="L22" s="594" t="str">
        <f>mergeValue(A22) &amp;"."&amp; mergeValue(B22)&amp;"."&amp; mergeValue(C22)</f>
        <v>1.1.1</v>
      </c>
      <c r="M22" s="548" t="s">
        <v>7</v>
      </c>
      <c r="N22" s="647"/>
      <c r="O22" s="1242"/>
      <c r="P22" s="1242"/>
      <c r="Q22" s="1242"/>
      <c r="R22" s="1242"/>
      <c r="S22" s="1242"/>
      <c r="T22" s="1242"/>
      <c r="U22" s="1242"/>
      <c r="V22" s="1242"/>
      <c r="W22" s="631" t="s">
        <v>633</v>
      </c>
      <c r="Y22" s="590"/>
      <c r="Z22" s="590" t="str">
        <f t="shared" si="0"/>
        <v xml:space="preserve">Наименование системы теплоснабжения </v>
      </c>
      <c r="AA22" s="590"/>
      <c r="AB22" s="590"/>
      <c r="AC22" s="590"/>
      <c r="AI22" s="586"/>
      <c r="AJ22" s="586"/>
    </row>
    <row r="23" spans="1:36" ht="22.5">
      <c r="A23" s="1241"/>
      <c r="B23" s="1241"/>
      <c r="C23" s="1241"/>
      <c r="D23" s="1241">
        <v>1</v>
      </c>
      <c r="E23" s="886"/>
      <c r="F23" s="886"/>
      <c r="G23" s="886"/>
      <c r="H23" s="886"/>
      <c r="I23" s="888"/>
      <c r="J23" s="880"/>
      <c r="K23" s="883"/>
      <c r="L23" s="594" t="str">
        <f>mergeValue(A23) &amp;"."&amp; mergeValue(B23)&amp;"."&amp; mergeValue(C23)&amp;"."&amp; mergeValue(D23)</f>
        <v>1.1.1.1</v>
      </c>
      <c r="M23" s="549" t="s">
        <v>22</v>
      </c>
      <c r="N23" s="647"/>
      <c r="O23" s="1242"/>
      <c r="P23" s="1242"/>
      <c r="Q23" s="1242"/>
      <c r="R23" s="1242"/>
      <c r="S23" s="1242"/>
      <c r="T23" s="1242"/>
      <c r="U23" s="1242"/>
      <c r="V23" s="1242"/>
      <c r="W23" s="631" t="s">
        <v>634</v>
      </c>
      <c r="Y23" s="590"/>
      <c r="Z23" s="590" t="str">
        <f t="shared" si="0"/>
        <v xml:space="preserve">Источник тепловой энергии  </v>
      </c>
      <c r="AA23" s="590"/>
      <c r="AB23" s="590"/>
      <c r="AC23" s="590"/>
      <c r="AI23" s="586"/>
      <c r="AJ23" s="586"/>
    </row>
    <row r="24" spans="1:36" ht="101.25">
      <c r="A24" s="1241"/>
      <c r="B24" s="1241"/>
      <c r="C24" s="1241"/>
      <c r="D24" s="1241"/>
      <c r="E24" s="1241">
        <v>1</v>
      </c>
      <c r="F24" s="886"/>
      <c r="G24" s="886"/>
      <c r="H24" s="884">
        <v>1</v>
      </c>
      <c r="I24" s="1241">
        <v>1</v>
      </c>
      <c r="J24" s="886"/>
      <c r="K24" s="891"/>
      <c r="L24" s="594" t="str">
        <f>mergeValue(A24) &amp;"."&amp; mergeValue(B24)&amp;"."&amp; mergeValue(C24)&amp;"."&amp; mergeValue(D24)&amp;"."&amp; mergeValue(E24)</f>
        <v>1.1.1.1.1</v>
      </c>
      <c r="M24" s="555" t="s">
        <v>9</v>
      </c>
      <c r="N24" s="647"/>
      <c r="O24" s="1243"/>
      <c r="P24" s="1243"/>
      <c r="Q24" s="1243"/>
      <c r="R24" s="1243"/>
      <c r="S24" s="1243"/>
      <c r="T24" s="1243"/>
      <c r="U24" s="1243"/>
      <c r="V24" s="1243"/>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41"/>
      <c r="B25" s="1241"/>
      <c r="C25" s="1241"/>
      <c r="D25" s="1241"/>
      <c r="E25" s="1241"/>
      <c r="F25" s="1241">
        <v>1</v>
      </c>
      <c r="G25" s="884"/>
      <c r="H25" s="884"/>
      <c r="I25" s="1241"/>
      <c r="J25" s="1241">
        <v>1</v>
      </c>
      <c r="K25" s="892"/>
      <c r="L25" s="594" t="str">
        <f>mergeValue(A25) &amp;"."&amp; mergeValue(B25)&amp;"."&amp; mergeValue(C25)&amp;"."&amp; mergeValue(D25)&amp;"."&amp; mergeValue(E25)&amp;"."&amp; mergeValue(F25)</f>
        <v>1.1.1.1.1.1</v>
      </c>
      <c r="M25" s="556" t="s">
        <v>10</v>
      </c>
      <c r="N25" s="647"/>
      <c r="O25" s="1244"/>
      <c r="P25" s="1245"/>
      <c r="Q25" s="1245"/>
      <c r="R25" s="1245"/>
      <c r="S25" s="1245"/>
      <c r="T25" s="1245"/>
      <c r="U25" s="1245"/>
      <c r="V25" s="1246"/>
      <c r="W25" s="631" t="s">
        <v>636</v>
      </c>
      <c r="Y25" s="590"/>
      <c r="Z25" s="590" t="str">
        <f t="shared" si="0"/>
        <v>Группа потребителей</v>
      </c>
      <c r="AA25" s="590"/>
      <c r="AB25" s="590"/>
      <c r="AC25" s="590"/>
      <c r="AI25" s="586"/>
      <c r="AJ25" s="586"/>
    </row>
    <row r="26" spans="1:36" ht="189" customHeight="1">
      <c r="A26" s="1241"/>
      <c r="B26" s="1241"/>
      <c r="C26" s="1241"/>
      <c r="D26" s="1241"/>
      <c r="E26" s="1241"/>
      <c r="F26" s="1241"/>
      <c r="G26" s="884">
        <v>1</v>
      </c>
      <c r="H26" s="884"/>
      <c r="I26" s="1241"/>
      <c r="J26" s="1241"/>
      <c r="K26" s="892">
        <v>1</v>
      </c>
      <c r="L26" s="594" t="str">
        <f>mergeValue(A26) &amp;"."&amp; mergeValue(B26)&amp;"."&amp; mergeValue(C26)&amp;"."&amp; mergeValue(D26)&amp;"."&amp; mergeValue(E26)&amp;"."&amp; mergeValue(F26)&amp;"."&amp; mergeValue(G26)</f>
        <v>1.1.1.1.1.1.1</v>
      </c>
      <c r="M26" s="1069"/>
      <c r="N26" s="647"/>
      <c r="O26" s="563"/>
      <c r="P26" s="563"/>
      <c r="Q26" s="1094"/>
      <c r="R26" s="1236"/>
      <c r="S26" s="1237" t="s">
        <v>84</v>
      </c>
      <c r="T26" s="1236"/>
      <c r="U26" s="1237" t="s">
        <v>85</v>
      </c>
      <c r="V26" s="563"/>
      <c r="W26" s="1212" t="s">
        <v>655</v>
      </c>
      <c r="X26" s="586" t="str">
        <f>strCheckDate(O27:V27)</f>
        <v/>
      </c>
      <c r="Y26" s="590"/>
      <c r="Z26" s="590" t="str">
        <f t="shared" si="0"/>
        <v/>
      </c>
      <c r="AA26" s="590"/>
      <c r="AB26" s="590"/>
      <c r="AC26" s="590"/>
      <c r="AI26" s="586"/>
      <c r="AJ26" s="586"/>
    </row>
    <row r="27" spans="1:36" ht="11.25" hidden="1">
      <c r="A27" s="1241"/>
      <c r="B27" s="1241"/>
      <c r="C27" s="1241"/>
      <c r="D27" s="1241"/>
      <c r="E27" s="1241"/>
      <c r="F27" s="1241"/>
      <c r="G27" s="884"/>
      <c r="H27" s="884"/>
      <c r="I27" s="1241"/>
      <c r="J27" s="1241"/>
      <c r="K27" s="892"/>
      <c r="L27" s="601"/>
      <c r="M27" s="647"/>
      <c r="N27" s="647"/>
      <c r="O27" s="563"/>
      <c r="P27" s="563"/>
      <c r="Q27" s="585" t="str">
        <f>R26 &amp; "-" &amp; T26</f>
        <v>-</v>
      </c>
      <c r="R27" s="1236"/>
      <c r="S27" s="1237"/>
      <c r="T27" s="1236"/>
      <c r="U27" s="1237"/>
      <c r="V27" s="563"/>
      <c r="W27" s="1213"/>
      <c r="Y27" s="590"/>
      <c r="Z27" s="590" t="str">
        <f t="shared" si="0"/>
        <v/>
      </c>
      <c r="AA27" s="590"/>
      <c r="AB27" s="590"/>
      <c r="AC27" s="590"/>
      <c r="AI27" s="586"/>
      <c r="AJ27" s="586"/>
    </row>
    <row r="28" spans="1:36" ht="15" customHeight="1">
      <c r="A28" s="1241"/>
      <c r="B28" s="1241"/>
      <c r="C28" s="1241"/>
      <c r="D28" s="1241"/>
      <c r="E28" s="1241"/>
      <c r="F28" s="1241"/>
      <c r="G28" s="886"/>
      <c r="H28" s="884"/>
      <c r="I28" s="1241"/>
      <c r="J28" s="1241"/>
      <c r="K28" s="891"/>
      <c r="L28" s="539"/>
      <c r="M28" s="558" t="s">
        <v>25</v>
      </c>
      <c r="N28" s="565"/>
      <c r="O28" s="565"/>
      <c r="P28" s="565"/>
      <c r="Q28" s="565"/>
      <c r="R28" s="565"/>
      <c r="S28" s="565"/>
      <c r="T28" s="565"/>
      <c r="U28" s="565"/>
      <c r="V28" s="561"/>
      <c r="W28" s="1214"/>
      <c r="Y28" s="590"/>
      <c r="Z28" s="590" t="str">
        <f t="shared" si="0"/>
        <v>Добавить вид теплоносителя (параметры теплоносителя)</v>
      </c>
      <c r="AA28" s="590"/>
      <c r="AB28" s="590"/>
      <c r="AC28" s="590"/>
      <c r="AI28" s="586"/>
      <c r="AJ28" s="586"/>
    </row>
    <row r="29" spans="1:36" ht="15" customHeight="1">
      <c r="A29" s="1241"/>
      <c r="B29" s="1241"/>
      <c r="C29" s="1241"/>
      <c r="D29" s="1241"/>
      <c r="E29" s="1241"/>
      <c r="F29" s="886"/>
      <c r="G29" s="886"/>
      <c r="H29" s="884"/>
      <c r="I29" s="1241"/>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41"/>
      <c r="B30" s="1241"/>
      <c r="C30" s="1241"/>
      <c r="D30" s="1241"/>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41"/>
      <c r="B31" s="1241"/>
      <c r="C31" s="1241"/>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41"/>
      <c r="B32" s="1241"/>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41"/>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5" t="s">
        <v>632</v>
      </c>
      <c r="N36" s="1205"/>
      <c r="O36" s="1205"/>
      <c r="P36" s="1205"/>
      <c r="Q36" s="1205"/>
      <c r="R36" s="1205"/>
      <c r="S36" s="1205"/>
      <c r="T36" s="1205"/>
      <c r="U36" s="1205"/>
      <c r="V36" s="1205"/>
      <c r="W36" s="1205"/>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6" t="s">
        <v>491</v>
      </c>
      <c r="G2" s="1207"/>
      <c r="H2" s="1208"/>
      <c r="I2" s="807"/>
    </row>
    <row r="3" spans="1:20" ht="3" customHeight="1"/>
    <row r="4" spans="1:20" s="571" customFormat="1" ht="11.25">
      <c r="A4" s="772"/>
      <c r="B4" s="772"/>
      <c r="C4" s="772"/>
      <c r="D4" s="772"/>
      <c r="F4" s="1164" t="s">
        <v>454</v>
      </c>
      <c r="G4" s="1164"/>
      <c r="H4" s="1164"/>
      <c r="I4" s="1209"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9"/>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22.04.2022</v>
      </c>
      <c r="I7" s="817" t="s">
        <v>493</v>
      </c>
      <c r="J7" s="616"/>
      <c r="K7" s="772"/>
      <c r="L7" s="772"/>
      <c r="M7" s="772"/>
      <c r="N7" s="772"/>
      <c r="O7" s="772"/>
      <c r="P7" s="772"/>
      <c r="Q7" s="772"/>
      <c r="R7" s="772"/>
      <c r="S7" s="772"/>
      <c r="T7" s="772"/>
    </row>
    <row r="8" spans="1:20" s="571" customFormat="1" ht="45">
      <c r="A8" s="1210">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10"/>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10"/>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10"/>
      <c r="B11" s="1210">
        <v>1</v>
      </c>
      <c r="C11" s="778"/>
      <c r="D11" s="778"/>
      <c r="F11" s="815" t="str">
        <f>"4."&amp;mergeValue(A11) &amp;"."&amp;mergeValue(B11)</f>
        <v>4.1.1</v>
      </c>
      <c r="G11" s="831" t="s">
        <v>592</v>
      </c>
      <c r="H11" s="806" t="str">
        <f>IF(region_name="","",region_name)</f>
        <v>Челябинская область</v>
      </c>
      <c r="I11" s="817" t="s">
        <v>499</v>
      </c>
      <c r="J11" s="616"/>
      <c r="K11" s="772"/>
      <c r="L11" s="772"/>
      <c r="M11" s="772"/>
      <c r="N11" s="772"/>
      <c r="O11" s="772"/>
      <c r="P11" s="772"/>
      <c r="Q11" s="772"/>
      <c r="R11" s="772"/>
      <c r="S11" s="772"/>
      <c r="T11" s="772"/>
    </row>
    <row r="12" spans="1:20" s="571" customFormat="1" ht="22.5">
      <c r="A12" s="1210"/>
      <c r="B12" s="1210"/>
      <c r="C12" s="1210">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10"/>
      <c r="B13" s="1210"/>
      <c r="C13" s="1210"/>
      <c r="D13" s="778">
        <v>1</v>
      </c>
      <c r="F13" s="815" t="str">
        <f>"4."&amp;mergeValue(A13) &amp;"."&amp;mergeValue(B13)&amp;"."&amp;mergeValue(C13)&amp;"."&amp;mergeValue(D13)</f>
        <v>4.1.1.1.1</v>
      </c>
      <c r="G13" s="819" t="s">
        <v>498</v>
      </c>
      <c r="H13" s="806"/>
      <c r="I13" s="1211" t="s">
        <v>591</v>
      </c>
      <c r="J13" s="616"/>
      <c r="K13" s="772"/>
      <c r="L13" s="772"/>
      <c r="M13" s="772"/>
      <c r="N13" s="772"/>
      <c r="O13" s="772"/>
      <c r="P13" s="772"/>
      <c r="Q13" s="772"/>
      <c r="R13" s="772"/>
      <c r="S13" s="772"/>
      <c r="T13" s="772"/>
    </row>
    <row r="14" spans="1:20" s="571" customFormat="1" ht="18.75">
      <c r="A14" s="1210"/>
      <c r="B14" s="1210"/>
      <c r="C14" s="1210"/>
      <c r="D14" s="778"/>
      <c r="F14" s="820"/>
      <c r="G14" s="760" t="s">
        <v>4</v>
      </c>
      <c r="H14" s="625"/>
      <c r="I14" s="1211"/>
      <c r="J14" s="616"/>
      <c r="K14" s="772"/>
      <c r="L14" s="772"/>
      <c r="M14" s="772"/>
      <c r="N14" s="772"/>
      <c r="O14" s="772"/>
      <c r="P14" s="772"/>
      <c r="Q14" s="772"/>
      <c r="R14" s="772"/>
      <c r="S14" s="772"/>
      <c r="T14" s="772"/>
    </row>
    <row r="15" spans="1:20" s="571" customFormat="1" ht="18.75">
      <c r="A15" s="1210"/>
      <c r="B15" s="1210"/>
      <c r="C15" s="778"/>
      <c r="D15" s="778"/>
      <c r="F15" s="635"/>
      <c r="G15" s="578" t="s">
        <v>403</v>
      </c>
      <c r="H15" s="636"/>
      <c r="I15" s="637"/>
      <c r="J15" s="616"/>
      <c r="K15" s="772"/>
      <c r="L15" s="772"/>
      <c r="M15" s="772"/>
      <c r="N15" s="772"/>
      <c r="O15" s="772"/>
      <c r="P15" s="772"/>
      <c r="Q15" s="772"/>
      <c r="R15" s="772"/>
      <c r="S15" s="772"/>
      <c r="T15" s="772"/>
    </row>
    <row r="16" spans="1:20" s="571" customFormat="1" ht="18.75">
      <c r="A16" s="1210"/>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5" t="s">
        <v>593</v>
      </c>
      <c r="H19" s="1205"/>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8" t="s">
        <v>631</v>
      </c>
      <c r="M5" s="1238"/>
      <c r="N5" s="1238"/>
      <c r="O5" s="1238"/>
      <c r="P5" s="1238"/>
      <c r="Q5" s="1238"/>
      <c r="R5" s="1238"/>
      <c r="S5" s="1238"/>
      <c r="T5" s="1238"/>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48"/>
      <c r="P7" s="1249"/>
      <c r="Q7" s="1249"/>
      <c r="R7" s="1249"/>
      <c r="S7" s="1249"/>
      <c r="T7" s="1250"/>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15" t="str">
        <f>IF(NameOrPr_ch="",IF(NameOrPr="","",NameOrPr),NameOrPr_ch)</f>
        <v>Министерство тарифного регулирования и энергетики Челябинской области</v>
      </c>
      <c r="P9" s="1215"/>
      <c r="Q9" s="1215"/>
      <c r="R9" s="1215"/>
      <c r="S9" s="1215"/>
      <c r="T9" s="1215"/>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15" t="str">
        <f>IF(datePr_ch="",IF(datePr="","",datePr),datePr_ch)</f>
        <v>30.03.2022</v>
      </c>
      <c r="P10" s="1215"/>
      <c r="Q10" s="1215"/>
      <c r="R10" s="1215"/>
      <c r="S10" s="1215"/>
      <c r="T10" s="1215"/>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15" t="str">
        <f>IF(numberPr_ch="",IF(numberPr="","",numberPr),numberPr_ch)</f>
        <v>22/1</v>
      </c>
      <c r="P11" s="1215"/>
      <c r="Q11" s="1215"/>
      <c r="R11" s="1215"/>
      <c r="S11" s="1215"/>
      <c r="T11" s="1215"/>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15" t="str">
        <f>IF(IstPub_ch="",IF(IstPub="","",IstPub),IstPub_ch)</f>
        <v>Официальный сайт Министерства тарифного регулирования и энергетики Челябинской области</v>
      </c>
      <c r="P12" s="1215"/>
      <c r="Q12" s="1215"/>
      <c r="R12" s="1215"/>
      <c r="S12" s="1215"/>
      <c r="T12" s="1215"/>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9"/>
      <c r="M13" s="1239"/>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16"/>
      <c r="P14" s="1216"/>
      <c r="Q14" s="1216"/>
      <c r="R14" s="1216"/>
      <c r="S14" s="1216"/>
      <c r="T14" s="1216"/>
      <c r="U14" s="1216"/>
    </row>
    <row r="15" spans="1:34">
      <c r="J15" s="687"/>
      <c r="K15" s="687"/>
      <c r="L15" s="1164" t="s">
        <v>454</v>
      </c>
      <c r="M15" s="1164"/>
      <c r="N15" s="1164"/>
      <c r="O15" s="1164"/>
      <c r="P15" s="1164"/>
      <c r="Q15" s="1164"/>
      <c r="R15" s="1164"/>
      <c r="S15" s="1164"/>
      <c r="T15" s="1164"/>
      <c r="U15" s="1164"/>
      <c r="V15" s="1164"/>
      <c r="W15" s="1164" t="s">
        <v>455</v>
      </c>
    </row>
    <row r="16" spans="1:34" ht="14.25" customHeight="1">
      <c r="J16" s="687"/>
      <c r="K16" s="687"/>
      <c r="L16" s="1222" t="s">
        <v>92</v>
      </c>
      <c r="M16" s="1222" t="s">
        <v>639</v>
      </c>
      <c r="N16" s="662"/>
      <c r="O16" s="1223" t="s">
        <v>641</v>
      </c>
      <c r="P16" s="1224"/>
      <c r="Q16" s="1224"/>
      <c r="R16" s="1224"/>
      <c r="S16" s="1224"/>
      <c r="T16" s="1225"/>
      <c r="U16" s="1233" t="s">
        <v>341</v>
      </c>
      <c r="V16" s="1219" t="s">
        <v>275</v>
      </c>
      <c r="W16" s="1164"/>
    </row>
    <row r="17" spans="1:36" ht="14.25" customHeight="1">
      <c r="J17" s="687"/>
      <c r="K17" s="687"/>
      <c r="L17" s="1222"/>
      <c r="M17" s="1222"/>
      <c r="N17" s="663"/>
      <c r="O17" s="1228" t="s">
        <v>605</v>
      </c>
      <c r="P17" s="1226" t="s">
        <v>271</v>
      </c>
      <c r="Q17" s="1227"/>
      <c r="R17" s="1230" t="s">
        <v>654</v>
      </c>
      <c r="S17" s="1231"/>
      <c r="T17" s="1232"/>
      <c r="U17" s="1234"/>
      <c r="V17" s="1220"/>
      <c r="W17" s="1164"/>
    </row>
    <row r="18" spans="1:36" ht="33.75" customHeight="1">
      <c r="J18" s="687"/>
      <c r="K18" s="687"/>
      <c r="L18" s="1222"/>
      <c r="M18" s="1222"/>
      <c r="N18" s="664"/>
      <c r="O18" s="1229"/>
      <c r="P18" s="757" t="s">
        <v>606</v>
      </c>
      <c r="Q18" s="757" t="s">
        <v>6</v>
      </c>
      <c r="R18" s="781" t="s">
        <v>274</v>
      </c>
      <c r="S18" s="1217" t="s">
        <v>273</v>
      </c>
      <c r="T18" s="1218"/>
      <c r="U18" s="1235"/>
      <c r="V18" s="1221"/>
      <c r="W18" s="1164"/>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40">
        <f ca="1">OFFSET(S19,0,-1)+1</f>
        <v>7</v>
      </c>
      <c r="T19" s="1240"/>
      <c r="U19" s="779">
        <f ca="1">OFFSET(U19,0,-2)+1</f>
        <v>8</v>
      </c>
      <c r="V19" s="650">
        <f ca="1">OFFSET(V19,0,-1)</f>
        <v>8</v>
      </c>
      <c r="W19" s="779">
        <f ca="1">OFFSET(W19,0,-1)+1</f>
        <v>9</v>
      </c>
    </row>
    <row r="20" spans="1:36" ht="22.5">
      <c r="A20" s="1241">
        <v>1</v>
      </c>
      <c r="B20" s="884"/>
      <c r="C20" s="884"/>
      <c r="D20" s="884"/>
      <c r="E20" s="885"/>
      <c r="F20" s="886"/>
      <c r="G20" s="886"/>
      <c r="H20" s="886"/>
      <c r="I20" s="887"/>
      <c r="J20" s="882"/>
      <c r="K20" s="889"/>
      <c r="L20" s="782">
        <f>mergeValue(A20)</f>
        <v>1</v>
      </c>
      <c r="M20" s="642" t="s">
        <v>20</v>
      </c>
      <c r="N20" s="647"/>
      <c r="O20" s="1242"/>
      <c r="P20" s="1242"/>
      <c r="Q20" s="1242"/>
      <c r="R20" s="1242"/>
      <c r="S20" s="1242"/>
      <c r="T20" s="1242"/>
      <c r="U20" s="1242"/>
      <c r="V20" s="1242"/>
      <c r="W20" s="631" t="s">
        <v>476</v>
      </c>
      <c r="Y20" s="830"/>
      <c r="Z20" s="830" t="str">
        <f t="shared" ref="Z20:Z33" si="0">IF(M20="","",M20 )</f>
        <v>Наименование тарифа</v>
      </c>
      <c r="AA20" s="830"/>
      <c r="AB20" s="830"/>
      <c r="AC20" s="830"/>
      <c r="AI20" s="809"/>
      <c r="AJ20" s="809"/>
    </row>
    <row r="21" spans="1:36" ht="22.5">
      <c r="A21" s="1241"/>
      <c r="B21" s="1241">
        <v>1</v>
      </c>
      <c r="C21" s="884"/>
      <c r="D21" s="884"/>
      <c r="E21" s="886"/>
      <c r="F21" s="886"/>
      <c r="G21" s="886"/>
      <c r="H21" s="886"/>
      <c r="I21" s="881"/>
      <c r="J21" s="880"/>
      <c r="K21" s="883"/>
      <c r="L21" s="782" t="str">
        <f>mergeValue(A21) &amp;"."&amp; mergeValue(B21)</f>
        <v>1.1</v>
      </c>
      <c r="M21" s="693" t="s">
        <v>16</v>
      </c>
      <c r="N21" s="647"/>
      <c r="O21" s="1242"/>
      <c r="P21" s="1242"/>
      <c r="Q21" s="1242"/>
      <c r="R21" s="1242"/>
      <c r="S21" s="1242"/>
      <c r="T21" s="1242"/>
      <c r="U21" s="1242"/>
      <c r="V21" s="1242"/>
      <c r="W21" s="631" t="s">
        <v>477</v>
      </c>
      <c r="Y21" s="830"/>
      <c r="Z21" s="830" t="str">
        <f t="shared" si="0"/>
        <v>Территория действия тарифа</v>
      </c>
      <c r="AA21" s="830"/>
      <c r="AB21" s="830"/>
      <c r="AC21" s="830"/>
      <c r="AI21" s="809"/>
      <c r="AJ21" s="809"/>
    </row>
    <row r="22" spans="1:36" ht="22.5">
      <c r="A22" s="1241"/>
      <c r="B22" s="1241"/>
      <c r="C22" s="1241">
        <v>1</v>
      </c>
      <c r="D22" s="884"/>
      <c r="E22" s="886"/>
      <c r="F22" s="886"/>
      <c r="G22" s="886"/>
      <c r="H22" s="886"/>
      <c r="I22" s="888"/>
      <c r="J22" s="880"/>
      <c r="K22" s="883"/>
      <c r="L22" s="782" t="str">
        <f>mergeValue(A22) &amp;"."&amp; mergeValue(B22)&amp;"."&amp; mergeValue(C22)</f>
        <v>1.1.1</v>
      </c>
      <c r="M22" s="694" t="s">
        <v>7</v>
      </c>
      <c r="N22" s="647"/>
      <c r="O22" s="1242"/>
      <c r="P22" s="1242"/>
      <c r="Q22" s="1242"/>
      <c r="R22" s="1242"/>
      <c r="S22" s="1242"/>
      <c r="T22" s="1242"/>
      <c r="U22" s="1242"/>
      <c r="V22" s="1242"/>
      <c r="W22" s="631" t="s">
        <v>633</v>
      </c>
      <c r="Y22" s="830"/>
      <c r="Z22" s="830" t="str">
        <f t="shared" si="0"/>
        <v xml:space="preserve">Наименование системы теплоснабжения </v>
      </c>
      <c r="AA22" s="830"/>
      <c r="AB22" s="830"/>
      <c r="AC22" s="830"/>
      <c r="AI22" s="809"/>
      <c r="AJ22" s="809"/>
    </row>
    <row r="23" spans="1:36" ht="22.5">
      <c r="A23" s="1241"/>
      <c r="B23" s="1241"/>
      <c r="C23" s="1241"/>
      <c r="D23" s="1241">
        <v>1</v>
      </c>
      <c r="E23" s="886"/>
      <c r="F23" s="886"/>
      <c r="G23" s="886"/>
      <c r="H23" s="886"/>
      <c r="I23" s="888"/>
      <c r="J23" s="880"/>
      <c r="K23" s="883"/>
      <c r="L23" s="782" t="str">
        <f>mergeValue(A23) &amp;"."&amp; mergeValue(B23)&amp;"."&amp; mergeValue(C23)&amp;"."&amp; mergeValue(D23)</f>
        <v>1.1.1.1</v>
      </c>
      <c r="M23" s="695" t="s">
        <v>22</v>
      </c>
      <c r="N23" s="647"/>
      <c r="O23" s="1242"/>
      <c r="P23" s="1242"/>
      <c r="Q23" s="1242"/>
      <c r="R23" s="1242"/>
      <c r="S23" s="1242"/>
      <c r="T23" s="1242"/>
      <c r="U23" s="1242"/>
      <c r="V23" s="1242"/>
      <c r="W23" s="631" t="s">
        <v>634</v>
      </c>
      <c r="Y23" s="830"/>
      <c r="Z23" s="830" t="str">
        <f t="shared" si="0"/>
        <v xml:space="preserve">Источник тепловой энергии  </v>
      </c>
      <c r="AA23" s="830"/>
      <c r="AB23" s="830"/>
      <c r="AC23" s="830"/>
      <c r="AI23" s="809"/>
      <c r="AJ23" s="809"/>
    </row>
    <row r="24" spans="1:36" ht="101.25">
      <c r="A24" s="1241"/>
      <c r="B24" s="1241"/>
      <c r="C24" s="1241"/>
      <c r="D24" s="1241"/>
      <c r="E24" s="1241">
        <v>1</v>
      </c>
      <c r="F24" s="886"/>
      <c r="G24" s="886"/>
      <c r="H24" s="884">
        <v>1</v>
      </c>
      <c r="I24" s="1241">
        <v>1</v>
      </c>
      <c r="J24" s="886"/>
      <c r="K24" s="891"/>
      <c r="L24" s="782" t="str">
        <f>mergeValue(A24) &amp;"."&amp; mergeValue(B24)&amp;"."&amp; mergeValue(C24)&amp;"."&amp; mergeValue(D24)&amp;"."&amp; mergeValue(E24)</f>
        <v>1.1.1.1.1</v>
      </c>
      <c r="M24" s="555" t="s">
        <v>9</v>
      </c>
      <c r="N24" s="647"/>
      <c r="O24" s="1243"/>
      <c r="P24" s="1243"/>
      <c r="Q24" s="1243"/>
      <c r="R24" s="1243"/>
      <c r="S24" s="1243"/>
      <c r="T24" s="1243"/>
      <c r="U24" s="1243"/>
      <c r="V24" s="1243"/>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41"/>
      <c r="B25" s="1241"/>
      <c r="C25" s="1241"/>
      <c r="D25" s="1241"/>
      <c r="E25" s="1241"/>
      <c r="F25" s="1241">
        <v>1</v>
      </c>
      <c r="G25" s="884"/>
      <c r="H25" s="884"/>
      <c r="I25" s="1241"/>
      <c r="J25" s="1241">
        <v>1</v>
      </c>
      <c r="K25" s="892"/>
      <c r="L25" s="782" t="str">
        <f>mergeValue(A25) &amp;"."&amp; mergeValue(B25)&amp;"."&amp; mergeValue(C25)&amp;"."&amp; mergeValue(D25)&amp;"."&amp; mergeValue(E25)&amp;"."&amp; mergeValue(F25)</f>
        <v>1.1.1.1.1.1</v>
      </c>
      <c r="M25" s="556" t="s">
        <v>10</v>
      </c>
      <c r="N25" s="647"/>
      <c r="O25" s="1243"/>
      <c r="P25" s="1243"/>
      <c r="Q25" s="1243"/>
      <c r="R25" s="1243"/>
      <c r="S25" s="1243"/>
      <c r="T25" s="1243"/>
      <c r="U25" s="1243"/>
      <c r="V25" s="1243"/>
      <c r="W25" s="631" t="s">
        <v>636</v>
      </c>
      <c r="Y25" s="830"/>
      <c r="Z25" s="830" t="str">
        <f t="shared" si="0"/>
        <v>Группа потребителей</v>
      </c>
      <c r="AA25" s="830"/>
      <c r="AB25" s="830"/>
      <c r="AC25" s="830"/>
      <c r="AI25" s="809"/>
      <c r="AJ25" s="809"/>
    </row>
    <row r="26" spans="1:36" ht="189" customHeight="1">
      <c r="A26" s="1241"/>
      <c r="B26" s="1241"/>
      <c r="C26" s="1241"/>
      <c r="D26" s="1241"/>
      <c r="E26" s="1241"/>
      <c r="F26" s="1241"/>
      <c r="G26" s="884">
        <v>1</v>
      </c>
      <c r="H26" s="884"/>
      <c r="I26" s="1241"/>
      <c r="J26" s="1241"/>
      <c r="K26" s="892">
        <v>1</v>
      </c>
      <c r="L26" s="782" t="str">
        <f>mergeValue(A26) &amp;"."&amp; mergeValue(B26)&amp;"."&amp; mergeValue(C26)&amp;"."&amp; mergeValue(D26)&amp;"."&amp; mergeValue(E26)&amp;"."&amp; mergeValue(F26)&amp;"."&amp; mergeValue(G26)</f>
        <v>1.1.1.1.1.1.1</v>
      </c>
      <c r="M26" s="1069"/>
      <c r="N26" s="647"/>
      <c r="O26" s="764"/>
      <c r="P26" s="764"/>
      <c r="Q26" s="1094"/>
      <c r="R26" s="1236"/>
      <c r="S26" s="1237" t="s">
        <v>84</v>
      </c>
      <c r="T26" s="1236"/>
      <c r="U26" s="1237" t="s">
        <v>85</v>
      </c>
      <c r="V26" s="764"/>
      <c r="W26" s="1212" t="s">
        <v>655</v>
      </c>
      <c r="X26" s="809" t="str">
        <f>strCheckDate(O27:V27)</f>
        <v/>
      </c>
      <c r="Y26" s="830"/>
      <c r="Z26" s="830" t="str">
        <f t="shared" si="0"/>
        <v/>
      </c>
      <c r="AA26" s="830"/>
      <c r="AB26" s="830"/>
      <c r="AC26" s="830"/>
      <c r="AI26" s="809"/>
      <c r="AJ26" s="809"/>
    </row>
    <row r="27" spans="1:36" ht="11.25" hidden="1">
      <c r="A27" s="1241"/>
      <c r="B27" s="1241"/>
      <c r="C27" s="1241"/>
      <c r="D27" s="1241"/>
      <c r="E27" s="1241"/>
      <c r="F27" s="1241"/>
      <c r="G27" s="884"/>
      <c r="H27" s="884"/>
      <c r="I27" s="1241"/>
      <c r="J27" s="1241"/>
      <c r="K27" s="892"/>
      <c r="L27" s="801"/>
      <c r="M27" s="647"/>
      <c r="N27" s="647"/>
      <c r="O27" s="764"/>
      <c r="P27" s="764"/>
      <c r="Q27" s="770" t="str">
        <f>R26 &amp; "-" &amp; T26</f>
        <v>-</v>
      </c>
      <c r="R27" s="1236"/>
      <c r="S27" s="1237"/>
      <c r="T27" s="1236"/>
      <c r="U27" s="1237"/>
      <c r="V27" s="764"/>
      <c r="W27" s="1213"/>
      <c r="Y27" s="830"/>
      <c r="Z27" s="830" t="str">
        <f t="shared" si="0"/>
        <v/>
      </c>
      <c r="AA27" s="830"/>
      <c r="AB27" s="830"/>
      <c r="AC27" s="830"/>
      <c r="AI27" s="809"/>
      <c r="AJ27" s="809"/>
    </row>
    <row r="28" spans="1:36" ht="15" customHeight="1">
      <c r="A28" s="1241"/>
      <c r="B28" s="1241"/>
      <c r="C28" s="1241"/>
      <c r="D28" s="1241"/>
      <c r="E28" s="1241"/>
      <c r="F28" s="1241"/>
      <c r="G28" s="886"/>
      <c r="H28" s="884"/>
      <c r="I28" s="1241"/>
      <c r="J28" s="1241"/>
      <c r="K28" s="891"/>
      <c r="L28" s="689"/>
      <c r="M28" s="558" t="s">
        <v>25</v>
      </c>
      <c r="N28" s="766"/>
      <c r="O28" s="766"/>
      <c r="P28" s="766"/>
      <c r="Q28" s="766"/>
      <c r="R28" s="766"/>
      <c r="S28" s="766"/>
      <c r="T28" s="766"/>
      <c r="U28" s="766"/>
      <c r="V28" s="763"/>
      <c r="W28" s="1214"/>
      <c r="Y28" s="830"/>
      <c r="Z28" s="830" t="str">
        <f t="shared" si="0"/>
        <v>Добавить вид теплоносителя (параметры теплоносителя)</v>
      </c>
      <c r="AA28" s="830"/>
      <c r="AB28" s="830"/>
      <c r="AC28" s="830"/>
      <c r="AI28" s="809"/>
      <c r="AJ28" s="809"/>
    </row>
    <row r="29" spans="1:36" ht="15" customHeight="1">
      <c r="A29" s="1241"/>
      <c r="B29" s="1241"/>
      <c r="C29" s="1241"/>
      <c r="D29" s="1241"/>
      <c r="E29" s="1241"/>
      <c r="F29" s="886"/>
      <c r="G29" s="886"/>
      <c r="H29" s="884"/>
      <c r="I29" s="1241"/>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41"/>
      <c r="B30" s="1241"/>
      <c r="C30" s="1241"/>
      <c r="D30" s="1241"/>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41"/>
      <c r="B31" s="1241"/>
      <c r="C31" s="1241"/>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41"/>
      <c r="B32" s="1241"/>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41"/>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5" t="s">
        <v>632</v>
      </c>
      <c r="N36" s="1205"/>
      <c r="O36" s="1205"/>
      <c r="P36" s="1205"/>
      <c r="Q36" s="1205"/>
      <c r="R36" s="1205"/>
      <c r="S36" s="1205"/>
      <c r="T36" s="1205"/>
      <c r="U36" s="1205"/>
      <c r="V36" s="1205"/>
      <c r="W36" s="1205"/>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6" t="s">
        <v>491</v>
      </c>
      <c r="G2" s="1207"/>
      <c r="H2" s="1208"/>
      <c r="I2" s="641"/>
    </row>
    <row r="3" spans="1:20" ht="3" customHeight="1"/>
    <row r="4" spans="1:20" s="571" customFormat="1" ht="11.25">
      <c r="A4" s="591"/>
      <c r="B4" s="591"/>
      <c r="C4" s="591"/>
      <c r="D4" s="591"/>
      <c r="F4" s="1164" t="s">
        <v>454</v>
      </c>
      <c r="G4" s="1164"/>
      <c r="H4" s="1164"/>
      <c r="I4" s="120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22.04.2022</v>
      </c>
      <c r="I7" s="582" t="s">
        <v>493</v>
      </c>
      <c r="J7" s="616"/>
      <c r="K7" s="591"/>
      <c r="L7" s="591"/>
      <c r="M7" s="591"/>
      <c r="N7" s="591"/>
      <c r="O7" s="591"/>
      <c r="P7" s="591"/>
      <c r="Q7" s="591"/>
      <c r="R7" s="591"/>
      <c r="S7" s="591"/>
      <c r="T7" s="591"/>
    </row>
    <row r="8" spans="1:20" s="571" customFormat="1" ht="45">
      <c r="A8" s="121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0"/>
      <c r="B11" s="121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0"/>
      <c r="B12" s="1210"/>
      <c r="C12" s="121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0"/>
      <c r="B13" s="1210"/>
      <c r="C13" s="1210"/>
      <c r="D13" s="624">
        <v>1</v>
      </c>
      <c r="F13" s="617" t="str">
        <f>"4."&amp;mergeValue(A13) &amp;"."&amp;mergeValue(B13)&amp;"."&amp;mergeValue(C13)&amp;"."&amp;mergeValue(D13)</f>
        <v>4.1.1.1.1</v>
      </c>
      <c r="G13" s="634" t="s">
        <v>498</v>
      </c>
      <c r="H13" s="605"/>
      <c r="I13" s="1211" t="s">
        <v>591</v>
      </c>
      <c r="J13" s="616"/>
      <c r="K13" s="591"/>
      <c r="L13" s="591"/>
      <c r="M13" s="591"/>
      <c r="N13" s="591"/>
      <c r="O13" s="591"/>
      <c r="P13" s="591"/>
      <c r="Q13" s="591"/>
      <c r="R13" s="591"/>
      <c r="S13" s="591"/>
      <c r="T13" s="591"/>
    </row>
    <row r="14" spans="1:20" s="571" customFormat="1" ht="18.75">
      <c r="A14" s="1210"/>
      <c r="B14" s="1210"/>
      <c r="C14" s="1210"/>
      <c r="D14" s="624"/>
      <c r="F14" s="620"/>
      <c r="G14" s="551" t="s">
        <v>4</v>
      </c>
      <c r="H14" s="625"/>
      <c r="I14" s="1211"/>
      <c r="J14" s="616"/>
      <c r="K14" s="591"/>
      <c r="L14" s="591"/>
      <c r="M14" s="591"/>
      <c r="N14" s="591"/>
      <c r="O14" s="591"/>
      <c r="P14" s="591"/>
      <c r="Q14" s="591"/>
      <c r="R14" s="591"/>
      <c r="S14" s="591"/>
      <c r="T14" s="591"/>
    </row>
    <row r="15" spans="1:20" s="571" customFormat="1" ht="18.75">
      <c r="A15" s="1210"/>
      <c r="B15" s="1210"/>
      <c r="C15" s="624"/>
      <c r="D15" s="624"/>
      <c r="F15" s="635"/>
      <c r="G15" s="578" t="s">
        <v>403</v>
      </c>
      <c r="H15" s="636"/>
      <c r="I15" s="637"/>
      <c r="J15" s="616"/>
      <c r="K15" s="591"/>
      <c r="L15" s="591"/>
      <c r="M15" s="591"/>
      <c r="N15" s="591"/>
      <c r="O15" s="591"/>
      <c r="P15" s="591"/>
      <c r="Q15" s="591"/>
      <c r="R15" s="591"/>
      <c r="S15" s="591"/>
      <c r="T15" s="591"/>
    </row>
    <row r="16" spans="1:20" s="571" customFormat="1" ht="18.75">
      <c r="A16" s="121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5" t="s">
        <v>593</v>
      </c>
      <c r="H19" s="1205"/>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38" t="s">
        <v>631</v>
      </c>
      <c r="M5" s="1238"/>
      <c r="N5" s="1238"/>
      <c r="O5" s="1238"/>
      <c r="P5" s="1238"/>
      <c r="Q5" s="1238"/>
      <c r="R5" s="1238"/>
      <c r="S5" s="1238"/>
      <c r="T5" s="1238"/>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15" t="str">
        <f>IF(NameOrPr_ch="",IF(NameOrPr="","",NameOrPr),NameOrPr_ch)</f>
        <v>Министерство тарифного регулирования и энергетики Челябинской области</v>
      </c>
      <c r="P7" s="1215"/>
      <c r="Q7" s="1215"/>
      <c r="R7" s="1215"/>
      <c r="S7" s="1215"/>
      <c r="T7" s="1215"/>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15" t="str">
        <f>IF(datePr_ch="",IF(datePr="","",datePr),datePr_ch)</f>
        <v>30.03.2022</v>
      </c>
      <c r="P8" s="1215"/>
      <c r="Q8" s="1215"/>
      <c r="R8" s="1215"/>
      <c r="S8" s="1215"/>
      <c r="T8" s="1215"/>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15" t="str">
        <f>IF(numberPr_ch="",IF(numberPr="","",numberPr),numberPr_ch)</f>
        <v>22/1</v>
      </c>
      <c r="P9" s="1215"/>
      <c r="Q9" s="1215"/>
      <c r="R9" s="1215"/>
      <c r="S9" s="1215"/>
      <c r="T9" s="1215"/>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15" t="str">
        <f>IF(IstPub_ch="",IF(IstPub="","",IstPub),IstPub_ch)</f>
        <v>Официальный сайт Министерства тарифного регулирования и энергетики Челябинской области</v>
      </c>
      <c r="P10" s="1215"/>
      <c r="Q10" s="1215"/>
      <c r="R10" s="1215"/>
      <c r="S10" s="1215"/>
      <c r="T10" s="1215"/>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55"/>
      <c r="P12" s="1255"/>
      <c r="Q12" s="1255"/>
      <c r="R12" s="1255"/>
      <c r="S12" s="1255"/>
      <c r="T12" s="1255"/>
      <c r="U12" s="1255"/>
    </row>
    <row r="13" spans="1:33">
      <c r="J13" s="482"/>
      <c r="K13" s="482"/>
      <c r="L13" s="1164" t="s">
        <v>454</v>
      </c>
      <c r="M13" s="1164"/>
      <c r="N13" s="1164"/>
      <c r="O13" s="1164"/>
      <c r="P13" s="1164"/>
      <c r="Q13" s="1164"/>
      <c r="R13" s="1164"/>
      <c r="S13" s="1164"/>
      <c r="T13" s="1164"/>
      <c r="U13" s="1164"/>
      <c r="V13" s="1164"/>
      <c r="W13" s="1164" t="s">
        <v>455</v>
      </c>
    </row>
    <row r="14" spans="1:33" ht="14.25" customHeight="1">
      <c r="J14" s="482"/>
      <c r="K14" s="482"/>
      <c r="L14" s="1222" t="s">
        <v>92</v>
      </c>
      <c r="M14" s="1222" t="s">
        <v>639</v>
      </c>
      <c r="N14" s="475"/>
      <c r="O14" s="1223" t="s">
        <v>641</v>
      </c>
      <c r="P14" s="1224"/>
      <c r="Q14" s="1224"/>
      <c r="R14" s="1224"/>
      <c r="S14" s="1224"/>
      <c r="T14" s="1225"/>
      <c r="U14" s="1233" t="s">
        <v>341</v>
      </c>
      <c r="V14" s="1254" t="s">
        <v>275</v>
      </c>
      <c r="W14" s="1164"/>
    </row>
    <row r="15" spans="1:33" ht="14.25" customHeight="1">
      <c r="J15" s="482"/>
      <c r="K15" s="482"/>
      <c r="L15" s="1222"/>
      <c r="M15" s="1222"/>
      <c r="N15" s="474"/>
      <c r="O15" s="1228" t="s">
        <v>640</v>
      </c>
      <c r="P15" s="656"/>
      <c r="Q15" s="656"/>
      <c r="R15" s="1231" t="s">
        <v>654</v>
      </c>
      <c r="S15" s="1231"/>
      <c r="T15" s="1232"/>
      <c r="U15" s="1234"/>
      <c r="V15" s="1254"/>
      <c r="W15" s="1164"/>
    </row>
    <row r="16" spans="1:33" ht="30.75" customHeight="1">
      <c r="J16" s="482"/>
      <c r="K16" s="482"/>
      <c r="L16" s="1222"/>
      <c r="M16" s="1222"/>
      <c r="N16" s="473"/>
      <c r="O16" s="1229"/>
      <c r="P16" s="654"/>
      <c r="Q16" s="655"/>
      <c r="R16" s="537" t="s">
        <v>274</v>
      </c>
      <c r="S16" s="1217" t="s">
        <v>273</v>
      </c>
      <c r="T16" s="1218"/>
      <c r="U16" s="1235"/>
      <c r="V16" s="1254"/>
      <c r="W16" s="1164"/>
    </row>
    <row r="17" spans="1:33">
      <c r="J17" s="482"/>
      <c r="K17" s="490">
        <v>1</v>
      </c>
      <c r="L17" s="638" t="s">
        <v>93</v>
      </c>
      <c r="M17" s="638" t="s">
        <v>49</v>
      </c>
      <c r="N17" s="510" t="s">
        <v>49</v>
      </c>
      <c r="O17" s="639">
        <f ca="1">OFFSET(O17,0,-1)+1</f>
        <v>3</v>
      </c>
      <c r="P17" s="640">
        <f ca="1">OFFSET(P17,0,-1)</f>
        <v>3</v>
      </c>
      <c r="Q17" s="640">
        <f ca="1">OFFSET(Q17,0,-1)</f>
        <v>3</v>
      </c>
      <c r="R17" s="639">
        <f ca="1">OFFSET(R17,0,-1)+1</f>
        <v>4</v>
      </c>
      <c r="S17" s="1252">
        <f ca="1">OFFSET(S17,0,-1)+1</f>
        <v>5</v>
      </c>
      <c r="T17" s="1252"/>
      <c r="U17" s="639">
        <f ca="1">OFFSET(U17,0,-2)+1</f>
        <v>6</v>
      </c>
      <c r="V17" s="640">
        <f ca="1">OFFSET(V17,0,-1)</f>
        <v>6</v>
      </c>
      <c r="W17" s="639">
        <f ca="1">OFFSET(W17,0,-1)+1</f>
        <v>7</v>
      </c>
    </row>
    <row r="18" spans="1:33" ht="22.5">
      <c r="A18" s="1241">
        <v>1</v>
      </c>
      <c r="B18" s="902"/>
      <c r="C18" s="902"/>
      <c r="D18" s="902"/>
      <c r="E18" s="903"/>
      <c r="F18" s="904"/>
      <c r="G18" s="904"/>
      <c r="H18" s="904"/>
      <c r="I18" s="905"/>
      <c r="J18" s="900"/>
      <c r="K18" s="907"/>
      <c r="L18" s="594">
        <f>mergeValue(A18)</f>
        <v>1</v>
      </c>
      <c r="M18" s="642" t="s">
        <v>20</v>
      </c>
      <c r="N18" s="581"/>
      <c r="O18" s="1253"/>
      <c r="P18" s="1253"/>
      <c r="Q18" s="1253"/>
      <c r="R18" s="1253"/>
      <c r="S18" s="1253"/>
      <c r="T18" s="1253"/>
      <c r="U18" s="1253"/>
      <c r="V18" s="1253"/>
      <c r="W18" s="631" t="s">
        <v>476</v>
      </c>
    </row>
    <row r="19" spans="1:33" ht="22.5">
      <c r="A19" s="1241"/>
      <c r="B19" s="1241">
        <v>1</v>
      </c>
      <c r="C19" s="902"/>
      <c r="D19" s="902"/>
      <c r="E19" s="904"/>
      <c r="F19" s="904"/>
      <c r="G19" s="904"/>
      <c r="H19" s="904"/>
      <c r="I19" s="899"/>
      <c r="J19" s="898"/>
      <c r="K19" s="901"/>
      <c r="L19" s="594" t="str">
        <f>mergeValue(A19) &amp;"."&amp; mergeValue(B19)</f>
        <v>1.1</v>
      </c>
      <c r="M19" s="547" t="s">
        <v>16</v>
      </c>
      <c r="N19" s="581"/>
      <c r="O19" s="1253"/>
      <c r="P19" s="1253"/>
      <c r="Q19" s="1253"/>
      <c r="R19" s="1253"/>
      <c r="S19" s="1253"/>
      <c r="T19" s="1253"/>
      <c r="U19" s="1253"/>
      <c r="V19" s="1253"/>
      <c r="W19" s="631" t="s">
        <v>477</v>
      </c>
    </row>
    <row r="20" spans="1:33" ht="22.5">
      <c r="A20" s="1241"/>
      <c r="B20" s="1241"/>
      <c r="C20" s="1241">
        <v>1</v>
      </c>
      <c r="D20" s="902"/>
      <c r="E20" s="904"/>
      <c r="F20" s="904"/>
      <c r="G20" s="904"/>
      <c r="H20" s="904"/>
      <c r="I20" s="906"/>
      <c r="J20" s="898"/>
      <c r="K20" s="901"/>
      <c r="L20" s="594" t="str">
        <f>mergeValue(A20) &amp;"."&amp; mergeValue(B20)&amp;"."&amp; mergeValue(C20)</f>
        <v>1.1.1</v>
      </c>
      <c r="M20" s="548" t="s">
        <v>7</v>
      </c>
      <c r="N20" s="581"/>
      <c r="O20" s="1253"/>
      <c r="P20" s="1253"/>
      <c r="Q20" s="1253"/>
      <c r="R20" s="1253"/>
      <c r="S20" s="1253"/>
      <c r="T20" s="1253"/>
      <c r="U20" s="1253"/>
      <c r="V20" s="1253"/>
      <c r="W20" s="631" t="s">
        <v>633</v>
      </c>
    </row>
    <row r="21" spans="1:33" ht="22.5">
      <c r="A21" s="1241"/>
      <c r="B21" s="1241"/>
      <c r="C21" s="1241"/>
      <c r="D21" s="1241">
        <v>1</v>
      </c>
      <c r="E21" s="904"/>
      <c r="F21" s="904"/>
      <c r="G21" s="904"/>
      <c r="H21" s="904"/>
      <c r="I21" s="906"/>
      <c r="J21" s="898"/>
      <c r="K21" s="901"/>
      <c r="L21" s="594" t="str">
        <f>mergeValue(A21) &amp;"."&amp; mergeValue(B21)&amp;"."&amp; mergeValue(C21)&amp;"."&amp; mergeValue(D21)</f>
        <v>1.1.1.1</v>
      </c>
      <c r="M21" s="549" t="s">
        <v>22</v>
      </c>
      <c r="N21" s="581"/>
      <c r="O21" s="1253"/>
      <c r="P21" s="1253"/>
      <c r="Q21" s="1253"/>
      <c r="R21" s="1253"/>
      <c r="S21" s="1253"/>
      <c r="T21" s="1253"/>
      <c r="U21" s="1253"/>
      <c r="V21" s="1253"/>
      <c r="W21" s="631" t="s">
        <v>634</v>
      </c>
    </row>
    <row r="22" spans="1:33" ht="101.25">
      <c r="A22" s="1241"/>
      <c r="B22" s="1241"/>
      <c r="C22" s="1241"/>
      <c r="D22" s="1241"/>
      <c r="E22" s="1241">
        <v>1</v>
      </c>
      <c r="F22" s="904"/>
      <c r="G22" s="904"/>
      <c r="H22" s="902">
        <v>1</v>
      </c>
      <c r="I22" s="1241">
        <v>1</v>
      </c>
      <c r="J22" s="904"/>
      <c r="K22" s="909"/>
      <c r="L22" s="594" t="str">
        <f>mergeValue(A22) &amp;"."&amp; mergeValue(B22)&amp;"."&amp; mergeValue(C22)&amp;"."&amp; mergeValue(D22)&amp;"."&amp; mergeValue(E22)</f>
        <v>1.1.1.1.1</v>
      </c>
      <c r="M22" s="555" t="s">
        <v>9</v>
      </c>
      <c r="N22" s="582"/>
      <c r="O22" s="1243"/>
      <c r="P22" s="1243"/>
      <c r="Q22" s="1243"/>
      <c r="R22" s="1243"/>
      <c r="S22" s="1243"/>
      <c r="T22" s="1243"/>
      <c r="U22" s="1243"/>
      <c r="V22" s="1243"/>
      <c r="W22" s="631" t="s">
        <v>638</v>
      </c>
    </row>
    <row r="23" spans="1:33" ht="90">
      <c r="A23" s="1241"/>
      <c r="B23" s="1241"/>
      <c r="C23" s="1241"/>
      <c r="D23" s="1241"/>
      <c r="E23" s="1241"/>
      <c r="F23" s="1241">
        <v>1</v>
      </c>
      <c r="G23" s="902"/>
      <c r="H23" s="902"/>
      <c r="I23" s="1241"/>
      <c r="J23" s="1241">
        <v>1</v>
      </c>
      <c r="K23" s="910"/>
      <c r="L23" s="594" t="str">
        <f>mergeValue(A23) &amp;"."&amp; mergeValue(B23)&amp;"."&amp; mergeValue(C23)&amp;"."&amp; mergeValue(D23)&amp;"."&amp; mergeValue(E23)&amp;"."&amp; mergeValue(F23)</f>
        <v>1.1.1.1.1.1</v>
      </c>
      <c r="M23" s="556" t="s">
        <v>10</v>
      </c>
      <c r="N23" s="582"/>
      <c r="O23" s="1244"/>
      <c r="P23" s="1245"/>
      <c r="Q23" s="1245"/>
      <c r="R23" s="1245"/>
      <c r="S23" s="1245"/>
      <c r="T23" s="1245"/>
      <c r="U23" s="1245"/>
      <c r="V23" s="1246"/>
      <c r="W23" s="631" t="s">
        <v>636</v>
      </c>
      <c r="Y23" s="505" t="str">
        <f>strCheckUnique(Z23:Z26)</f>
        <v/>
      </c>
      <c r="AA23" s="505" t="str">
        <f>IF(O23="","",O23 &amp; ":_")</f>
        <v/>
      </c>
    </row>
    <row r="24" spans="1:33" ht="189" customHeight="1">
      <c r="A24" s="1241"/>
      <c r="B24" s="1241"/>
      <c r="C24" s="1241"/>
      <c r="D24" s="1241"/>
      <c r="E24" s="1241"/>
      <c r="F24" s="1241"/>
      <c r="G24" s="902">
        <v>1</v>
      </c>
      <c r="H24" s="902"/>
      <c r="I24" s="1241"/>
      <c r="J24" s="1241"/>
      <c r="K24" s="910">
        <v>1</v>
      </c>
      <c r="L24" s="594" t="str">
        <f>mergeValue(A24) &amp;"."&amp; mergeValue(B24)&amp;"."&amp; mergeValue(C24)&amp;"."&amp; mergeValue(D24)&amp;"."&amp; mergeValue(E24)&amp;"."&amp; mergeValue(F24)&amp;"."&amp; mergeValue(G24)</f>
        <v>1.1.1.1.1.1.1</v>
      </c>
      <c r="M24" s="1069"/>
      <c r="N24" s="587"/>
      <c r="O24" s="1078"/>
      <c r="P24" s="563"/>
      <c r="Q24" s="563"/>
      <c r="R24" s="1251"/>
      <c r="S24" s="1237" t="s">
        <v>84</v>
      </c>
      <c r="T24" s="1251"/>
      <c r="U24" s="1237" t="s">
        <v>85</v>
      </c>
      <c r="V24" s="579"/>
      <c r="W24" s="1212" t="s">
        <v>656</v>
      </c>
      <c r="X24" s="501" t="str">
        <f>strCheckDate(O25:V25)</f>
        <v/>
      </c>
      <c r="Y24" s="505"/>
      <c r="Z24" s="505" t="str">
        <f>IF(M24="","",M24 )</f>
        <v/>
      </c>
      <c r="AA24" s="505"/>
      <c r="AB24" s="505"/>
      <c r="AC24" s="505"/>
    </row>
    <row r="25" spans="1:33" ht="11.25" hidden="1">
      <c r="A25" s="1241"/>
      <c r="B25" s="1241"/>
      <c r="C25" s="1241"/>
      <c r="D25" s="1241"/>
      <c r="E25" s="1241"/>
      <c r="F25" s="1241"/>
      <c r="G25" s="902"/>
      <c r="H25" s="902"/>
      <c r="I25" s="1241"/>
      <c r="J25" s="1241"/>
      <c r="K25" s="910"/>
      <c r="L25" s="601"/>
      <c r="M25" s="647"/>
      <c r="N25" s="587"/>
      <c r="O25" s="585"/>
      <c r="P25" s="563"/>
      <c r="Q25" s="585" t="str">
        <f>R24 &amp; "-" &amp; T24</f>
        <v>-</v>
      </c>
      <c r="R25" s="1236"/>
      <c r="S25" s="1237"/>
      <c r="T25" s="1236"/>
      <c r="U25" s="1237"/>
      <c r="V25" s="579"/>
      <c r="W25" s="1213"/>
    </row>
    <row r="26" spans="1:33" s="476" customFormat="1" ht="15" customHeight="1">
      <c r="A26" s="1241"/>
      <c r="B26" s="1241"/>
      <c r="C26" s="1241"/>
      <c r="D26" s="1241"/>
      <c r="E26" s="1241"/>
      <c r="F26" s="1241"/>
      <c r="G26" s="904"/>
      <c r="H26" s="902"/>
      <c r="I26" s="1241"/>
      <c r="J26" s="1241"/>
      <c r="K26" s="909"/>
      <c r="L26" s="539"/>
      <c r="M26" s="558" t="s">
        <v>25</v>
      </c>
      <c r="N26" s="552"/>
      <c r="O26" s="546"/>
      <c r="P26" s="546"/>
      <c r="Q26" s="546"/>
      <c r="R26" s="574"/>
      <c r="S26" s="565"/>
      <c r="T26" s="564"/>
      <c r="U26" s="552"/>
      <c r="V26" s="561"/>
      <c r="W26" s="1214"/>
      <c r="X26" s="502"/>
      <c r="Y26" s="502"/>
      <c r="Z26" s="502"/>
      <c r="AA26" s="502"/>
      <c r="AB26" s="502"/>
      <c r="AC26" s="502"/>
      <c r="AD26" s="502"/>
      <c r="AE26" s="502"/>
      <c r="AF26" s="502"/>
      <c r="AG26" s="502"/>
    </row>
    <row r="27" spans="1:33" s="476" customFormat="1" ht="15" customHeight="1">
      <c r="A27" s="1241"/>
      <c r="B27" s="1241"/>
      <c r="C27" s="1241"/>
      <c r="D27" s="1241"/>
      <c r="E27" s="1241"/>
      <c r="F27" s="904"/>
      <c r="G27" s="904"/>
      <c r="H27" s="902"/>
      <c r="I27" s="1241"/>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41"/>
      <c r="B28" s="1241"/>
      <c r="C28" s="1241"/>
      <c r="D28" s="1241"/>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41"/>
      <c r="B29" s="1241"/>
      <c r="C29" s="1241"/>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41"/>
      <c r="B30" s="1241"/>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41"/>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5" t="s">
        <v>632</v>
      </c>
      <c r="N34" s="1205"/>
      <c r="O34" s="1205"/>
      <c r="P34" s="1205"/>
      <c r="Q34" s="1205"/>
      <c r="R34" s="1205"/>
      <c r="S34" s="1205"/>
      <c r="T34" s="1205"/>
      <c r="U34" s="1205"/>
      <c r="V34" s="1205"/>
      <c r="W34" s="1205"/>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6" t="s">
        <v>491</v>
      </c>
      <c r="G2" s="1207"/>
      <c r="H2" s="1208"/>
      <c r="I2" s="641"/>
    </row>
    <row r="3" spans="1:20" ht="3" customHeight="1"/>
    <row r="4" spans="1:20" s="571" customFormat="1" ht="11.25">
      <c r="A4" s="591"/>
      <c r="B4" s="591"/>
      <c r="C4" s="591"/>
      <c r="D4" s="591"/>
      <c r="F4" s="1164" t="s">
        <v>454</v>
      </c>
      <c r="G4" s="1164"/>
      <c r="H4" s="1164"/>
      <c r="I4" s="120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22.04.2022</v>
      </c>
      <c r="I7" s="582" t="s">
        <v>493</v>
      </c>
      <c r="J7" s="616"/>
      <c r="K7" s="591"/>
      <c r="L7" s="591"/>
      <c r="M7" s="591"/>
      <c r="N7" s="591"/>
      <c r="O7" s="591"/>
      <c r="P7" s="591"/>
      <c r="Q7" s="591"/>
      <c r="R7" s="591"/>
      <c r="S7" s="591"/>
      <c r="T7" s="591"/>
    </row>
    <row r="8" spans="1:20" s="571" customFormat="1" ht="45">
      <c r="A8" s="121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0"/>
      <c r="B11" s="121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0"/>
      <c r="B12" s="1210"/>
      <c r="C12" s="121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0"/>
      <c r="B13" s="1210"/>
      <c r="C13" s="1210"/>
      <c r="D13" s="624">
        <v>1</v>
      </c>
      <c r="F13" s="617" t="str">
        <f>"4."&amp;mergeValue(A13) &amp;"."&amp;mergeValue(B13)&amp;"."&amp;mergeValue(C13)&amp;"."&amp;mergeValue(D13)</f>
        <v>4.1.1.1.1</v>
      </c>
      <c r="G13" s="634" t="s">
        <v>498</v>
      </c>
      <c r="H13" s="605"/>
      <c r="I13" s="1211" t="s">
        <v>591</v>
      </c>
      <c r="J13" s="616"/>
      <c r="K13" s="591"/>
      <c r="L13" s="591"/>
      <c r="M13" s="591"/>
      <c r="N13" s="591"/>
      <c r="O13" s="591"/>
      <c r="P13" s="591"/>
      <c r="Q13" s="591"/>
      <c r="R13" s="591"/>
      <c r="S13" s="591"/>
      <c r="T13" s="591"/>
    </row>
    <row r="14" spans="1:20" s="571" customFormat="1" ht="18.75">
      <c r="A14" s="1210"/>
      <c r="B14" s="1210"/>
      <c r="C14" s="1210"/>
      <c r="D14" s="624"/>
      <c r="F14" s="620"/>
      <c r="G14" s="551" t="s">
        <v>4</v>
      </c>
      <c r="H14" s="625"/>
      <c r="I14" s="1211"/>
      <c r="J14" s="616"/>
      <c r="K14" s="591"/>
      <c r="L14" s="591"/>
      <c r="M14" s="591"/>
      <c r="N14" s="591"/>
      <c r="O14" s="591"/>
      <c r="P14" s="591"/>
      <c r="Q14" s="591"/>
      <c r="R14" s="591"/>
      <c r="S14" s="591"/>
      <c r="T14" s="591"/>
    </row>
    <row r="15" spans="1:20" s="571" customFormat="1" ht="18.75">
      <c r="A15" s="1210"/>
      <c r="B15" s="1210"/>
      <c r="C15" s="624"/>
      <c r="D15" s="624"/>
      <c r="F15" s="635"/>
      <c r="G15" s="578" t="s">
        <v>403</v>
      </c>
      <c r="H15" s="636"/>
      <c r="I15" s="637"/>
      <c r="J15" s="616"/>
      <c r="K15" s="591"/>
      <c r="L15" s="591"/>
      <c r="M15" s="591"/>
      <c r="N15" s="591"/>
      <c r="O15" s="591"/>
      <c r="P15" s="591"/>
      <c r="Q15" s="591"/>
      <c r="R15" s="591"/>
      <c r="S15" s="591"/>
      <c r="T15" s="591"/>
    </row>
    <row r="16" spans="1:20" s="571" customFormat="1" ht="18.75">
      <c r="A16" s="121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5" t="s">
        <v>593</v>
      </c>
      <c r="H19" s="1205"/>
      <c r="I19" s="595"/>
      <c r="J19" s="615"/>
      <c r="K19" s="615"/>
      <c r="L19" s="615"/>
      <c r="M19" s="615"/>
      <c r="N19" s="615"/>
      <c r="O19" s="615"/>
      <c r="P19" s="615"/>
      <c r="Q19" s="615"/>
      <c r="R19" s="615"/>
      <c r="S19" s="615"/>
      <c r="T19" s="615"/>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8" t="s">
        <v>657</v>
      </c>
      <c r="M5" s="1238"/>
      <c r="N5" s="1238"/>
      <c r="O5" s="1238"/>
      <c r="P5" s="1238"/>
      <c r="Q5" s="1238"/>
      <c r="R5" s="1238"/>
      <c r="S5" s="1238"/>
      <c r="T5" s="1238"/>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6" t="str">
        <f>IF(NameOrPr_ch="",IF(NameOrPr="","",NameOrPr),NameOrPr_ch)</f>
        <v>Министерство тарифного регулирования и энергетики Челябинской области</v>
      </c>
      <c r="P7" s="1257"/>
      <c r="Q7" s="1257"/>
      <c r="R7" s="1257"/>
      <c r="S7" s="1257"/>
      <c r="T7" s="1258"/>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56" t="str">
        <f>IF(datePr_ch="",IF(datePr="","",datePr),datePr_ch)</f>
        <v>30.03.2022</v>
      </c>
      <c r="P8" s="1257"/>
      <c r="Q8" s="1257"/>
      <c r="R8" s="1257"/>
      <c r="S8" s="1257"/>
      <c r="T8" s="1258"/>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56" t="str">
        <f>IF(numberPr_ch="",IF(numberPr="","",numberPr),numberPr_ch)</f>
        <v>22/1</v>
      </c>
      <c r="P9" s="1257"/>
      <c r="Q9" s="1257"/>
      <c r="R9" s="1257"/>
      <c r="S9" s="1257"/>
      <c r="T9" s="1258"/>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6" t="str">
        <f>IF(IstPub_ch="",IF(IstPub="","",IstPub),IstPub_ch)</f>
        <v>Официальный сайт Министерства тарифного регулирования и энергетики Челябинской области</v>
      </c>
      <c r="P10" s="1257"/>
      <c r="Q10" s="1257"/>
      <c r="R10" s="1257"/>
      <c r="S10" s="1257"/>
      <c r="T10" s="1258"/>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9"/>
      <c r="M11" s="1239"/>
      <c r="N11" s="567"/>
      <c r="O11" s="1259"/>
      <c r="P11" s="1259"/>
      <c r="Q11" s="1259"/>
      <c r="R11" s="1259"/>
      <c r="S11" s="1259"/>
      <c r="T11" s="1259"/>
      <c r="U11" s="589" t="s">
        <v>373</v>
      </c>
      <c r="X11" s="591"/>
      <c r="Y11" s="591"/>
      <c r="Z11" s="591"/>
      <c r="AA11" s="591"/>
      <c r="AB11" s="591"/>
      <c r="AC11" s="591"/>
      <c r="AD11" s="591"/>
      <c r="AE11" s="591"/>
      <c r="AF11" s="591"/>
      <c r="AG11" s="591"/>
      <c r="AH11" s="591"/>
      <c r="AI11" s="591"/>
    </row>
    <row r="12" spans="1:35">
      <c r="J12" s="530"/>
      <c r="K12" s="530"/>
      <c r="L12" s="525"/>
      <c r="M12" s="525"/>
      <c r="N12" s="525"/>
      <c r="O12" s="1260"/>
      <c r="P12" s="1260"/>
      <c r="Q12" s="1260"/>
      <c r="R12" s="1260"/>
      <c r="S12" s="1260"/>
      <c r="T12" s="1260"/>
      <c r="U12" s="1260"/>
    </row>
    <row r="13" spans="1:35" ht="14.25" customHeight="1">
      <c r="J13" s="530"/>
      <c r="K13" s="530"/>
      <c r="L13" s="1164" t="s">
        <v>454</v>
      </c>
      <c r="M13" s="1164"/>
      <c r="N13" s="1164"/>
      <c r="O13" s="1164"/>
      <c r="P13" s="1164"/>
      <c r="Q13" s="1164"/>
      <c r="R13" s="1164"/>
      <c r="S13" s="1164"/>
      <c r="T13" s="1164"/>
      <c r="U13" s="1164"/>
      <c r="V13" s="1164"/>
      <c r="W13" s="1164" t="s">
        <v>455</v>
      </c>
    </row>
    <row r="14" spans="1:35" ht="14.25" customHeight="1">
      <c r="J14" s="530"/>
      <c r="K14" s="530"/>
      <c r="L14" s="1222" t="s">
        <v>92</v>
      </c>
      <c r="M14" s="1222" t="s">
        <v>639</v>
      </c>
      <c r="N14" s="522"/>
      <c r="O14" s="1223" t="s">
        <v>641</v>
      </c>
      <c r="P14" s="1224"/>
      <c r="Q14" s="1224"/>
      <c r="R14" s="1224"/>
      <c r="S14" s="1224"/>
      <c r="T14" s="1225"/>
      <c r="U14" s="1233" t="s">
        <v>341</v>
      </c>
      <c r="V14" s="1219" t="s">
        <v>275</v>
      </c>
      <c r="W14" s="1164"/>
    </row>
    <row r="15" spans="1:35" ht="14.25" customHeight="1">
      <c r="J15" s="530"/>
      <c r="K15" s="530"/>
      <c r="L15" s="1222"/>
      <c r="M15" s="1222"/>
      <c r="N15" s="522"/>
      <c r="O15" s="1228" t="s">
        <v>621</v>
      </c>
      <c r="P15" s="1226"/>
      <c r="Q15" s="1227"/>
      <c r="R15" s="1231" t="s">
        <v>654</v>
      </c>
      <c r="S15" s="1231"/>
      <c r="T15" s="1232"/>
      <c r="U15" s="1234"/>
      <c r="V15" s="1220"/>
      <c r="W15" s="1164"/>
    </row>
    <row r="16" spans="1:35" ht="30" customHeight="1">
      <c r="J16" s="530"/>
      <c r="K16" s="530"/>
      <c r="L16" s="1222"/>
      <c r="M16" s="1222"/>
      <c r="N16" s="521"/>
      <c r="O16" s="1229"/>
      <c r="P16" s="536"/>
      <c r="Q16" s="536"/>
      <c r="R16" s="537" t="s">
        <v>274</v>
      </c>
      <c r="S16" s="1217" t="s">
        <v>273</v>
      </c>
      <c r="T16" s="1218"/>
      <c r="U16" s="1235"/>
      <c r="V16" s="1221"/>
      <c r="W16" s="1164"/>
    </row>
    <row r="17" spans="1:36">
      <c r="J17" s="530"/>
      <c r="K17" s="570">
        <v>1</v>
      </c>
      <c r="L17" s="648" t="s">
        <v>93</v>
      </c>
      <c r="M17" s="648" t="s">
        <v>49</v>
      </c>
      <c r="N17" s="669" t="s">
        <v>49</v>
      </c>
      <c r="O17" s="649">
        <f ca="1">OFFSET(O17,0,-1)+1</f>
        <v>3</v>
      </c>
      <c r="P17" s="650">
        <f ca="1">OFFSET(P17,0,-1)</f>
        <v>3</v>
      </c>
      <c r="Q17" s="650">
        <f ca="1">OFFSET(Q17,0,-1)</f>
        <v>3</v>
      </c>
      <c r="R17" s="649">
        <f ca="1">OFFSET(R17,0,-1)+1</f>
        <v>4</v>
      </c>
      <c r="S17" s="1240">
        <f ca="1">OFFSET(S17,0,-1)+1</f>
        <v>5</v>
      </c>
      <c r="T17" s="1240"/>
      <c r="U17" s="649">
        <f ca="1">OFFSET(U17,0,-2)+1</f>
        <v>6</v>
      </c>
      <c r="V17" s="650">
        <f ca="1">OFFSET(V17,0,-1)</f>
        <v>6</v>
      </c>
      <c r="W17" s="649">
        <f ca="1">OFFSET(W17,0,-1)+1</f>
        <v>7</v>
      </c>
    </row>
    <row r="18" spans="1:36" ht="22.5">
      <c r="A18" s="1241">
        <v>1</v>
      </c>
      <c r="B18" s="920"/>
      <c r="C18" s="920"/>
      <c r="D18" s="920"/>
      <c r="E18" s="921"/>
      <c r="F18" s="922"/>
      <c r="G18" s="920"/>
      <c r="H18" s="920"/>
      <c r="I18" s="923"/>
      <c r="J18" s="918"/>
      <c r="K18" s="927">
        <v>1</v>
      </c>
      <c r="L18" s="594">
        <f>mergeValue(A18)</f>
        <v>1</v>
      </c>
      <c r="M18" s="642" t="s">
        <v>20</v>
      </c>
      <c r="N18" s="581"/>
      <c r="O18" s="1253"/>
      <c r="P18" s="1253"/>
      <c r="Q18" s="1253"/>
      <c r="R18" s="1253"/>
      <c r="S18" s="1253"/>
      <c r="T18" s="1253"/>
      <c r="U18" s="1253"/>
      <c r="V18" s="1253"/>
      <c r="W18" s="631" t="s">
        <v>658</v>
      </c>
    </row>
    <row r="19" spans="1:36" ht="22.5">
      <c r="A19" s="1241"/>
      <c r="B19" s="1241">
        <v>1</v>
      </c>
      <c r="C19" s="920"/>
      <c r="D19" s="920"/>
      <c r="E19" s="922"/>
      <c r="F19" s="922"/>
      <c r="G19" s="920"/>
      <c r="H19" s="920"/>
      <c r="I19" s="917"/>
      <c r="J19" s="916"/>
      <c r="K19" s="927">
        <v>1</v>
      </c>
      <c r="L19" s="594" t="str">
        <f>mergeValue(A19) &amp;"."&amp; mergeValue(B19)</f>
        <v>1.1</v>
      </c>
      <c r="M19" s="547" t="s">
        <v>16</v>
      </c>
      <c r="N19" s="581"/>
      <c r="O19" s="1253"/>
      <c r="P19" s="1253"/>
      <c r="Q19" s="1253"/>
      <c r="R19" s="1253"/>
      <c r="S19" s="1253"/>
      <c r="T19" s="1253"/>
      <c r="U19" s="1253"/>
      <c r="V19" s="1253"/>
      <c r="W19" s="631" t="s">
        <v>477</v>
      </c>
    </row>
    <row r="20" spans="1:36" ht="22.5">
      <c r="A20" s="1241"/>
      <c r="B20" s="1241"/>
      <c r="C20" s="1241">
        <v>1</v>
      </c>
      <c r="D20" s="920"/>
      <c r="E20" s="922"/>
      <c r="F20" s="922"/>
      <c r="G20" s="920"/>
      <c r="H20" s="920"/>
      <c r="I20" s="924"/>
      <c r="J20" s="916"/>
      <c r="K20" s="927">
        <v>1</v>
      </c>
      <c r="L20" s="594" t="str">
        <f>mergeValue(A20) &amp;"."&amp; mergeValue(B20)&amp;"."&amp; mergeValue(C20)</f>
        <v>1.1.1</v>
      </c>
      <c r="M20" s="548" t="s">
        <v>7</v>
      </c>
      <c r="N20" s="581"/>
      <c r="O20" s="1253"/>
      <c r="P20" s="1253"/>
      <c r="Q20" s="1253"/>
      <c r="R20" s="1253"/>
      <c r="S20" s="1253"/>
      <c r="T20" s="1253"/>
      <c r="U20" s="1253"/>
      <c r="V20" s="1253"/>
      <c r="W20" s="631" t="s">
        <v>633</v>
      </c>
    </row>
    <row r="21" spans="1:36" ht="22.5">
      <c r="A21" s="1241"/>
      <c r="B21" s="1241"/>
      <c r="C21" s="1241"/>
      <c r="D21" s="1241">
        <v>1</v>
      </c>
      <c r="E21" s="922"/>
      <c r="F21" s="922"/>
      <c r="G21" s="920"/>
      <c r="H21" s="920"/>
      <c r="I21" s="1241">
        <v>1</v>
      </c>
      <c r="J21" s="916"/>
      <c r="K21" s="927">
        <v>1</v>
      </c>
      <c r="L21" s="594" t="str">
        <f>mergeValue(A21) &amp;"."&amp; mergeValue(B21)&amp;"."&amp; mergeValue(C21)&amp;"."&amp; mergeValue(D21)</f>
        <v>1.1.1.1</v>
      </c>
      <c r="M21" s="549" t="s">
        <v>22</v>
      </c>
      <c r="N21" s="581"/>
      <c r="O21" s="1253"/>
      <c r="P21" s="1253"/>
      <c r="Q21" s="1253"/>
      <c r="R21" s="1253"/>
      <c r="S21" s="1253"/>
      <c r="T21" s="1253"/>
      <c r="U21" s="1253"/>
      <c r="V21" s="1253"/>
      <c r="W21" s="631" t="s">
        <v>634</v>
      </c>
    </row>
    <row r="22" spans="1:36" ht="11.25" hidden="1" customHeight="1">
      <c r="A22" s="1241"/>
      <c r="B22" s="1241"/>
      <c r="C22" s="1241"/>
      <c r="D22" s="1241"/>
      <c r="E22" s="1241">
        <v>1</v>
      </c>
      <c r="F22" s="922"/>
      <c r="G22" s="920"/>
      <c r="H22" s="920"/>
      <c r="I22" s="1241"/>
      <c r="J22" s="922"/>
      <c r="K22" s="927">
        <v>1</v>
      </c>
      <c r="L22" s="594"/>
      <c r="M22" s="555"/>
      <c r="N22" s="582"/>
      <c r="O22" s="632"/>
      <c r="P22" s="632"/>
      <c r="Q22" s="632"/>
      <c r="R22" s="632"/>
      <c r="S22" s="632"/>
      <c r="T22" s="632"/>
      <c r="U22" s="594"/>
      <c r="V22" s="508"/>
      <c r="W22" s="560"/>
    </row>
    <row r="23" spans="1:36" ht="90">
      <c r="A23" s="1241"/>
      <c r="B23" s="1241"/>
      <c r="C23" s="1241"/>
      <c r="D23" s="1241"/>
      <c r="E23" s="1241"/>
      <c r="F23" s="1241">
        <v>1</v>
      </c>
      <c r="G23" s="920"/>
      <c r="H23" s="920"/>
      <c r="I23" s="1241"/>
      <c r="J23" s="1261"/>
      <c r="K23" s="927">
        <v>1</v>
      </c>
      <c r="L23" s="594" t="str">
        <f>mergeValue(A23) &amp;"."&amp; mergeValue(B23)&amp;"."&amp; mergeValue(C23)&amp;"."&amp; mergeValue(D23)&amp;"."&amp;  mergeValue(F23)</f>
        <v>1.1.1.1.1</v>
      </c>
      <c r="M23" s="555" t="s">
        <v>10</v>
      </c>
      <c r="N23" s="582"/>
      <c r="O23" s="1243"/>
      <c r="P23" s="1243"/>
      <c r="Q23" s="1243"/>
      <c r="R23" s="1243"/>
      <c r="S23" s="1243"/>
      <c r="T23" s="1243"/>
      <c r="U23" s="1243"/>
      <c r="V23" s="1243"/>
      <c r="W23" s="631" t="s">
        <v>635</v>
      </c>
      <c r="Y23" s="590" t="str">
        <f>strCheckUnique(Z23:Z26)</f>
        <v/>
      </c>
      <c r="AA23" s="590"/>
    </row>
    <row r="24" spans="1:36" ht="189" customHeight="1">
      <c r="A24" s="1241"/>
      <c r="B24" s="1241"/>
      <c r="C24" s="1241"/>
      <c r="D24" s="1241"/>
      <c r="E24" s="1241"/>
      <c r="F24" s="1241"/>
      <c r="G24" s="920">
        <v>1</v>
      </c>
      <c r="H24" s="920"/>
      <c r="I24" s="1241"/>
      <c r="J24" s="1261"/>
      <c r="K24" s="919"/>
      <c r="L24" s="594" t="str">
        <f>mergeValue(A24) &amp;"."&amp; mergeValue(B24)&amp;"."&amp; mergeValue(C24)&amp;"."&amp; mergeValue(D24)&amp;"."&amp;  mergeValue(F24)&amp;"."&amp;  mergeValue(G24)</f>
        <v>1.1.1.1.1.1</v>
      </c>
      <c r="M24" s="1069"/>
      <c r="N24" s="587"/>
      <c r="O24" s="563"/>
      <c r="P24" s="563"/>
      <c r="Q24" s="563"/>
      <c r="R24" s="1251"/>
      <c r="S24" s="1237" t="s">
        <v>84</v>
      </c>
      <c r="T24" s="1251"/>
      <c r="U24" s="1237" t="s">
        <v>85</v>
      </c>
      <c r="V24" s="538"/>
      <c r="W24" s="1212" t="s">
        <v>659</v>
      </c>
      <c r="X24" s="586" t="str">
        <f>strCheckDate(O25:V25)</f>
        <v/>
      </c>
      <c r="Y24" s="590"/>
      <c r="Z24" s="590" t="str">
        <f>IF(M24="","",M24 )</f>
        <v/>
      </c>
      <c r="AA24" s="590"/>
      <c r="AB24" s="590"/>
      <c r="AC24" s="590"/>
    </row>
    <row r="25" spans="1:36" ht="11.25" hidden="1" customHeight="1">
      <c r="A25" s="1241"/>
      <c r="B25" s="1241"/>
      <c r="C25" s="1241"/>
      <c r="D25" s="1241"/>
      <c r="E25" s="1241"/>
      <c r="F25" s="1241"/>
      <c r="G25" s="920"/>
      <c r="H25" s="920"/>
      <c r="I25" s="1241"/>
      <c r="J25" s="1261"/>
      <c r="K25" s="927">
        <v>1</v>
      </c>
      <c r="L25" s="601"/>
      <c r="M25" s="647"/>
      <c r="N25" s="587"/>
      <c r="O25" s="563"/>
      <c r="P25" s="563"/>
      <c r="Q25" s="585" t="str">
        <f>R24 &amp; "-" &amp; T24</f>
        <v>-</v>
      </c>
      <c r="R25" s="1251"/>
      <c r="S25" s="1237"/>
      <c r="T25" s="1251"/>
      <c r="U25" s="1237"/>
      <c r="V25" s="538"/>
      <c r="W25" s="1213"/>
      <c r="Y25" s="590"/>
      <c r="Z25" s="590"/>
      <c r="AA25" s="590"/>
      <c r="AB25" s="590"/>
      <c r="AC25" s="590"/>
    </row>
    <row r="26" spans="1:36" s="523" customFormat="1" ht="15" customHeight="1">
      <c r="A26" s="1241"/>
      <c r="B26" s="1241"/>
      <c r="C26" s="1241"/>
      <c r="D26" s="1241"/>
      <c r="E26" s="1241"/>
      <c r="F26" s="1241"/>
      <c r="G26" s="920"/>
      <c r="H26" s="920"/>
      <c r="I26" s="1241"/>
      <c r="J26" s="1261"/>
      <c r="K26" s="927">
        <v>1</v>
      </c>
      <c r="L26" s="539"/>
      <c r="M26" s="557" t="s">
        <v>25</v>
      </c>
      <c r="N26" s="552"/>
      <c r="O26" s="546"/>
      <c r="P26" s="546"/>
      <c r="Q26" s="546"/>
      <c r="R26" s="574"/>
      <c r="S26" s="565"/>
      <c r="T26" s="564"/>
      <c r="U26" s="552"/>
      <c r="V26" s="561"/>
      <c r="W26" s="1214"/>
      <c r="X26" s="588"/>
      <c r="Y26" s="588"/>
      <c r="Z26" s="588"/>
      <c r="AA26" s="588"/>
      <c r="AB26" s="588"/>
      <c r="AC26" s="588"/>
      <c r="AD26" s="588"/>
      <c r="AE26" s="588"/>
      <c r="AF26" s="588"/>
      <c r="AG26" s="588"/>
      <c r="AH26" s="588"/>
      <c r="AI26" s="588"/>
    </row>
    <row r="27" spans="1:36" s="523" customFormat="1" ht="15" customHeight="1">
      <c r="A27" s="1241"/>
      <c r="B27" s="1241"/>
      <c r="C27" s="1241"/>
      <c r="D27" s="1241"/>
      <c r="E27" s="1241"/>
      <c r="F27" s="922"/>
      <c r="G27" s="922"/>
      <c r="H27" s="920"/>
      <c r="I27" s="1241"/>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41"/>
      <c r="B28" s="1241"/>
      <c r="C28" s="1241"/>
      <c r="D28" s="1241"/>
      <c r="E28" s="922"/>
      <c r="F28" s="922"/>
      <c r="G28" s="922"/>
      <c r="H28" s="920"/>
      <c r="I28" s="1241"/>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41"/>
      <c r="B29" s="1241"/>
      <c r="C29" s="1241"/>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41"/>
      <c r="B30" s="1241"/>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41"/>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5" t="s">
        <v>660</v>
      </c>
      <c r="N34" s="1205"/>
      <c r="O34" s="1205"/>
      <c r="P34" s="1205"/>
      <c r="Q34" s="1205"/>
      <c r="R34" s="1205"/>
      <c r="S34" s="1205"/>
      <c r="T34" s="1205"/>
      <c r="U34" s="1205"/>
      <c r="V34" s="1205"/>
      <c r="W34" s="1205"/>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6" t="s">
        <v>491</v>
      </c>
      <c r="G2" s="1207"/>
      <c r="H2" s="1208"/>
      <c r="I2" s="641"/>
    </row>
    <row r="3" spans="1:20" ht="3" customHeight="1"/>
    <row r="4" spans="1:20" s="571" customFormat="1" ht="11.25">
      <c r="A4" s="591"/>
      <c r="B4" s="591"/>
      <c r="C4" s="591"/>
      <c r="D4" s="591"/>
      <c r="F4" s="1164" t="s">
        <v>454</v>
      </c>
      <c r="G4" s="1164"/>
      <c r="H4" s="1164"/>
      <c r="I4" s="120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22.04.2022</v>
      </c>
      <c r="I7" s="582" t="s">
        <v>493</v>
      </c>
      <c r="J7" s="616"/>
      <c r="K7" s="591"/>
      <c r="L7" s="591"/>
      <c r="M7" s="591"/>
      <c r="N7" s="591"/>
      <c r="O7" s="591"/>
      <c r="P7" s="591"/>
      <c r="Q7" s="591"/>
      <c r="R7" s="591"/>
      <c r="S7" s="591"/>
      <c r="T7" s="591"/>
    </row>
    <row r="8" spans="1:20" s="571" customFormat="1" ht="45">
      <c r="A8" s="121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0"/>
      <c r="B11" s="121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0"/>
      <c r="B12" s="1210"/>
      <c r="C12" s="121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0"/>
      <c r="B13" s="1210"/>
      <c r="C13" s="1210"/>
      <c r="D13" s="624">
        <v>1</v>
      </c>
      <c r="F13" s="617" t="str">
        <f>"4."&amp;mergeValue(A13) &amp;"."&amp;mergeValue(B13)&amp;"."&amp;mergeValue(C13)&amp;"."&amp;mergeValue(D13)</f>
        <v>4.1.1.1.1</v>
      </c>
      <c r="G13" s="634" t="s">
        <v>498</v>
      </c>
      <c r="H13" s="605"/>
      <c r="I13" s="1211" t="s">
        <v>591</v>
      </c>
      <c r="J13" s="616"/>
      <c r="K13" s="591"/>
      <c r="L13" s="591"/>
      <c r="M13" s="591"/>
      <c r="N13" s="591"/>
      <c r="O13" s="591"/>
      <c r="P13" s="591"/>
      <c r="Q13" s="591"/>
      <c r="R13" s="591"/>
      <c r="S13" s="591"/>
      <c r="T13" s="591"/>
    </row>
    <row r="14" spans="1:20" s="571" customFormat="1" ht="18.75">
      <c r="A14" s="1210"/>
      <c r="B14" s="1210"/>
      <c r="C14" s="1210"/>
      <c r="D14" s="624"/>
      <c r="F14" s="620"/>
      <c r="G14" s="551" t="s">
        <v>4</v>
      </c>
      <c r="H14" s="625"/>
      <c r="I14" s="1211"/>
      <c r="J14" s="616"/>
      <c r="K14" s="591"/>
      <c r="L14" s="591"/>
      <c r="M14" s="591"/>
      <c r="N14" s="591"/>
      <c r="O14" s="591"/>
      <c r="P14" s="591"/>
      <c r="Q14" s="591"/>
      <c r="R14" s="591"/>
      <c r="S14" s="591"/>
      <c r="T14" s="591"/>
    </row>
    <row r="15" spans="1:20" s="571" customFormat="1" ht="18.75">
      <c r="A15" s="1210"/>
      <c r="B15" s="1210"/>
      <c r="C15" s="624"/>
      <c r="D15" s="624"/>
      <c r="F15" s="635"/>
      <c r="G15" s="578" t="s">
        <v>403</v>
      </c>
      <c r="H15" s="636"/>
      <c r="I15" s="637"/>
      <c r="J15" s="616"/>
      <c r="K15" s="591"/>
      <c r="L15" s="591"/>
      <c r="M15" s="591"/>
      <c r="N15" s="591"/>
      <c r="O15" s="591"/>
      <c r="P15" s="591"/>
      <c r="Q15" s="591"/>
      <c r="R15" s="591"/>
      <c r="S15" s="591"/>
      <c r="T15" s="591"/>
    </row>
    <row r="16" spans="1:20" s="571" customFormat="1" ht="18.75">
      <c r="A16" s="121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5" t="s">
        <v>593</v>
      </c>
      <c r="H19" s="1205"/>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38" t="s">
        <v>657</v>
      </c>
      <c r="M5" s="1238"/>
      <c r="N5" s="1238"/>
      <c r="O5" s="1238"/>
      <c r="P5" s="1238"/>
      <c r="Q5" s="1238"/>
      <c r="R5" s="1238"/>
      <c r="S5" s="1238"/>
      <c r="T5" s="1238"/>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6" t="str">
        <f>IF(NameOrPr_ch="",IF(NameOrPr="","",NameOrPr),NameOrPr_ch)</f>
        <v>Министерство тарифного регулирования и энергетики Челябинской области</v>
      </c>
      <c r="P7" s="1257"/>
      <c r="Q7" s="1257"/>
      <c r="R7" s="1257"/>
      <c r="S7" s="1257"/>
      <c r="T7" s="1258"/>
      <c r="U7" s="670"/>
      <c r="X7" s="586"/>
      <c r="Y7" s="586"/>
      <c r="Z7" s="586"/>
      <c r="AA7" s="586"/>
      <c r="AB7" s="586"/>
      <c r="AC7" s="586"/>
      <c r="AD7" s="586"/>
      <c r="AE7" s="586"/>
      <c r="AF7" s="586"/>
      <c r="AG7" s="586"/>
      <c r="AH7" s="586"/>
    </row>
    <row r="8" spans="7:34" s="492" customFormat="1" ht="18.75">
      <c r="G8" s="491"/>
      <c r="H8" s="491"/>
      <c r="L8" s="500"/>
      <c r="M8" s="618" t="s">
        <v>596</v>
      </c>
      <c r="N8" s="667"/>
      <c r="O8" s="1256" t="str">
        <f>IF(datePr_ch="",IF(datePr="","",datePr),datePr_ch)</f>
        <v>30.03.2022</v>
      </c>
      <c r="P8" s="1257"/>
      <c r="Q8" s="1257"/>
      <c r="R8" s="1257"/>
      <c r="S8" s="1257"/>
      <c r="T8" s="1258"/>
      <c r="U8" s="668"/>
      <c r="X8" s="506"/>
      <c r="Y8" s="506"/>
      <c r="Z8" s="506"/>
      <c r="AA8" s="506"/>
      <c r="AB8" s="506"/>
      <c r="AC8" s="506"/>
      <c r="AD8" s="506"/>
      <c r="AE8" s="506"/>
      <c r="AF8" s="506"/>
      <c r="AG8" s="506"/>
      <c r="AH8" s="506"/>
    </row>
    <row r="9" spans="7:34" s="492" customFormat="1" ht="18.75">
      <c r="G9" s="491"/>
      <c r="H9" s="491"/>
      <c r="L9" s="553"/>
      <c r="M9" s="618" t="s">
        <v>595</v>
      </c>
      <c r="N9" s="667"/>
      <c r="O9" s="1256" t="str">
        <f>IF(numberPr_ch="",IF(numberPr="","",numberPr),numberPr_ch)</f>
        <v>22/1</v>
      </c>
      <c r="P9" s="1257"/>
      <c r="Q9" s="1257"/>
      <c r="R9" s="1257"/>
      <c r="S9" s="1257"/>
      <c r="T9" s="1258"/>
      <c r="U9" s="668"/>
      <c r="X9" s="506"/>
      <c r="Y9" s="506"/>
      <c r="Z9" s="506"/>
      <c r="AA9" s="506"/>
      <c r="AB9" s="506"/>
      <c r="AC9" s="506"/>
      <c r="AD9" s="506"/>
      <c r="AE9" s="506"/>
      <c r="AF9" s="506"/>
      <c r="AG9" s="506"/>
      <c r="AH9" s="506"/>
    </row>
    <row r="10" spans="7:34" s="492" customFormat="1" ht="18.75">
      <c r="G10" s="491"/>
      <c r="H10" s="491"/>
      <c r="L10" s="553"/>
      <c r="M10" s="618" t="s">
        <v>501</v>
      </c>
      <c r="N10" s="667"/>
      <c r="O10" s="1256" t="str">
        <f>IF(IstPub_ch="",IF(IstPub="","",IstPub),IstPub_ch)</f>
        <v>Официальный сайт Министерства тарифного регулирования и энергетики Челябинской области</v>
      </c>
      <c r="P10" s="1257"/>
      <c r="Q10" s="1257"/>
      <c r="R10" s="1257"/>
      <c r="S10" s="1257"/>
      <c r="T10" s="1258"/>
      <c r="U10" s="668"/>
      <c r="X10" s="506"/>
      <c r="Y10" s="506"/>
      <c r="Z10" s="506"/>
      <c r="AA10" s="506"/>
      <c r="AB10" s="506"/>
      <c r="AC10" s="506"/>
      <c r="AD10" s="506"/>
      <c r="AE10" s="506"/>
      <c r="AF10" s="506"/>
      <c r="AG10" s="506"/>
      <c r="AH10" s="506"/>
    </row>
    <row r="11" spans="7:34" s="492" customFormat="1" ht="11.25" hidden="1">
      <c r="G11" s="491"/>
      <c r="H11" s="491"/>
      <c r="L11" s="1239"/>
      <c r="M11" s="1239"/>
      <c r="N11" s="489"/>
      <c r="O11" s="1262"/>
      <c r="P11" s="1262"/>
      <c r="Q11" s="1262"/>
      <c r="R11" s="1262"/>
      <c r="S11" s="1262"/>
      <c r="T11" s="1262"/>
      <c r="U11" s="504" t="s">
        <v>373</v>
      </c>
      <c r="X11" s="506"/>
      <c r="Y11" s="506"/>
      <c r="Z11" s="506"/>
      <c r="AA11" s="506"/>
      <c r="AB11" s="506"/>
      <c r="AC11" s="506"/>
      <c r="AD11" s="506"/>
      <c r="AE11" s="506"/>
      <c r="AF11" s="506"/>
      <c r="AG11" s="506"/>
      <c r="AH11" s="506"/>
    </row>
    <row r="12" spans="7:34">
      <c r="J12" s="482"/>
      <c r="K12" s="482"/>
      <c r="L12" s="478"/>
      <c r="M12" s="478"/>
      <c r="N12" s="478"/>
      <c r="O12" s="1260"/>
      <c r="P12" s="1260"/>
      <c r="Q12" s="1260"/>
      <c r="R12" s="1260"/>
      <c r="S12" s="1260"/>
      <c r="T12" s="1260"/>
      <c r="U12" s="1260"/>
    </row>
    <row r="13" spans="7:34">
      <c r="J13" s="482"/>
      <c r="K13" s="482"/>
      <c r="L13" s="1164" t="s">
        <v>454</v>
      </c>
      <c r="M13" s="1164"/>
      <c r="N13" s="1164"/>
      <c r="O13" s="1164"/>
      <c r="P13" s="1164"/>
      <c r="Q13" s="1164"/>
      <c r="R13" s="1164"/>
      <c r="S13" s="1164"/>
      <c r="T13" s="1164"/>
      <c r="U13" s="1164"/>
      <c r="V13" s="1164"/>
      <c r="W13" s="1164" t="s">
        <v>455</v>
      </c>
    </row>
    <row r="14" spans="7:34" ht="14.25" customHeight="1">
      <c r="J14" s="482"/>
      <c r="K14" s="482"/>
      <c r="L14" s="1222" t="s">
        <v>92</v>
      </c>
      <c r="M14" s="1222" t="s">
        <v>639</v>
      </c>
      <c r="N14" s="522"/>
      <c r="O14" s="1223" t="s">
        <v>641</v>
      </c>
      <c r="P14" s="1224"/>
      <c r="Q14" s="1224"/>
      <c r="R14" s="1224"/>
      <c r="S14" s="1224"/>
      <c r="T14" s="1225"/>
      <c r="U14" s="1233" t="s">
        <v>341</v>
      </c>
      <c r="V14" s="1219" t="s">
        <v>275</v>
      </c>
      <c r="W14" s="1164"/>
    </row>
    <row r="15" spans="7:34" s="524" customFormat="1" ht="14.25" customHeight="1">
      <c r="G15" s="532"/>
      <c r="H15" s="532"/>
      <c r="I15" s="532"/>
      <c r="J15" s="530"/>
      <c r="K15" s="530"/>
      <c r="L15" s="1222"/>
      <c r="M15" s="1222"/>
      <c r="N15" s="522"/>
      <c r="O15" s="1228" t="s">
        <v>605</v>
      </c>
      <c r="P15" s="1226" t="s">
        <v>271</v>
      </c>
      <c r="Q15" s="1227"/>
      <c r="R15" s="1231" t="s">
        <v>654</v>
      </c>
      <c r="S15" s="1231"/>
      <c r="T15" s="1232"/>
      <c r="U15" s="1234"/>
      <c r="V15" s="1220"/>
      <c r="W15" s="1164"/>
      <c r="X15" s="586"/>
      <c r="Y15" s="586"/>
      <c r="Z15" s="586"/>
      <c r="AA15" s="586"/>
      <c r="AB15" s="586"/>
      <c r="AC15" s="586"/>
      <c r="AD15" s="586"/>
      <c r="AE15" s="586"/>
      <c r="AF15" s="586"/>
      <c r="AG15" s="586"/>
      <c r="AH15" s="586"/>
    </row>
    <row r="16" spans="7:34" ht="33.75">
      <c r="J16" s="482"/>
      <c r="K16" s="482"/>
      <c r="L16" s="1222"/>
      <c r="M16" s="1222"/>
      <c r="N16" s="521"/>
      <c r="O16" s="1229"/>
      <c r="P16" s="536" t="s">
        <v>765</v>
      </c>
      <c r="Q16" s="536" t="s">
        <v>766</v>
      </c>
      <c r="R16" s="537" t="s">
        <v>274</v>
      </c>
      <c r="S16" s="1217" t="s">
        <v>273</v>
      </c>
      <c r="T16" s="1218"/>
      <c r="U16" s="1235"/>
      <c r="V16" s="1221"/>
      <c r="W16" s="1164"/>
    </row>
    <row r="17" spans="1:34">
      <c r="J17" s="482"/>
      <c r="K17" s="490">
        <v>1</v>
      </c>
      <c r="L17" s="479" t="s">
        <v>93</v>
      </c>
      <c r="M17" s="479" t="s">
        <v>49</v>
      </c>
      <c r="N17" s="497" t="s">
        <v>49</v>
      </c>
      <c r="O17" s="488">
        <f ca="1">OFFSET(O17,0,-1)+1</f>
        <v>3</v>
      </c>
      <c r="P17" s="488">
        <f ca="1">OFFSET(P17,0,-1)+1</f>
        <v>4</v>
      </c>
      <c r="Q17" s="488">
        <f ca="1">OFFSET(Q17,0,-1)+1</f>
        <v>5</v>
      </c>
      <c r="R17" s="488">
        <f ca="1">OFFSET(R17,0,-1)+1</f>
        <v>6</v>
      </c>
      <c r="S17" s="1240">
        <f ca="1">OFFSET(S17,0,-1)+1</f>
        <v>7</v>
      </c>
      <c r="T17" s="1240"/>
      <c r="U17" s="488">
        <f ca="1">OFFSET(U17,0,-2)+1</f>
        <v>8</v>
      </c>
      <c r="V17" s="496">
        <f ca="1">OFFSET(V17,0,-1)</f>
        <v>8</v>
      </c>
      <c r="W17" s="488">
        <f ca="1">OFFSET(W17,0,-1)+1</f>
        <v>9</v>
      </c>
    </row>
    <row r="18" spans="1:34" ht="22.5">
      <c r="A18" s="1241">
        <v>1</v>
      </c>
      <c r="B18" s="941"/>
      <c r="C18" s="941"/>
      <c r="D18" s="941"/>
      <c r="E18" s="942"/>
      <c r="F18" s="943"/>
      <c r="G18" s="943"/>
      <c r="H18" s="943"/>
      <c r="I18" s="944"/>
      <c r="J18" s="939"/>
      <c r="K18" s="946"/>
      <c r="L18" s="594">
        <f>mergeValue(A18)</f>
        <v>1</v>
      </c>
      <c r="M18" s="642" t="s">
        <v>20</v>
      </c>
      <c r="N18" s="581"/>
      <c r="O18" s="1253"/>
      <c r="P18" s="1253"/>
      <c r="Q18" s="1253"/>
      <c r="R18" s="1253"/>
      <c r="S18" s="1253"/>
      <c r="T18" s="1253"/>
      <c r="U18" s="1253"/>
      <c r="V18" s="1253"/>
      <c r="W18" s="631" t="s">
        <v>658</v>
      </c>
    </row>
    <row r="19" spans="1:34" ht="22.5">
      <c r="A19" s="1241"/>
      <c r="B19" s="1241">
        <v>1</v>
      </c>
      <c r="C19" s="941"/>
      <c r="D19" s="941"/>
      <c r="E19" s="943"/>
      <c r="F19" s="943"/>
      <c r="G19" s="943"/>
      <c r="H19" s="943"/>
      <c r="I19" s="938"/>
      <c r="J19" s="937"/>
      <c r="K19" s="940"/>
      <c r="L19" s="594" t="str">
        <f>mergeValue(A19) &amp;"."&amp; mergeValue(B19)</f>
        <v>1.1</v>
      </c>
      <c r="M19" s="547" t="s">
        <v>16</v>
      </c>
      <c r="N19" s="581"/>
      <c r="O19" s="1253"/>
      <c r="P19" s="1253"/>
      <c r="Q19" s="1253"/>
      <c r="R19" s="1253"/>
      <c r="S19" s="1253"/>
      <c r="T19" s="1253"/>
      <c r="U19" s="1253"/>
      <c r="V19" s="1253"/>
      <c r="W19" s="631" t="s">
        <v>477</v>
      </c>
    </row>
    <row r="20" spans="1:34" ht="22.5">
      <c r="A20" s="1241"/>
      <c r="B20" s="1241"/>
      <c r="C20" s="1241">
        <v>1</v>
      </c>
      <c r="D20" s="941"/>
      <c r="E20" s="943"/>
      <c r="F20" s="943"/>
      <c r="G20" s="943"/>
      <c r="H20" s="943"/>
      <c r="I20" s="945"/>
      <c r="J20" s="937"/>
      <c r="K20" s="940"/>
      <c r="L20" s="594" t="str">
        <f>mergeValue(A20) &amp;"."&amp; mergeValue(B20)&amp;"."&amp; mergeValue(C20)</f>
        <v>1.1.1</v>
      </c>
      <c r="M20" s="548" t="s">
        <v>7</v>
      </c>
      <c r="N20" s="581"/>
      <c r="O20" s="1253"/>
      <c r="P20" s="1253"/>
      <c r="Q20" s="1253"/>
      <c r="R20" s="1253"/>
      <c r="S20" s="1253"/>
      <c r="T20" s="1253"/>
      <c r="U20" s="1253"/>
      <c r="V20" s="1253"/>
      <c r="W20" s="631" t="s">
        <v>633</v>
      </c>
    </row>
    <row r="21" spans="1:34" ht="22.5">
      <c r="A21" s="1241"/>
      <c r="B21" s="1241"/>
      <c r="C21" s="1241"/>
      <c r="D21" s="1241">
        <v>1</v>
      </c>
      <c r="E21" s="943"/>
      <c r="F21" s="943"/>
      <c r="G21" s="943"/>
      <c r="H21" s="943"/>
      <c r="I21" s="945"/>
      <c r="J21" s="937"/>
      <c r="K21" s="940"/>
      <c r="L21" s="594" t="str">
        <f>mergeValue(A21) &amp;"."&amp; mergeValue(B21)&amp;"."&amp; mergeValue(C21)&amp;"."&amp; mergeValue(D21)</f>
        <v>1.1.1.1</v>
      </c>
      <c r="M21" s="549" t="s">
        <v>22</v>
      </c>
      <c r="N21" s="581"/>
      <c r="O21" s="1253"/>
      <c r="P21" s="1253"/>
      <c r="Q21" s="1253"/>
      <c r="R21" s="1253"/>
      <c r="S21" s="1253"/>
      <c r="T21" s="1253"/>
      <c r="U21" s="1253"/>
      <c r="V21" s="1253"/>
      <c r="W21" s="631" t="s">
        <v>634</v>
      </c>
    </row>
    <row r="22" spans="1:34" ht="11.25" hidden="1" customHeight="1">
      <c r="A22" s="1241"/>
      <c r="B22" s="1241"/>
      <c r="C22" s="1241"/>
      <c r="D22" s="1241"/>
      <c r="E22" s="1241">
        <v>1</v>
      </c>
      <c r="F22" s="943"/>
      <c r="G22" s="943"/>
      <c r="H22" s="941">
        <v>1</v>
      </c>
      <c r="I22" s="1241">
        <v>1</v>
      </c>
      <c r="J22" s="943"/>
      <c r="K22" s="948"/>
      <c r="L22" s="594"/>
      <c r="M22" s="555"/>
      <c r="N22" s="582"/>
      <c r="O22" s="632"/>
      <c r="P22" s="632"/>
      <c r="Q22" s="632"/>
      <c r="R22" s="632"/>
      <c r="S22" s="632"/>
      <c r="T22" s="632"/>
      <c r="U22" s="632"/>
      <c r="V22" s="509"/>
      <c r="W22" s="560"/>
    </row>
    <row r="23" spans="1:34" ht="90">
      <c r="A23" s="1241"/>
      <c r="B23" s="1241"/>
      <c r="C23" s="1241"/>
      <c r="D23" s="1241"/>
      <c r="E23" s="1241"/>
      <c r="F23" s="1241">
        <v>1</v>
      </c>
      <c r="G23" s="941"/>
      <c r="H23" s="941"/>
      <c r="I23" s="1241"/>
      <c r="J23" s="1241">
        <v>1</v>
      </c>
      <c r="K23" s="949"/>
      <c r="L23" s="594" t="str">
        <f>mergeValue(A23) &amp;"."&amp; mergeValue(B23)&amp;"."&amp; mergeValue(C23)&amp;"."&amp; mergeValue(D23)&amp;"."&amp;  mergeValue(F23)</f>
        <v>1.1.1.1.1</v>
      </c>
      <c r="M23" s="556" t="s">
        <v>10</v>
      </c>
      <c r="N23" s="582"/>
      <c r="O23" s="1243"/>
      <c r="P23" s="1243"/>
      <c r="Q23" s="1243"/>
      <c r="R23" s="1243"/>
      <c r="S23" s="1243"/>
      <c r="T23" s="1243"/>
      <c r="U23" s="1243"/>
      <c r="V23" s="1243"/>
      <c r="W23" s="631" t="s">
        <v>635</v>
      </c>
      <c r="Y23" s="505" t="str">
        <f>strCheckUnique(Z23:Z26)</f>
        <v/>
      </c>
      <c r="AA23" s="505"/>
    </row>
    <row r="24" spans="1:34" ht="189" customHeight="1">
      <c r="A24" s="1241"/>
      <c r="B24" s="1241"/>
      <c r="C24" s="1241"/>
      <c r="D24" s="1241"/>
      <c r="E24" s="1241"/>
      <c r="F24" s="1241"/>
      <c r="G24" s="941">
        <v>1</v>
      </c>
      <c r="H24" s="941"/>
      <c r="I24" s="1241"/>
      <c r="J24" s="1241"/>
      <c r="K24" s="949">
        <v>1</v>
      </c>
      <c r="L24" s="594" t="str">
        <f>mergeValue(A24) &amp;"."&amp; mergeValue(B24)&amp;"."&amp; mergeValue(C24)&amp;"."&amp; mergeValue(D24)&amp;"."&amp; mergeValue(F24)&amp;"."&amp; mergeValue(G24)</f>
        <v>1.1.1.1.1.1</v>
      </c>
      <c r="M24" s="1069"/>
      <c r="N24" s="587"/>
      <c r="O24" s="563"/>
      <c r="P24" s="563"/>
      <c r="Q24" s="1094"/>
      <c r="R24" s="1251"/>
      <c r="S24" s="1237" t="s">
        <v>84</v>
      </c>
      <c r="T24" s="1251"/>
      <c r="U24" s="1237" t="s">
        <v>85</v>
      </c>
      <c r="V24" s="579"/>
      <c r="W24" s="1212" t="s">
        <v>659</v>
      </c>
      <c r="X24" s="501" t="str">
        <f>strCheckDate(O25:V25)</f>
        <v/>
      </c>
      <c r="Y24" s="505"/>
      <c r="Z24" s="505" t="str">
        <f>IF(M24="","",M24 )</f>
        <v/>
      </c>
      <c r="AA24" s="505"/>
      <c r="AB24" s="505"/>
      <c r="AC24" s="505"/>
    </row>
    <row r="25" spans="1:34" ht="11.25" hidden="1">
      <c r="A25" s="1241"/>
      <c r="B25" s="1241"/>
      <c r="C25" s="1241"/>
      <c r="D25" s="1241"/>
      <c r="E25" s="1241"/>
      <c r="F25" s="1241"/>
      <c r="G25" s="941"/>
      <c r="H25" s="941"/>
      <c r="I25" s="1241"/>
      <c r="J25" s="1241"/>
      <c r="K25" s="949"/>
      <c r="L25" s="601"/>
      <c r="M25" s="647"/>
      <c r="N25" s="587"/>
      <c r="O25" s="563"/>
      <c r="P25" s="563"/>
      <c r="Q25" s="585" t="str">
        <f>R24 &amp; "-" &amp; T24</f>
        <v>-</v>
      </c>
      <c r="R25" s="1236"/>
      <c r="S25" s="1237"/>
      <c r="T25" s="1236"/>
      <c r="U25" s="1237"/>
      <c r="V25" s="579"/>
      <c r="W25" s="1213"/>
    </row>
    <row r="26" spans="1:34" s="476" customFormat="1" ht="15" customHeight="1">
      <c r="A26" s="1241"/>
      <c r="B26" s="1241"/>
      <c r="C26" s="1241"/>
      <c r="D26" s="1241"/>
      <c r="E26" s="1241"/>
      <c r="F26" s="1241"/>
      <c r="G26" s="943"/>
      <c r="H26" s="941"/>
      <c r="I26" s="1241"/>
      <c r="J26" s="1241"/>
      <c r="K26" s="948"/>
      <c r="L26" s="539"/>
      <c r="M26" s="557" t="s">
        <v>25</v>
      </c>
      <c r="N26" s="552"/>
      <c r="O26" s="546"/>
      <c r="P26" s="546"/>
      <c r="Q26" s="546"/>
      <c r="R26" s="574"/>
      <c r="S26" s="565"/>
      <c r="T26" s="564"/>
      <c r="U26" s="552"/>
      <c r="V26" s="561"/>
      <c r="W26" s="1214"/>
      <c r="X26" s="502"/>
      <c r="Y26" s="502"/>
      <c r="Z26" s="502"/>
      <c r="AA26" s="502"/>
      <c r="AB26" s="502"/>
      <c r="AC26" s="502"/>
      <c r="AD26" s="502"/>
      <c r="AE26" s="502"/>
      <c r="AF26" s="502"/>
      <c r="AG26" s="502"/>
      <c r="AH26" s="502"/>
    </row>
    <row r="27" spans="1:34" s="476" customFormat="1" ht="15" customHeight="1">
      <c r="A27" s="1241"/>
      <c r="B27" s="1241"/>
      <c r="C27" s="1241"/>
      <c r="D27" s="1241"/>
      <c r="E27" s="1241"/>
      <c r="F27" s="943"/>
      <c r="G27" s="943"/>
      <c r="H27" s="941"/>
      <c r="I27" s="1241"/>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41"/>
      <c r="B28" s="1241"/>
      <c r="C28" s="1241"/>
      <c r="D28" s="1241"/>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41"/>
      <c r="B29" s="1241"/>
      <c r="C29" s="1241"/>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41"/>
      <c r="B30" s="1241"/>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41"/>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5" t="s">
        <v>660</v>
      </c>
      <c r="N34" s="1205"/>
      <c r="O34" s="1205"/>
      <c r="P34" s="1205"/>
      <c r="Q34" s="1205"/>
      <c r="R34" s="1205"/>
      <c r="S34" s="1205"/>
      <c r="T34" s="1205"/>
      <c r="U34" s="1205"/>
      <c r="V34" s="1205"/>
      <c r="W34" s="1205"/>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6" t="s">
        <v>491</v>
      </c>
      <c r="G2" s="1207"/>
      <c r="H2" s="1208"/>
      <c r="I2" s="641"/>
    </row>
    <row r="3" spans="1:20" ht="3" customHeight="1"/>
    <row r="4" spans="1:20" s="571" customFormat="1" ht="11.25">
      <c r="A4" s="591"/>
      <c r="B4" s="591"/>
      <c r="C4" s="591"/>
      <c r="D4" s="591"/>
      <c r="F4" s="1164" t="s">
        <v>454</v>
      </c>
      <c r="G4" s="1164"/>
      <c r="H4" s="1164"/>
      <c r="I4" s="1209"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9"/>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22.04.2022</v>
      </c>
      <c r="I7" s="582" t="s">
        <v>493</v>
      </c>
      <c r="J7" s="616"/>
      <c r="K7" s="591"/>
      <c r="L7" s="591"/>
      <c r="M7" s="591"/>
      <c r="N7" s="591"/>
      <c r="O7" s="591"/>
      <c r="P7" s="591"/>
      <c r="Q7" s="591"/>
      <c r="R7" s="591"/>
      <c r="S7" s="591"/>
      <c r="T7" s="591"/>
    </row>
    <row r="8" spans="1:20" s="571" customFormat="1" ht="45">
      <c r="A8" s="1210">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10"/>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10"/>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10"/>
      <c r="B11" s="121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c r="O11" s="591"/>
      <c r="P11" s="591"/>
      <c r="Q11" s="591"/>
      <c r="R11" s="591"/>
      <c r="S11" s="591"/>
      <c r="T11" s="591"/>
    </row>
    <row r="12" spans="1:20" s="571" customFormat="1" ht="22.5">
      <c r="A12" s="1210"/>
      <c r="B12" s="1210"/>
      <c r="C12" s="1210">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10"/>
      <c r="B13" s="1210"/>
      <c r="C13" s="1210"/>
      <c r="D13" s="624">
        <v>1</v>
      </c>
      <c r="F13" s="617" t="str">
        <f>"4."&amp;mergeValue(A13) &amp;"."&amp;mergeValue(B13)&amp;"."&amp;mergeValue(C13)&amp;"."&amp;mergeValue(D13)</f>
        <v>4.1.1.1.1</v>
      </c>
      <c r="G13" s="634" t="s">
        <v>498</v>
      </c>
      <c r="H13" s="605"/>
      <c r="I13" s="1211" t="s">
        <v>591</v>
      </c>
      <c r="J13" s="616"/>
      <c r="K13" s="591"/>
      <c r="L13" s="591"/>
      <c r="M13" s="591"/>
      <c r="N13" s="591"/>
      <c r="O13" s="591"/>
      <c r="P13" s="591"/>
      <c r="Q13" s="591"/>
      <c r="R13" s="591"/>
      <c r="S13" s="591"/>
      <c r="T13" s="591"/>
    </row>
    <row r="14" spans="1:20" s="571" customFormat="1" ht="18.75">
      <c r="A14" s="1210"/>
      <c r="B14" s="1210"/>
      <c r="C14" s="1210"/>
      <c r="D14" s="624"/>
      <c r="F14" s="620"/>
      <c r="G14" s="551" t="s">
        <v>4</v>
      </c>
      <c r="H14" s="625"/>
      <c r="I14" s="1211"/>
      <c r="J14" s="616"/>
      <c r="K14" s="591"/>
      <c r="L14" s="591"/>
      <c r="M14" s="591"/>
      <c r="N14" s="591"/>
      <c r="O14" s="591"/>
      <c r="P14" s="591"/>
      <c r="Q14" s="591"/>
      <c r="R14" s="591"/>
      <c r="S14" s="591"/>
      <c r="T14" s="591"/>
    </row>
    <row r="15" spans="1:20" s="571" customFormat="1" ht="18.75">
      <c r="A15" s="1210"/>
      <c r="B15" s="1210"/>
      <c r="C15" s="624"/>
      <c r="D15" s="624"/>
      <c r="F15" s="635"/>
      <c r="G15" s="578" t="s">
        <v>403</v>
      </c>
      <c r="H15" s="636"/>
      <c r="I15" s="637"/>
      <c r="J15" s="616"/>
      <c r="K15" s="591"/>
      <c r="L15" s="591"/>
      <c r="M15" s="591"/>
      <c r="N15" s="591"/>
      <c r="O15" s="591"/>
      <c r="P15" s="591"/>
      <c r="Q15" s="591"/>
      <c r="R15" s="591"/>
      <c r="S15" s="591"/>
      <c r="T15" s="591"/>
    </row>
    <row r="16" spans="1:20" s="571" customFormat="1" ht="18.75">
      <c r="A16" s="1210"/>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5" t="s">
        <v>593</v>
      </c>
      <c r="H19" s="1205"/>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38" t="s">
        <v>657</v>
      </c>
      <c r="M5" s="1238"/>
      <c r="N5" s="1238"/>
      <c r="O5" s="1238"/>
      <c r="P5" s="1238"/>
      <c r="Q5" s="1238"/>
      <c r="R5" s="1238"/>
      <c r="S5" s="1238"/>
      <c r="T5" s="1238"/>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6" t="str">
        <f>IF(NameOrPr_ch="",IF(NameOrPr="","",NameOrPr),NameOrPr_ch)</f>
        <v>Министерство тарифного регулирования и энергетики Челябинской области</v>
      </c>
      <c r="P7" s="1257"/>
      <c r="Q7" s="1257"/>
      <c r="R7" s="1257"/>
      <c r="S7" s="1257"/>
      <c r="T7" s="1258"/>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56" t="str">
        <f>IF(datePr_ch="",IF(datePr="","",datePr),datePr_ch)</f>
        <v>30.03.2022</v>
      </c>
      <c r="P8" s="1257"/>
      <c r="Q8" s="1257"/>
      <c r="R8" s="1257"/>
      <c r="S8" s="1257"/>
      <c r="T8" s="1258"/>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56" t="str">
        <f>IF(numberPr_ch="",IF(numberPr="","",numberPr),numberPr_ch)</f>
        <v>22/1</v>
      </c>
      <c r="P9" s="1257"/>
      <c r="Q9" s="1257"/>
      <c r="R9" s="1257"/>
      <c r="S9" s="1257"/>
      <c r="T9" s="1258"/>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6" t="str">
        <f>IF(IstPub_ch="",IF(IstPub="","",IstPub),IstPub_ch)</f>
        <v>Официальный сайт Министерства тарифного регулирования и энергетики Челябинской области</v>
      </c>
      <c r="P10" s="1257"/>
      <c r="Q10" s="1257"/>
      <c r="R10" s="1257"/>
      <c r="S10" s="1257"/>
      <c r="T10" s="1258"/>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60"/>
      <c r="P12" s="1260"/>
      <c r="Q12" s="1260"/>
      <c r="R12" s="1260"/>
      <c r="S12" s="1260"/>
      <c r="T12" s="1260"/>
      <c r="U12" s="1260"/>
    </row>
    <row r="13" spans="1:34">
      <c r="J13" s="482"/>
      <c r="K13" s="482"/>
      <c r="L13" s="1164" t="s">
        <v>454</v>
      </c>
      <c r="M13" s="1164"/>
      <c r="N13" s="1164"/>
      <c r="O13" s="1164"/>
      <c r="P13" s="1164"/>
      <c r="Q13" s="1164"/>
      <c r="R13" s="1164"/>
      <c r="S13" s="1164"/>
      <c r="T13" s="1164"/>
      <c r="U13" s="1164"/>
      <c r="V13" s="1164"/>
      <c r="W13" s="1164" t="s">
        <v>455</v>
      </c>
    </row>
    <row r="14" spans="1:34" ht="14.25" customHeight="1">
      <c r="J14" s="482"/>
      <c r="K14" s="482"/>
      <c r="L14" s="1222" t="s">
        <v>92</v>
      </c>
      <c r="M14" s="1222" t="s">
        <v>639</v>
      </c>
      <c r="N14" s="522"/>
      <c r="O14" s="1223" t="s">
        <v>641</v>
      </c>
      <c r="P14" s="1224"/>
      <c r="Q14" s="1224"/>
      <c r="R14" s="1224"/>
      <c r="S14" s="1224"/>
      <c r="T14" s="1225"/>
      <c r="U14" s="1233" t="s">
        <v>341</v>
      </c>
      <c r="V14" s="1219" t="s">
        <v>275</v>
      </c>
      <c r="W14" s="1164"/>
    </row>
    <row r="15" spans="1:34" s="524" customFormat="1" ht="14.25" customHeight="1">
      <c r="A15" s="586"/>
      <c r="B15" s="586"/>
      <c r="C15" s="586"/>
      <c r="D15" s="586"/>
      <c r="E15" s="586"/>
      <c r="F15" s="586"/>
      <c r="G15" s="592"/>
      <c r="H15" s="592"/>
      <c r="I15" s="532"/>
      <c r="J15" s="530"/>
      <c r="K15" s="530"/>
      <c r="L15" s="1222"/>
      <c r="M15" s="1222"/>
      <c r="N15" s="522"/>
      <c r="O15" s="1228" t="s">
        <v>772</v>
      </c>
      <c r="P15" s="1226" t="s">
        <v>271</v>
      </c>
      <c r="Q15" s="1227"/>
      <c r="R15" s="1231" t="s">
        <v>654</v>
      </c>
      <c r="S15" s="1231"/>
      <c r="T15" s="1232"/>
      <c r="U15" s="1234"/>
      <c r="V15" s="1220"/>
      <c r="W15" s="1164"/>
      <c r="X15" s="586"/>
      <c r="Y15" s="586"/>
      <c r="Z15" s="586"/>
      <c r="AA15" s="586"/>
      <c r="AB15" s="586"/>
      <c r="AC15" s="586"/>
      <c r="AD15" s="586"/>
      <c r="AE15" s="586"/>
      <c r="AF15" s="586"/>
      <c r="AG15" s="586"/>
      <c r="AH15" s="586"/>
    </row>
    <row r="16" spans="1:34" ht="33.75">
      <c r="J16" s="482"/>
      <c r="K16" s="482"/>
      <c r="L16" s="1222"/>
      <c r="M16" s="1222"/>
      <c r="N16" s="521"/>
      <c r="O16" s="1229"/>
      <c r="P16" s="536" t="s">
        <v>765</v>
      </c>
      <c r="Q16" s="536" t="s">
        <v>766</v>
      </c>
      <c r="R16" s="537" t="s">
        <v>274</v>
      </c>
      <c r="S16" s="1217" t="s">
        <v>273</v>
      </c>
      <c r="T16" s="1218"/>
      <c r="U16" s="1235"/>
      <c r="V16" s="1221"/>
      <c r="W16" s="1164"/>
    </row>
    <row r="17" spans="1:35">
      <c r="J17" s="482"/>
      <c r="K17" s="490">
        <v>1</v>
      </c>
      <c r="L17" s="526" t="s">
        <v>93</v>
      </c>
      <c r="M17" s="526" t="s">
        <v>49</v>
      </c>
      <c r="N17" s="497" t="s">
        <v>49</v>
      </c>
      <c r="O17" s="488">
        <f ca="1">OFFSET(O17,0,-1)+1</f>
        <v>3</v>
      </c>
      <c r="P17" s="488">
        <f ca="1">OFFSET(P17,0,-1)+1</f>
        <v>4</v>
      </c>
      <c r="Q17" s="488">
        <f ca="1">OFFSET(Q17,0,-1)+1</f>
        <v>5</v>
      </c>
      <c r="R17" s="488">
        <f ca="1">OFFSET(R17,0,-1)+1</f>
        <v>6</v>
      </c>
      <c r="S17" s="1240">
        <f ca="1">OFFSET(S17,0,-1)+1</f>
        <v>7</v>
      </c>
      <c r="T17" s="1240"/>
      <c r="U17" s="488">
        <f ca="1">OFFSET(U17,0,-2)+1</f>
        <v>8</v>
      </c>
      <c r="V17" s="652">
        <f ca="1">OFFSET(V17,0,-1)</f>
        <v>8</v>
      </c>
      <c r="W17" s="488">
        <f ca="1">OFFSET(W17,0,-1)+1</f>
        <v>9</v>
      </c>
    </row>
    <row r="18" spans="1:35" ht="22.5">
      <c r="A18" s="1241">
        <v>1</v>
      </c>
      <c r="B18" s="959"/>
      <c r="C18" s="959"/>
      <c r="D18" s="959"/>
      <c r="E18" s="960"/>
      <c r="F18" s="961"/>
      <c r="G18" s="961"/>
      <c r="H18" s="961"/>
      <c r="I18" s="962"/>
      <c r="J18" s="957"/>
      <c r="K18" s="964"/>
      <c r="L18" s="594">
        <f>mergeValue(A18)</f>
        <v>1</v>
      </c>
      <c r="M18" s="642" t="s">
        <v>20</v>
      </c>
      <c r="N18" s="581"/>
      <c r="O18" s="1253"/>
      <c r="P18" s="1253"/>
      <c r="Q18" s="1253"/>
      <c r="R18" s="1253"/>
      <c r="S18" s="1253"/>
      <c r="T18" s="1253"/>
      <c r="U18" s="1253"/>
      <c r="V18" s="1253"/>
      <c r="W18" s="631" t="s">
        <v>658</v>
      </c>
    </row>
    <row r="19" spans="1:35" ht="22.5">
      <c r="A19" s="1241"/>
      <c r="B19" s="1241">
        <v>1</v>
      </c>
      <c r="C19" s="959"/>
      <c r="D19" s="959"/>
      <c r="E19" s="961"/>
      <c r="F19" s="961"/>
      <c r="G19" s="961"/>
      <c r="H19" s="961"/>
      <c r="I19" s="956"/>
      <c r="J19" s="955"/>
      <c r="K19" s="958"/>
      <c r="L19" s="594" t="str">
        <f>mergeValue(A19) &amp;"."&amp; mergeValue(B19)</f>
        <v>1.1</v>
      </c>
      <c r="M19" s="547" t="s">
        <v>16</v>
      </c>
      <c r="N19" s="581"/>
      <c r="O19" s="1253"/>
      <c r="P19" s="1253"/>
      <c r="Q19" s="1253"/>
      <c r="R19" s="1253"/>
      <c r="S19" s="1253"/>
      <c r="T19" s="1253"/>
      <c r="U19" s="1253"/>
      <c r="V19" s="1253"/>
      <c r="W19" s="631" t="s">
        <v>477</v>
      </c>
    </row>
    <row r="20" spans="1:35" ht="22.5">
      <c r="A20" s="1241"/>
      <c r="B20" s="1241"/>
      <c r="C20" s="1241">
        <v>1</v>
      </c>
      <c r="D20" s="959"/>
      <c r="E20" s="961"/>
      <c r="F20" s="961"/>
      <c r="G20" s="961"/>
      <c r="H20" s="961"/>
      <c r="I20" s="963"/>
      <c r="J20" s="955"/>
      <c r="K20" s="958"/>
      <c r="L20" s="594" t="str">
        <f>mergeValue(A20) &amp;"."&amp; mergeValue(B20)&amp;"."&amp; mergeValue(C20)</f>
        <v>1.1.1</v>
      </c>
      <c r="M20" s="548" t="s">
        <v>7</v>
      </c>
      <c r="N20" s="581"/>
      <c r="O20" s="1253"/>
      <c r="P20" s="1253"/>
      <c r="Q20" s="1253"/>
      <c r="R20" s="1253"/>
      <c r="S20" s="1253"/>
      <c r="T20" s="1253"/>
      <c r="U20" s="1253"/>
      <c r="V20" s="1253"/>
      <c r="W20" s="631" t="s">
        <v>633</v>
      </c>
    </row>
    <row r="21" spans="1:35" ht="22.5">
      <c r="A21" s="1241"/>
      <c r="B21" s="1241"/>
      <c r="C21" s="1241"/>
      <c r="D21" s="1241">
        <v>1</v>
      </c>
      <c r="E21" s="961"/>
      <c r="F21" s="961"/>
      <c r="G21" s="961"/>
      <c r="H21" s="961"/>
      <c r="I21" s="963"/>
      <c r="J21" s="955"/>
      <c r="K21" s="958"/>
      <c r="L21" s="594" t="str">
        <f>mergeValue(A21) &amp;"."&amp; mergeValue(B21)&amp;"."&amp; mergeValue(C21)&amp;"."&amp; mergeValue(D21)</f>
        <v>1.1.1.1</v>
      </c>
      <c r="M21" s="549" t="s">
        <v>22</v>
      </c>
      <c r="N21" s="581"/>
      <c r="O21" s="1253"/>
      <c r="P21" s="1253"/>
      <c r="Q21" s="1253"/>
      <c r="R21" s="1253"/>
      <c r="S21" s="1253"/>
      <c r="T21" s="1253"/>
      <c r="U21" s="1253"/>
      <c r="V21" s="1253"/>
      <c r="W21" s="631" t="s">
        <v>634</v>
      </c>
    </row>
    <row r="22" spans="1:35" ht="11.25" hidden="1" customHeight="1">
      <c r="A22" s="1241"/>
      <c r="B22" s="1241"/>
      <c r="C22" s="1241"/>
      <c r="D22" s="1241"/>
      <c r="E22" s="1241">
        <v>1</v>
      </c>
      <c r="F22" s="961"/>
      <c r="G22" s="961"/>
      <c r="H22" s="959">
        <v>1</v>
      </c>
      <c r="I22" s="1241">
        <v>1</v>
      </c>
      <c r="J22" s="961"/>
      <c r="K22" s="966"/>
      <c r="L22" s="594"/>
      <c r="M22" s="555"/>
      <c r="N22" s="582"/>
      <c r="O22" s="632"/>
      <c r="P22" s="632"/>
      <c r="Q22" s="632"/>
      <c r="R22" s="632"/>
      <c r="S22" s="632"/>
      <c r="T22" s="632"/>
      <c r="U22" s="632"/>
      <c r="V22" s="509"/>
      <c r="W22" s="560"/>
    </row>
    <row r="23" spans="1:35" ht="90">
      <c r="A23" s="1241"/>
      <c r="B23" s="1241"/>
      <c r="C23" s="1241"/>
      <c r="D23" s="1241"/>
      <c r="E23" s="1241"/>
      <c r="F23" s="1241">
        <v>1</v>
      </c>
      <c r="G23" s="959"/>
      <c r="H23" s="959"/>
      <c r="I23" s="1241"/>
      <c r="J23" s="1241">
        <v>1</v>
      </c>
      <c r="K23" s="967"/>
      <c r="L23" s="594" t="str">
        <f>mergeValue(A23) &amp;"."&amp; mergeValue(B23)&amp;"."&amp; mergeValue(C23)&amp;"."&amp; mergeValue(D23)&amp;"."&amp;  mergeValue(F23)</f>
        <v>1.1.1.1.1</v>
      </c>
      <c r="M23" s="556" t="s">
        <v>10</v>
      </c>
      <c r="N23" s="582"/>
      <c r="O23" s="1243"/>
      <c r="P23" s="1243"/>
      <c r="Q23" s="1243"/>
      <c r="R23" s="1243"/>
      <c r="S23" s="1243"/>
      <c r="T23" s="1243"/>
      <c r="U23" s="1243"/>
      <c r="V23" s="1243"/>
      <c r="W23" s="631" t="s">
        <v>635</v>
      </c>
      <c r="Y23" s="505" t="str">
        <f>strCheckUnique(Z23:Z26)</f>
        <v/>
      </c>
      <c r="AA23" s="505"/>
    </row>
    <row r="24" spans="1:35" ht="189" customHeight="1">
      <c r="A24" s="1241"/>
      <c r="B24" s="1241"/>
      <c r="C24" s="1241"/>
      <c r="D24" s="1241"/>
      <c r="E24" s="1241"/>
      <c r="F24" s="1241"/>
      <c r="G24" s="959">
        <v>1</v>
      </c>
      <c r="H24" s="959"/>
      <c r="I24" s="1241"/>
      <c r="J24" s="1241"/>
      <c r="K24" s="967">
        <v>1</v>
      </c>
      <c r="L24" s="594" t="str">
        <f>mergeValue(A24) &amp;"."&amp; mergeValue(B24)&amp;"."&amp; mergeValue(C24)&amp;"."&amp; mergeValue(D24)&amp;"."&amp; mergeValue(F24)&amp;"."&amp; mergeValue(G24)</f>
        <v>1.1.1.1.1.1</v>
      </c>
      <c r="M24" s="1069"/>
      <c r="N24" s="587"/>
      <c r="O24" s="563"/>
      <c r="P24" s="563"/>
      <c r="Q24" s="1094"/>
      <c r="R24" s="1251"/>
      <c r="S24" s="1237" t="s">
        <v>84</v>
      </c>
      <c r="T24" s="1251"/>
      <c r="U24" s="1237" t="s">
        <v>85</v>
      </c>
      <c r="V24" s="579"/>
      <c r="W24" s="1212" t="s">
        <v>659</v>
      </c>
      <c r="X24" s="501" t="str">
        <f>strCheckDate(O25:V25)</f>
        <v/>
      </c>
      <c r="Y24" s="505"/>
      <c r="Z24" s="505" t="str">
        <f>IF(M24="","",M24 )</f>
        <v/>
      </c>
      <c r="AA24" s="505"/>
      <c r="AB24" s="505"/>
      <c r="AC24" s="505"/>
    </row>
    <row r="25" spans="1:35" ht="11.25" hidden="1">
      <c r="A25" s="1241"/>
      <c r="B25" s="1241"/>
      <c r="C25" s="1241"/>
      <c r="D25" s="1241"/>
      <c r="E25" s="1241"/>
      <c r="F25" s="1241"/>
      <c r="G25" s="959"/>
      <c r="H25" s="959"/>
      <c r="I25" s="1241"/>
      <c r="J25" s="1241"/>
      <c r="K25" s="967"/>
      <c r="L25" s="601"/>
      <c r="M25" s="647"/>
      <c r="N25" s="587"/>
      <c r="O25" s="563"/>
      <c r="P25" s="563"/>
      <c r="Q25" s="585" t="str">
        <f>R24 &amp; "-" &amp; T24</f>
        <v>-</v>
      </c>
      <c r="R25" s="1236"/>
      <c r="S25" s="1237"/>
      <c r="T25" s="1236"/>
      <c r="U25" s="1237"/>
      <c r="V25" s="579"/>
      <c r="W25" s="1213"/>
    </row>
    <row r="26" spans="1:35" s="476" customFormat="1" ht="15" customHeight="1">
      <c r="A26" s="1241"/>
      <c r="B26" s="1241"/>
      <c r="C26" s="1241"/>
      <c r="D26" s="1241"/>
      <c r="E26" s="1241"/>
      <c r="F26" s="1241"/>
      <c r="G26" s="961"/>
      <c r="H26" s="959"/>
      <c r="I26" s="1241"/>
      <c r="J26" s="1241"/>
      <c r="K26" s="966"/>
      <c r="L26" s="539"/>
      <c r="M26" s="557" t="s">
        <v>25</v>
      </c>
      <c r="N26" s="552"/>
      <c r="O26" s="546"/>
      <c r="P26" s="546"/>
      <c r="Q26" s="546"/>
      <c r="R26" s="574"/>
      <c r="S26" s="565"/>
      <c r="T26" s="564"/>
      <c r="U26" s="552"/>
      <c r="V26" s="561"/>
      <c r="W26" s="1214"/>
      <c r="X26" s="502"/>
      <c r="Y26" s="502"/>
      <c r="Z26" s="502"/>
      <c r="AA26" s="502"/>
      <c r="AB26" s="502"/>
      <c r="AC26" s="502"/>
      <c r="AD26" s="502"/>
      <c r="AE26" s="502"/>
      <c r="AF26" s="502"/>
      <c r="AG26" s="502"/>
      <c r="AH26" s="502"/>
    </row>
    <row r="27" spans="1:35" s="476" customFormat="1" ht="15" customHeight="1">
      <c r="A27" s="1241"/>
      <c r="B27" s="1241"/>
      <c r="C27" s="1241"/>
      <c r="D27" s="1241"/>
      <c r="E27" s="1241"/>
      <c r="F27" s="961"/>
      <c r="G27" s="961"/>
      <c r="H27" s="959"/>
      <c r="I27" s="1241"/>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41"/>
      <c r="B28" s="1241"/>
      <c r="C28" s="1241"/>
      <c r="D28" s="1241"/>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41"/>
      <c r="B29" s="1241"/>
      <c r="C29" s="1241"/>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41"/>
      <c r="B30" s="1241"/>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41"/>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5" t="s">
        <v>660</v>
      </c>
      <c r="N34" s="1205"/>
      <c r="O34" s="1205"/>
      <c r="P34" s="1205"/>
      <c r="Q34" s="1205"/>
      <c r="R34" s="1205"/>
      <c r="S34" s="1205"/>
      <c r="T34" s="1205"/>
      <c r="U34" s="1205"/>
      <c r="V34" s="1205"/>
      <c r="W34" s="1205"/>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6" t="s">
        <v>491</v>
      </c>
      <c r="G2" s="1207"/>
      <c r="H2" s="1208"/>
      <c r="I2" s="436"/>
    </row>
    <row r="3" spans="1:20" ht="3" customHeight="1"/>
    <row r="4" spans="1:20" s="190" customFormat="1" ht="11.25">
      <c r="A4" s="214"/>
      <c r="B4" s="214"/>
      <c r="C4" s="214"/>
      <c r="D4" s="214"/>
      <c r="F4" s="1164" t="s">
        <v>454</v>
      </c>
      <c r="G4" s="1164"/>
      <c r="H4" s="1164"/>
      <c r="I4" s="120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22.04.2022</v>
      </c>
      <c r="I7" s="196" t="s">
        <v>493</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0"/>
      <c r="B13" s="1210"/>
      <c r="C13" s="1210"/>
      <c r="D13" s="344">
        <v>1</v>
      </c>
      <c r="F13" s="335" t="str">
        <f>"4."&amp;mergeValue(A13) &amp;"."&amp;mergeValue(B13)&amp;"."&amp;mergeValue(C13)&amp;"."&amp;mergeValue(D13)</f>
        <v>4.1.1.1.1</v>
      </c>
      <c r="G13" s="420" t="s">
        <v>498</v>
      </c>
      <c r="H13" s="317"/>
      <c r="I13" s="1211" t="s">
        <v>591</v>
      </c>
      <c r="J13" s="334"/>
      <c r="K13" s="214"/>
      <c r="L13" s="214"/>
      <c r="M13" s="214"/>
      <c r="N13" s="214"/>
      <c r="O13" s="214"/>
      <c r="P13" s="214"/>
      <c r="Q13" s="214"/>
      <c r="R13" s="214"/>
      <c r="S13" s="214"/>
      <c r="T13" s="214"/>
    </row>
    <row r="14" spans="1:20" s="190" customFormat="1" ht="18.75">
      <c r="A14" s="1210"/>
      <c r="B14" s="1210"/>
      <c r="C14" s="1210"/>
      <c r="D14" s="344"/>
      <c r="F14" s="338"/>
      <c r="G14" s="150" t="s">
        <v>4</v>
      </c>
      <c r="H14" s="343"/>
      <c r="I14" s="1211"/>
      <c r="J14" s="334"/>
      <c r="K14" s="214"/>
      <c r="L14" s="214"/>
      <c r="M14" s="214"/>
      <c r="N14" s="214"/>
      <c r="O14" s="214"/>
      <c r="P14" s="214"/>
      <c r="Q14" s="214"/>
      <c r="R14" s="214"/>
      <c r="S14" s="214"/>
      <c r="T14" s="214"/>
    </row>
    <row r="15" spans="1:20" s="190" customFormat="1" ht="18.75">
      <c r="A15" s="1210"/>
      <c r="B15" s="1210"/>
      <c r="C15" s="344"/>
      <c r="D15" s="344"/>
      <c r="F15" s="421"/>
      <c r="G15" s="195" t="s">
        <v>403</v>
      </c>
      <c r="H15" s="422"/>
      <c r="I15" s="423"/>
      <c r="J15" s="334"/>
      <c r="K15" s="214"/>
      <c r="L15" s="214"/>
      <c r="M15" s="214"/>
      <c r="N15" s="214"/>
      <c r="O15" s="214"/>
      <c r="P15" s="214"/>
      <c r="Q15" s="214"/>
      <c r="R15" s="214"/>
      <c r="S15" s="214"/>
      <c r="T15" s="214"/>
    </row>
    <row r="16" spans="1:20" s="190" customFormat="1" ht="18.75">
      <c r="A16" s="121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5" t="s">
        <v>593</v>
      </c>
      <c r="H19" s="1205"/>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38" t="s">
        <v>666</v>
      </c>
      <c r="M5" s="1238"/>
      <c r="N5" s="1238"/>
      <c r="O5" s="1238"/>
      <c r="P5" s="1238"/>
      <c r="Q5" s="1238"/>
      <c r="R5" s="1238"/>
      <c r="S5" s="1238"/>
      <c r="T5" s="1238"/>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6" t="str">
        <f>IF(NameOrPr_ch="",IF(NameOrPr="","",NameOrPr),NameOrPr_ch)</f>
        <v>Министерство тарифного регулирования и энергетики Челябинской области</v>
      </c>
      <c r="P7" s="1257"/>
      <c r="Q7" s="1257"/>
      <c r="R7" s="1257"/>
      <c r="S7" s="1257"/>
      <c r="T7" s="1258"/>
      <c r="U7" s="670"/>
      <c r="V7" s="525"/>
      <c r="AC7" s="586"/>
      <c r="AD7" s="586"/>
      <c r="AE7" s="586"/>
      <c r="AF7" s="586"/>
      <c r="AG7" s="586"/>
    </row>
    <row r="8" spans="1:33" s="492" customFormat="1" ht="18.75">
      <c r="A8" s="506"/>
      <c r="B8" s="506"/>
      <c r="C8" s="506"/>
      <c r="D8" s="506"/>
      <c r="E8" s="506"/>
      <c r="F8" s="506"/>
      <c r="G8" s="506"/>
      <c r="H8" s="506"/>
      <c r="L8" s="500"/>
      <c r="M8" s="618" t="s">
        <v>596</v>
      </c>
      <c r="N8" s="667"/>
      <c r="O8" s="1256" t="str">
        <f>IF(datePr_ch="",IF(datePr="","",datePr),datePr_ch)</f>
        <v>30.03.2022</v>
      </c>
      <c r="P8" s="1257"/>
      <c r="Q8" s="1257"/>
      <c r="R8" s="1257"/>
      <c r="S8" s="1257"/>
      <c r="T8" s="1258"/>
      <c r="U8" s="668"/>
      <c r="V8" s="487"/>
      <c r="AC8" s="506"/>
      <c r="AD8" s="506"/>
      <c r="AE8" s="506"/>
      <c r="AF8" s="506"/>
      <c r="AG8" s="506"/>
    </row>
    <row r="9" spans="1:33" s="492" customFormat="1" ht="18.75">
      <c r="A9" s="506"/>
      <c r="B9" s="506"/>
      <c r="C9" s="506"/>
      <c r="D9" s="506"/>
      <c r="E9" s="506"/>
      <c r="F9" s="506"/>
      <c r="G9" s="506"/>
      <c r="H9" s="506"/>
      <c r="L9" s="553"/>
      <c r="M9" s="618" t="s">
        <v>595</v>
      </c>
      <c r="N9" s="667"/>
      <c r="O9" s="1256" t="str">
        <f>IF(numberPr_ch="",IF(numberPr="","",numberPr),numberPr_ch)</f>
        <v>22/1</v>
      </c>
      <c r="P9" s="1257"/>
      <c r="Q9" s="1257"/>
      <c r="R9" s="1257"/>
      <c r="S9" s="1257"/>
      <c r="T9" s="1258"/>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6" t="str">
        <f>IF(IstPub_ch="",IF(IstPub="","",IstPub),IstPub_ch)</f>
        <v>Официальный сайт Министерства тарифного регулирования и энергетики Челябинской области</v>
      </c>
      <c r="P10" s="1257"/>
      <c r="Q10" s="1257"/>
      <c r="R10" s="1257"/>
      <c r="S10" s="1257"/>
      <c r="T10" s="1258"/>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55"/>
      <c r="P12" s="1255"/>
      <c r="Q12" s="1255"/>
      <c r="R12" s="1255"/>
      <c r="S12" s="1255"/>
      <c r="T12" s="1255"/>
      <c r="U12" s="1255"/>
      <c r="V12" s="1255"/>
      <c r="W12" s="1255"/>
      <c r="X12" s="1255"/>
      <c r="Y12" s="1255"/>
      <c r="Z12" s="1255"/>
    </row>
    <row r="13" spans="1:33" ht="14.25" customHeight="1">
      <c r="J13" s="482"/>
      <c r="K13" s="482"/>
      <c r="L13" s="1222" t="s">
        <v>454</v>
      </c>
      <c r="M13" s="1222"/>
      <c r="N13" s="1222"/>
      <c r="O13" s="1222"/>
      <c r="P13" s="1222"/>
      <c r="Q13" s="1222"/>
      <c r="R13" s="1222"/>
      <c r="S13" s="1222"/>
      <c r="T13" s="1222"/>
      <c r="U13" s="1222"/>
      <c r="V13" s="1222"/>
      <c r="W13" s="1222"/>
      <c r="X13" s="1222"/>
      <c r="Y13" s="1222"/>
      <c r="Z13" s="1222"/>
      <c r="AA13" s="1222"/>
      <c r="AB13" s="1164" t="s">
        <v>455</v>
      </c>
    </row>
    <row r="14" spans="1:33" ht="14.25" customHeight="1">
      <c r="J14" s="482"/>
      <c r="K14" s="482"/>
      <c r="L14" s="1222" t="s">
        <v>92</v>
      </c>
      <c r="M14" s="1222" t="s">
        <v>639</v>
      </c>
      <c r="N14" s="579"/>
      <c r="O14" s="1164" t="s">
        <v>641</v>
      </c>
      <c r="P14" s="1164"/>
      <c r="Q14" s="1164"/>
      <c r="R14" s="1164"/>
      <c r="S14" s="1164"/>
      <c r="T14" s="1164"/>
      <c r="U14" s="1164"/>
      <c r="V14" s="1164"/>
      <c r="W14" s="1164"/>
      <c r="X14" s="1164"/>
      <c r="Y14" s="1164"/>
      <c r="Z14" s="1222" t="s">
        <v>341</v>
      </c>
      <c r="AA14" s="1254" t="s">
        <v>275</v>
      </c>
      <c r="AB14" s="1164"/>
    </row>
    <row r="15" spans="1:33" s="524" customFormat="1" ht="14.25" customHeight="1">
      <c r="A15" s="586"/>
      <c r="B15" s="586"/>
      <c r="C15" s="586"/>
      <c r="D15" s="586"/>
      <c r="E15" s="586"/>
      <c r="F15" s="586"/>
      <c r="G15" s="592"/>
      <c r="H15" s="592"/>
      <c r="I15" s="532"/>
      <c r="J15" s="530"/>
      <c r="K15" s="530"/>
      <c r="L15" s="1222"/>
      <c r="M15" s="1222"/>
      <c r="N15" s="579"/>
      <c r="O15" s="1266" t="s">
        <v>667</v>
      </c>
      <c r="P15" s="1266" t="s">
        <v>620</v>
      </c>
      <c r="Q15" s="1266" t="s">
        <v>621</v>
      </c>
      <c r="R15" s="1266" t="s">
        <v>271</v>
      </c>
      <c r="S15" s="1266"/>
      <c r="T15" s="1266" t="s">
        <v>271</v>
      </c>
      <c r="U15" s="1266"/>
      <c r="V15" s="653"/>
      <c r="W15" s="1265" t="s">
        <v>654</v>
      </c>
      <c r="X15" s="1265"/>
      <c r="Y15" s="1265"/>
      <c r="Z15" s="1222"/>
      <c r="AA15" s="1254"/>
      <c r="AB15" s="1164"/>
      <c r="AC15" s="586"/>
      <c r="AD15" s="586"/>
      <c r="AE15" s="586"/>
      <c r="AF15" s="586"/>
      <c r="AG15" s="586"/>
    </row>
    <row r="16" spans="1:33" ht="56.25" customHeight="1">
      <c r="J16" s="482"/>
      <c r="K16" s="482"/>
      <c r="L16" s="1222"/>
      <c r="M16" s="1222"/>
      <c r="N16" s="579"/>
      <c r="O16" s="1266"/>
      <c r="P16" s="1266"/>
      <c r="Q16" s="1266"/>
      <c r="R16" s="536" t="s">
        <v>622</v>
      </c>
      <c r="S16" s="536" t="s">
        <v>623</v>
      </c>
      <c r="T16" s="536" t="s">
        <v>624</v>
      </c>
      <c r="U16" s="536" t="s">
        <v>625</v>
      </c>
      <c r="V16" s="536"/>
      <c r="W16" s="537" t="s">
        <v>274</v>
      </c>
      <c r="X16" s="1267" t="s">
        <v>273</v>
      </c>
      <c r="Y16" s="1267"/>
      <c r="Z16" s="1222"/>
      <c r="AA16" s="1254"/>
      <c r="AB16" s="1164"/>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40">
        <f ca="1">OFFSET(X17,0,-1)+1</f>
        <v>11</v>
      </c>
      <c r="Y17" s="1240"/>
      <c r="Z17" s="488">
        <f ca="1">OFFSET(Z17,0,-2)+1</f>
        <v>12</v>
      </c>
      <c r="AB17" s="488">
        <f ca="1">OFFSET(AB17,0,-2)+1</f>
        <v>13</v>
      </c>
    </row>
    <row r="18" spans="1:33" ht="22.5">
      <c r="A18" s="1241">
        <v>1</v>
      </c>
      <c r="B18" s="1053"/>
      <c r="C18" s="1053"/>
      <c r="D18" s="1053"/>
      <c r="E18" s="1054"/>
      <c r="F18" s="1055"/>
      <c r="G18" s="1053"/>
      <c r="H18" s="1053"/>
      <c r="I18" s="1041"/>
      <c r="J18" s="1046"/>
      <c r="K18" s="1046"/>
      <c r="L18" s="594">
        <f>mergeValue(A18)</f>
        <v>1</v>
      </c>
      <c r="M18" s="642" t="s">
        <v>20</v>
      </c>
      <c r="N18" s="581"/>
      <c r="O18" s="1253"/>
      <c r="P18" s="1253"/>
      <c r="Q18" s="1253"/>
      <c r="R18" s="1253"/>
      <c r="S18" s="1253"/>
      <c r="T18" s="1253"/>
      <c r="U18" s="1253"/>
      <c r="V18" s="1253"/>
      <c r="W18" s="1253"/>
      <c r="X18" s="1253"/>
      <c r="Y18" s="1253"/>
      <c r="Z18" s="1253"/>
      <c r="AA18" s="1253"/>
      <c r="AB18" s="631" t="s">
        <v>476</v>
      </c>
    </row>
    <row r="19" spans="1:33" ht="22.5">
      <c r="A19" s="1241"/>
      <c r="B19" s="1241">
        <v>1</v>
      </c>
      <c r="C19" s="1053"/>
      <c r="D19" s="1053"/>
      <c r="E19" s="1055"/>
      <c r="F19" s="1055"/>
      <c r="G19" s="1053"/>
      <c r="H19" s="1053"/>
      <c r="I19" s="1048"/>
      <c r="J19" s="1043"/>
      <c r="K19" s="1042"/>
      <c r="L19" s="594" t="str">
        <f>mergeValue(A19) &amp;"."&amp; mergeValue(B19)</f>
        <v>1.1</v>
      </c>
      <c r="M19" s="547" t="s">
        <v>16</v>
      </c>
      <c r="N19" s="581"/>
      <c r="O19" s="1253"/>
      <c r="P19" s="1253"/>
      <c r="Q19" s="1253"/>
      <c r="R19" s="1253"/>
      <c r="S19" s="1253"/>
      <c r="T19" s="1253"/>
      <c r="U19" s="1253"/>
      <c r="V19" s="1253"/>
      <c r="W19" s="1253"/>
      <c r="X19" s="1253"/>
      <c r="Y19" s="1253"/>
      <c r="Z19" s="1253"/>
      <c r="AA19" s="1253"/>
      <c r="AB19" s="631" t="s">
        <v>477</v>
      </c>
    </row>
    <row r="20" spans="1:33" ht="22.5">
      <c r="A20" s="1241"/>
      <c r="B20" s="1241"/>
      <c r="C20" s="1241">
        <v>1</v>
      </c>
      <c r="D20" s="1053"/>
      <c r="E20" s="1055"/>
      <c r="F20" s="1055"/>
      <c r="G20" s="1053"/>
      <c r="H20" s="1053"/>
      <c r="I20" s="1048"/>
      <c r="J20" s="1043"/>
      <c r="K20" s="1042"/>
      <c r="L20" s="594" t="str">
        <f>mergeValue(A20) &amp;"."&amp; mergeValue(B20)&amp;"."&amp; mergeValue(C20)</f>
        <v>1.1.1</v>
      </c>
      <c r="M20" s="548" t="s">
        <v>7</v>
      </c>
      <c r="N20" s="581"/>
      <c r="O20" s="1253"/>
      <c r="P20" s="1253"/>
      <c r="Q20" s="1253"/>
      <c r="R20" s="1253"/>
      <c r="S20" s="1253"/>
      <c r="T20" s="1253"/>
      <c r="U20" s="1253"/>
      <c r="V20" s="1253"/>
      <c r="W20" s="1253"/>
      <c r="X20" s="1253"/>
      <c r="Y20" s="1253"/>
      <c r="Z20" s="1253"/>
      <c r="AA20" s="1253"/>
      <c r="AB20" s="631" t="s">
        <v>633</v>
      </c>
    </row>
    <row r="21" spans="1:33" ht="22.5">
      <c r="A21" s="1241"/>
      <c r="B21" s="1241"/>
      <c r="C21" s="1241"/>
      <c r="D21" s="1241">
        <v>1</v>
      </c>
      <c r="E21" s="1055"/>
      <c r="F21" s="1055"/>
      <c r="G21" s="1053"/>
      <c r="H21" s="1053"/>
      <c r="I21" s="1048"/>
      <c r="J21" s="1043"/>
      <c r="K21" s="1042"/>
      <c r="L21" s="594" t="str">
        <f>mergeValue(A21) &amp;"."&amp; mergeValue(B21)&amp;"."&amp; mergeValue(C21)&amp;"."&amp; mergeValue(D21)</f>
        <v>1.1.1.1</v>
      </c>
      <c r="M21" s="549" t="s">
        <v>22</v>
      </c>
      <c r="N21" s="581"/>
      <c r="O21" s="1253"/>
      <c r="P21" s="1253"/>
      <c r="Q21" s="1253"/>
      <c r="R21" s="1253"/>
      <c r="S21" s="1253"/>
      <c r="T21" s="1253"/>
      <c r="U21" s="1253"/>
      <c r="V21" s="1253"/>
      <c r="W21" s="1253"/>
      <c r="X21" s="1253"/>
      <c r="Y21" s="1253"/>
      <c r="Z21" s="1253"/>
      <c r="AA21" s="1253"/>
      <c r="AB21" s="631" t="s">
        <v>634</v>
      </c>
    </row>
    <row r="22" spans="1:33" ht="0.2" customHeight="1">
      <c r="A22" s="1241"/>
      <c r="B22" s="1241"/>
      <c r="C22" s="1241"/>
      <c r="D22" s="1241"/>
      <c r="E22" s="1241">
        <v>1</v>
      </c>
      <c r="F22" s="1055"/>
      <c r="G22" s="1053"/>
      <c r="H22" s="1053"/>
      <c r="I22" s="1047"/>
      <c r="J22" s="1043"/>
      <c r="K22" s="1042"/>
      <c r="L22" s="594"/>
      <c r="M22" s="555"/>
      <c r="N22" s="582"/>
      <c r="O22" s="632"/>
      <c r="P22" s="632"/>
      <c r="Q22" s="632"/>
      <c r="R22" s="632"/>
      <c r="S22" s="632"/>
      <c r="T22" s="632"/>
      <c r="U22" s="632"/>
      <c r="V22" s="632"/>
      <c r="W22" s="632"/>
      <c r="X22" s="632"/>
      <c r="Y22" s="632"/>
      <c r="Z22" s="632"/>
      <c r="AA22" s="509"/>
      <c r="AB22" s="631"/>
    </row>
    <row r="23" spans="1:33" ht="90">
      <c r="A23" s="1241"/>
      <c r="B23" s="1241"/>
      <c r="C23" s="1241"/>
      <c r="D23" s="1241"/>
      <c r="E23" s="1241"/>
      <c r="F23" s="1241">
        <v>1</v>
      </c>
      <c r="G23" s="1053"/>
      <c r="H23" s="1053"/>
      <c r="I23" s="1263"/>
      <c r="J23" s="1043"/>
      <c r="K23" s="1042"/>
      <c r="L23" s="594" t="str">
        <f>mergeValue(A23) &amp;"."&amp; mergeValue(B23)&amp;"."&amp; mergeValue(C23)&amp;"."&amp; mergeValue(D23)&amp;"."&amp; mergeValue(F23)</f>
        <v>1.1.1.1.1</v>
      </c>
      <c r="M23" s="556" t="s">
        <v>10</v>
      </c>
      <c r="N23" s="582"/>
      <c r="O23" s="1244"/>
      <c r="P23" s="1245"/>
      <c r="Q23" s="1245"/>
      <c r="R23" s="1245"/>
      <c r="S23" s="1245"/>
      <c r="T23" s="1245"/>
      <c r="U23" s="1245"/>
      <c r="V23" s="1245"/>
      <c r="W23" s="1245"/>
      <c r="X23" s="1245"/>
      <c r="Y23" s="1245"/>
      <c r="Z23" s="1245"/>
      <c r="AA23" s="1246"/>
      <c r="AB23" s="631" t="s">
        <v>635</v>
      </c>
      <c r="AD23" s="505" t="str">
        <f>strCheckUnique(AE23:AE28)</f>
        <v/>
      </c>
      <c r="AF23" s="505"/>
    </row>
    <row r="24" spans="1:33" ht="135">
      <c r="A24" s="1241"/>
      <c r="B24" s="1241"/>
      <c r="C24" s="1241"/>
      <c r="D24" s="1241"/>
      <c r="E24" s="1241"/>
      <c r="F24" s="1241"/>
      <c r="G24" s="1241">
        <v>1</v>
      </c>
      <c r="H24" s="1053"/>
      <c r="I24" s="1263"/>
      <c r="J24" s="1264"/>
      <c r="K24" s="1049"/>
      <c r="L24" s="594" t="str">
        <f>mergeValue(A24) &amp;"."&amp; mergeValue(B24)&amp;"."&amp; mergeValue(C24)&amp;"."&amp; mergeValue(D24)&amp;"."&amp; mergeValue(F24)&amp;"."&amp; mergeValue(G24)</f>
        <v>1.1.1.1.1.1</v>
      </c>
      <c r="M24" s="1069" t="s">
        <v>650</v>
      </c>
      <c r="N24" s="647"/>
      <c r="O24" s="563"/>
      <c r="P24" s="563"/>
      <c r="Q24" s="563"/>
      <c r="R24" s="494"/>
      <c r="S24" s="1095"/>
      <c r="T24" s="494"/>
      <c r="U24" s="1095"/>
      <c r="V24" s="585" t="str">
        <f>W24 &amp; "-" &amp; Y24</f>
        <v>-</v>
      </c>
      <c r="W24" s="1251"/>
      <c r="X24" s="1237" t="s">
        <v>84</v>
      </c>
      <c r="Y24" s="1251"/>
      <c r="Z24" s="1237"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41"/>
      <c r="B25" s="1241"/>
      <c r="C25" s="1241"/>
      <c r="D25" s="1241"/>
      <c r="E25" s="1241"/>
      <c r="F25" s="1241"/>
      <c r="G25" s="1241"/>
      <c r="H25" s="1053">
        <v>1</v>
      </c>
      <c r="I25" s="1263"/>
      <c r="J25" s="1264"/>
      <c r="K25" s="1049"/>
      <c r="L25" s="594" t="str">
        <f>mergeValue(A25) &amp;"."&amp; mergeValue(B25)&amp;"."&amp; mergeValue(C25)&amp;"."&amp; mergeValue(D25)&amp;"."&amp; mergeValue(F25)&amp;"."&amp; mergeValue(G25)&amp;"."&amp; mergeValue(H25)</f>
        <v>1.1.1.1.1.1.1</v>
      </c>
      <c r="M25" s="1071"/>
      <c r="N25" s="495"/>
      <c r="O25" s="563"/>
      <c r="P25" s="563"/>
      <c r="Q25" s="563"/>
      <c r="R25" s="494"/>
      <c r="S25" s="1095"/>
      <c r="T25" s="494"/>
      <c r="U25" s="1095"/>
      <c r="V25" s="585" t="str">
        <f>W25 &amp; "-" &amp; Y25</f>
        <v>-</v>
      </c>
      <c r="W25" s="1251"/>
      <c r="X25" s="1237"/>
      <c r="Y25" s="1251"/>
      <c r="Z25" s="1237"/>
      <c r="AA25" s="671"/>
      <c r="AB25" s="1212" t="s">
        <v>669</v>
      </c>
      <c r="AC25" s="501" t="str">
        <f>strCheckDate(O25:AA25)</f>
        <v/>
      </c>
      <c r="AF25" s="505"/>
    </row>
    <row r="26" spans="1:33" ht="14.25" hidden="1" customHeight="1">
      <c r="A26" s="1241"/>
      <c r="B26" s="1241"/>
      <c r="C26" s="1241"/>
      <c r="D26" s="1241"/>
      <c r="E26" s="1241"/>
      <c r="F26" s="1241"/>
      <c r="G26" s="1241"/>
      <c r="H26" s="1053"/>
      <c r="I26" s="1263"/>
      <c r="J26" s="1264"/>
      <c r="K26" s="1049"/>
      <c r="L26" s="601"/>
      <c r="M26" s="647"/>
      <c r="N26" s="647"/>
      <c r="O26" s="563"/>
      <c r="P26" s="494"/>
      <c r="Q26" s="494"/>
      <c r="R26" s="494"/>
      <c r="S26" s="494"/>
      <c r="T26" s="494"/>
      <c r="U26" s="560"/>
      <c r="V26" s="585"/>
      <c r="W26" s="1236"/>
      <c r="X26" s="1237"/>
      <c r="Y26" s="1236"/>
      <c r="Z26" s="1237"/>
      <c r="AA26" s="538"/>
      <c r="AB26" s="1213"/>
      <c r="AF26" s="505">
        <f ca="1">OFFSET(AF26,-1,0)</f>
        <v>0</v>
      </c>
    </row>
    <row r="27" spans="1:33" s="476" customFormat="1" ht="15" customHeight="1">
      <c r="A27" s="1241"/>
      <c r="B27" s="1241"/>
      <c r="C27" s="1241"/>
      <c r="D27" s="1241"/>
      <c r="E27" s="1241"/>
      <c r="F27" s="1241"/>
      <c r="G27" s="1241"/>
      <c r="H27" s="1053"/>
      <c r="I27" s="1263"/>
      <c r="J27" s="1264"/>
      <c r="K27" s="1050"/>
      <c r="L27" s="539"/>
      <c r="M27" s="558" t="s">
        <v>41</v>
      </c>
      <c r="N27" s="552"/>
      <c r="O27" s="546"/>
      <c r="P27" s="546"/>
      <c r="Q27" s="546"/>
      <c r="R27" s="546"/>
      <c r="S27" s="546"/>
      <c r="T27" s="546"/>
      <c r="U27" s="546"/>
      <c r="V27" s="546"/>
      <c r="W27" s="564"/>
      <c r="X27" s="565"/>
      <c r="Y27" s="564"/>
      <c r="Z27" s="552"/>
      <c r="AA27" s="561"/>
      <c r="AB27" s="1214"/>
      <c r="AC27" s="502"/>
      <c r="AD27" s="502"/>
      <c r="AE27" s="502"/>
      <c r="AF27" s="502"/>
      <c r="AG27" s="502"/>
    </row>
    <row r="28" spans="1:33" s="476" customFormat="1" ht="15" customHeight="1">
      <c r="A28" s="1241"/>
      <c r="B28" s="1241"/>
      <c r="C28" s="1241"/>
      <c r="D28" s="1241"/>
      <c r="E28" s="1241"/>
      <c r="F28" s="1241"/>
      <c r="G28" s="1053"/>
      <c r="H28" s="1053"/>
      <c r="I28" s="1263"/>
      <c r="J28" s="1051"/>
      <c r="K28" s="1050"/>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41"/>
      <c r="B29" s="1241"/>
      <c r="C29" s="1241"/>
      <c r="D29" s="1241"/>
      <c r="E29" s="1241"/>
      <c r="F29" s="1056"/>
      <c r="G29" s="1053"/>
      <c r="H29" s="1053"/>
      <c r="I29" s="1047"/>
      <c r="J29" s="1045"/>
      <c r="K29" s="1050"/>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41"/>
      <c r="B30" s="1241"/>
      <c r="C30" s="1241"/>
      <c r="D30" s="1055"/>
      <c r="E30" s="1056"/>
      <c r="F30" s="1056"/>
      <c r="G30" s="1053"/>
      <c r="H30" s="1053"/>
      <c r="I30" s="1052"/>
      <c r="J30" s="1045"/>
      <c r="K30" s="1041"/>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41"/>
      <c r="B31" s="1241"/>
      <c r="C31" s="1241"/>
      <c r="D31" s="1057"/>
      <c r="E31" s="1057"/>
      <c r="F31" s="1057"/>
      <c r="G31" s="1058"/>
      <c r="H31" s="1057"/>
      <c r="I31" s="1050"/>
      <c r="J31" s="1045"/>
      <c r="K31" s="1050"/>
      <c r="L31" s="689"/>
      <c r="M31" s="1040" t="s">
        <v>17</v>
      </c>
      <c r="N31" s="1002"/>
      <c r="O31" s="1002"/>
      <c r="P31" s="1002"/>
      <c r="Q31" s="1002"/>
      <c r="R31" s="1002"/>
      <c r="S31" s="1002"/>
      <c r="T31" s="1002"/>
      <c r="U31" s="1002"/>
      <c r="V31" s="1002"/>
      <c r="W31" s="1002"/>
      <c r="X31" s="1002"/>
      <c r="Y31" s="1002"/>
      <c r="Z31" s="1002"/>
      <c r="AA31" s="1002"/>
      <c r="AB31" s="763"/>
      <c r="AC31" s="1010"/>
      <c r="AD31" s="1010"/>
      <c r="AE31" s="1010"/>
      <c r="AF31" s="1010"/>
      <c r="AG31" s="1010"/>
    </row>
    <row r="32" spans="1:33" s="476" customFormat="1" ht="15" customHeight="1">
      <c r="A32" s="1241"/>
      <c r="B32" s="1241"/>
      <c r="C32" s="1057"/>
      <c r="D32" s="1057"/>
      <c r="E32" s="1057"/>
      <c r="F32" s="1057"/>
      <c r="G32" s="1058"/>
      <c r="H32" s="1057"/>
      <c r="I32" s="1050"/>
      <c r="J32" s="1045"/>
      <c r="K32" s="1050"/>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41"/>
      <c r="B33" s="1057"/>
      <c r="C33" s="1057"/>
      <c r="D33" s="1057"/>
      <c r="E33" s="1057"/>
      <c r="F33" s="1057"/>
      <c r="G33" s="1058"/>
      <c r="H33" s="1057"/>
      <c r="I33" s="1050"/>
      <c r="J33" s="1045"/>
      <c r="K33" s="1050"/>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2"/>
      <c r="B34" s="1052"/>
      <c r="C34" s="1052"/>
      <c r="D34" s="1052"/>
      <c r="E34" s="1052"/>
      <c r="F34" s="1052"/>
      <c r="G34" s="1059"/>
      <c r="H34" s="1052"/>
      <c r="I34" s="1044"/>
      <c r="J34" s="1045"/>
      <c r="K34" s="1041"/>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5" t="s">
        <v>672</v>
      </c>
      <c r="N36" s="1205"/>
      <c r="O36" s="1205"/>
      <c r="P36" s="1205"/>
      <c r="Q36" s="1205"/>
      <c r="R36" s="1205"/>
      <c r="S36" s="1205"/>
      <c r="T36" s="1205"/>
      <c r="U36" s="1205"/>
      <c r="V36" s="1205"/>
      <c r="W36" s="1205"/>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6" t="s">
        <v>491</v>
      </c>
      <c r="G2" s="1207"/>
      <c r="H2" s="1208"/>
      <c r="I2" s="436"/>
    </row>
    <row r="3" spans="1:20" ht="3" customHeight="1"/>
    <row r="4" spans="1:20" s="190" customFormat="1" ht="11.25">
      <c r="A4" s="214"/>
      <c r="B4" s="214"/>
      <c r="C4" s="214"/>
      <c r="D4" s="214"/>
      <c r="F4" s="1164" t="s">
        <v>454</v>
      </c>
      <c r="G4" s="1164"/>
      <c r="H4" s="1164"/>
      <c r="I4" s="120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22.04.2022</v>
      </c>
      <c r="I7" s="196" t="s">
        <v>493</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1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10"/>
      <c r="B13" s="1210"/>
      <c r="C13" s="1210"/>
      <c r="D13" s="344">
        <v>1</v>
      </c>
      <c r="F13" s="335" t="str">
        <f>"4."&amp;mergeValue(A13) &amp;"."&amp;mergeValue(B13)&amp;"."&amp;mergeValue(C13)&amp;"."&amp;mergeValue(D13)</f>
        <v>4.1.1.1.1</v>
      </c>
      <c r="G13" s="420" t="s">
        <v>498</v>
      </c>
      <c r="H13" s="317"/>
      <c r="I13" s="1211" t="s">
        <v>591</v>
      </c>
      <c r="J13" s="334"/>
      <c r="K13" s="214"/>
      <c r="L13" s="214"/>
      <c r="M13" s="214"/>
      <c r="N13" s="214"/>
      <c r="O13" s="214"/>
      <c r="P13" s="214"/>
      <c r="Q13" s="214"/>
      <c r="R13" s="214"/>
      <c r="S13" s="214"/>
      <c r="T13" s="214"/>
    </row>
    <row r="14" spans="1:20" s="190" customFormat="1" ht="18.75">
      <c r="A14" s="1210"/>
      <c r="B14" s="1210"/>
      <c r="C14" s="1210"/>
      <c r="D14" s="344"/>
      <c r="F14" s="338"/>
      <c r="G14" s="150" t="s">
        <v>4</v>
      </c>
      <c r="H14" s="343"/>
      <c r="I14" s="1211"/>
      <c r="J14" s="334"/>
      <c r="K14" s="214"/>
      <c r="L14" s="214"/>
      <c r="M14" s="214"/>
      <c r="N14" s="214"/>
      <c r="O14" s="214"/>
      <c r="P14" s="214"/>
      <c r="Q14" s="214"/>
      <c r="R14" s="214"/>
      <c r="S14" s="214"/>
      <c r="T14" s="214"/>
    </row>
    <row r="15" spans="1:20" s="190" customFormat="1" ht="18.75">
      <c r="A15" s="1210"/>
      <c r="B15" s="1210"/>
      <c r="C15" s="344"/>
      <c r="D15" s="344"/>
      <c r="F15" s="338"/>
      <c r="G15" s="149" t="s">
        <v>403</v>
      </c>
      <c r="H15" s="339"/>
      <c r="I15" s="340"/>
      <c r="J15" s="334"/>
      <c r="K15" s="214"/>
      <c r="L15" s="214"/>
      <c r="M15" s="214"/>
      <c r="N15" s="214"/>
      <c r="O15" s="214"/>
      <c r="P15" s="214"/>
      <c r="Q15" s="214"/>
      <c r="R15" s="214"/>
      <c r="S15" s="214"/>
      <c r="T15" s="214"/>
    </row>
    <row r="16" spans="1:20" s="190" customFormat="1" ht="18.75">
      <c r="A16" s="121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5" t="s">
        <v>593</v>
      </c>
      <c r="H19" s="1205"/>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38" t="s">
        <v>674</v>
      </c>
      <c r="M5" s="1238"/>
      <c r="N5" s="1238"/>
      <c r="O5" s="1238"/>
      <c r="P5" s="1238"/>
      <c r="Q5" s="1238"/>
      <c r="R5" s="1238"/>
      <c r="S5" s="1238"/>
      <c r="T5" s="1238"/>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15" t="str">
        <f>IF(NameOrPr_ch="",IF(NameOrPr="","",NameOrPr),NameOrPr_ch)</f>
        <v>Министерство тарифного регулирования и энергетики Челябинской области</v>
      </c>
      <c r="O7" s="1215"/>
      <c r="P7" s="1215"/>
      <c r="Q7" s="1215"/>
      <c r="R7" s="1215"/>
      <c r="S7" s="1215"/>
      <c r="T7" s="1215"/>
      <c r="U7" s="670"/>
      <c r="AH7" s="586"/>
      <c r="AI7" s="586"/>
      <c r="AJ7" s="586"/>
      <c r="AK7" s="586"/>
    </row>
    <row r="8" spans="1:37" s="492" customFormat="1" ht="18.75">
      <c r="A8" s="506"/>
      <c r="B8" s="506"/>
      <c r="C8" s="506"/>
      <c r="D8" s="506"/>
      <c r="E8" s="506"/>
      <c r="F8" s="506"/>
      <c r="G8" s="506"/>
      <c r="H8" s="506"/>
      <c r="L8" s="500"/>
      <c r="M8" s="673" t="s">
        <v>596</v>
      </c>
      <c r="N8" s="1215" t="str">
        <f>IF(datePr_ch="",IF(datePr="","",datePr),datePr_ch)</f>
        <v>30.03.2022</v>
      </c>
      <c r="O8" s="1215"/>
      <c r="P8" s="1215"/>
      <c r="Q8" s="1215"/>
      <c r="R8" s="1215"/>
      <c r="S8" s="1215"/>
      <c r="T8" s="1215"/>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15" t="str">
        <f>IF(numberPr_ch="",IF(numberPr="","",numberPr),numberPr_ch)</f>
        <v>22/1</v>
      </c>
      <c r="O9" s="1215"/>
      <c r="P9" s="1215"/>
      <c r="Q9" s="1215"/>
      <c r="R9" s="1215"/>
      <c r="S9" s="1215"/>
      <c r="T9" s="1215"/>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15" t="str">
        <f>IF(IstPub_ch="",IF(IstPub="","",IstPub),IstPub_ch)</f>
        <v>Официальный сайт Министерства тарифного регулирования и энергетики Челябинской области</v>
      </c>
      <c r="O10" s="1215"/>
      <c r="P10" s="1215"/>
      <c r="Q10" s="1215"/>
      <c r="R10" s="1215"/>
      <c r="S10" s="1215"/>
      <c r="T10" s="1215"/>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39"/>
      <c r="M12" s="1239"/>
      <c r="N12" s="567"/>
      <c r="O12" s="1262"/>
      <c r="P12" s="1262"/>
      <c r="Q12" s="1262"/>
      <c r="R12" s="1262"/>
      <c r="S12" s="1262"/>
      <c r="T12" s="1262"/>
      <c r="U12" s="487"/>
      <c r="AE12" s="504" t="s">
        <v>373</v>
      </c>
      <c r="AH12" s="506"/>
      <c r="AI12" s="506"/>
      <c r="AJ12" s="506"/>
      <c r="AK12" s="506"/>
    </row>
    <row r="13" spans="1:37">
      <c r="J13" s="482"/>
      <c r="K13" s="482"/>
      <c r="L13" s="478"/>
      <c r="M13" s="478"/>
      <c r="N13" s="478"/>
      <c r="O13" s="1255"/>
      <c r="P13" s="1255"/>
      <c r="Q13" s="1255"/>
      <c r="R13" s="1255"/>
      <c r="S13" s="1255"/>
      <c r="T13" s="1255"/>
      <c r="U13" s="600"/>
      <c r="Z13" s="1255"/>
      <c r="AA13" s="1255"/>
      <c r="AB13" s="1255"/>
      <c r="AC13" s="1255"/>
      <c r="AD13" s="1255"/>
      <c r="AE13" s="1255"/>
    </row>
    <row r="14" spans="1:37">
      <c r="J14" s="482"/>
      <c r="K14" s="482"/>
      <c r="L14" s="1164" t="s">
        <v>454</v>
      </c>
      <c r="M14" s="1164"/>
      <c r="N14" s="1164"/>
      <c r="O14" s="1164"/>
      <c r="P14" s="1164"/>
      <c r="Q14" s="1164"/>
      <c r="R14" s="1164"/>
      <c r="S14" s="1164"/>
      <c r="T14" s="1164"/>
      <c r="U14" s="1164"/>
      <c r="V14" s="1164"/>
      <c r="W14" s="1164"/>
      <c r="X14" s="1164"/>
      <c r="Y14" s="1164"/>
      <c r="Z14" s="1164"/>
      <c r="AA14" s="1164"/>
      <c r="AB14" s="1164"/>
      <c r="AC14" s="1164"/>
      <c r="AD14" s="1164"/>
      <c r="AE14" s="1164"/>
      <c r="AF14" s="1164"/>
      <c r="AG14" s="1164" t="s">
        <v>455</v>
      </c>
    </row>
    <row r="15" spans="1:37" ht="14.25" customHeight="1">
      <c r="J15" s="482"/>
      <c r="K15" s="482"/>
      <c r="L15" s="1222" t="s">
        <v>92</v>
      </c>
      <c r="M15" s="1222" t="s">
        <v>676</v>
      </c>
      <c r="N15" s="1276" t="s">
        <v>628</v>
      </c>
      <c r="O15" s="1276"/>
      <c r="P15" s="1276"/>
      <c r="Q15" s="1276"/>
      <c r="R15" s="1276" t="s">
        <v>629</v>
      </c>
      <c r="S15" s="1276"/>
      <c r="T15" s="1276"/>
      <c r="U15" s="1276"/>
      <c r="V15" s="1276" t="s">
        <v>630</v>
      </c>
      <c r="W15" s="1276"/>
      <c r="X15" s="1276"/>
      <c r="Y15" s="1276"/>
      <c r="Z15" s="1222" t="s">
        <v>641</v>
      </c>
      <c r="AA15" s="1222"/>
      <c r="AB15" s="1222"/>
      <c r="AC15" s="1222"/>
      <c r="AD15" s="1222"/>
      <c r="AE15" s="1222" t="s">
        <v>341</v>
      </c>
      <c r="AF15" s="1254" t="s">
        <v>275</v>
      </c>
      <c r="AG15" s="1164"/>
    </row>
    <row r="16" spans="1:37" s="524" customFormat="1" ht="27.75" customHeight="1">
      <c r="A16" s="586"/>
      <c r="B16" s="586"/>
      <c r="C16" s="586"/>
      <c r="D16" s="586"/>
      <c r="E16" s="586"/>
      <c r="F16" s="586"/>
      <c r="G16" s="592"/>
      <c r="H16" s="592"/>
      <c r="I16" s="532"/>
      <c r="J16" s="530"/>
      <c r="K16" s="530"/>
      <c r="L16" s="1222"/>
      <c r="M16" s="1222"/>
      <c r="N16" s="1276"/>
      <c r="O16" s="1276"/>
      <c r="P16" s="1276"/>
      <c r="Q16" s="1276"/>
      <c r="R16" s="1276"/>
      <c r="S16" s="1276"/>
      <c r="T16" s="1276"/>
      <c r="U16" s="1276"/>
      <c r="V16" s="1276"/>
      <c r="W16" s="1276"/>
      <c r="X16" s="1276"/>
      <c r="Y16" s="1276"/>
      <c r="Z16" s="1164" t="s">
        <v>679</v>
      </c>
      <c r="AA16" s="1164"/>
      <c r="AB16" s="1164" t="s">
        <v>654</v>
      </c>
      <c r="AC16" s="1164"/>
      <c r="AD16" s="1164"/>
      <c r="AE16" s="1222"/>
      <c r="AF16" s="1254"/>
      <c r="AG16" s="1164"/>
      <c r="AH16" s="586"/>
      <c r="AI16" s="586"/>
      <c r="AJ16" s="586"/>
      <c r="AK16" s="586"/>
    </row>
    <row r="17" spans="1:37" ht="14.25" customHeight="1">
      <c r="J17" s="482"/>
      <c r="K17" s="482"/>
      <c r="L17" s="1222"/>
      <c r="M17" s="1222"/>
      <c r="N17" s="1276"/>
      <c r="O17" s="1276"/>
      <c r="P17" s="1276"/>
      <c r="Q17" s="1276"/>
      <c r="R17" s="1276"/>
      <c r="S17" s="1276"/>
      <c r="T17" s="1276"/>
      <c r="U17" s="1276"/>
      <c r="V17" s="1276"/>
      <c r="W17" s="1276"/>
      <c r="X17" s="1276"/>
      <c r="Y17" s="1276"/>
      <c r="Z17" s="535" t="s">
        <v>677</v>
      </c>
      <c r="AA17" s="535" t="s">
        <v>678</v>
      </c>
      <c r="AB17" s="537" t="s">
        <v>274</v>
      </c>
      <c r="AC17" s="1267" t="s">
        <v>273</v>
      </c>
      <c r="AD17" s="1267"/>
      <c r="AE17" s="1222"/>
      <c r="AF17" s="1254"/>
      <c r="AG17" s="1164"/>
    </row>
    <row r="18" spans="1:37">
      <c r="J18" s="482"/>
      <c r="K18" s="490">
        <v>1</v>
      </c>
      <c r="L18" s="479" t="s">
        <v>93</v>
      </c>
      <c r="M18" s="479" t="s">
        <v>49</v>
      </c>
      <c r="N18" s="1277">
        <f ca="1">OFFSET(N18,0,-1)+1</f>
        <v>3</v>
      </c>
      <c r="O18" s="1277"/>
      <c r="P18" s="1277"/>
      <c r="Q18" s="1277"/>
      <c r="R18" s="1277">
        <f ca="1">OFFSET(N18,0,0)+1</f>
        <v>4</v>
      </c>
      <c r="S18" s="1277"/>
      <c r="T18" s="1277"/>
      <c r="U18" s="1277"/>
      <c r="V18" s="675"/>
      <c r="W18" s="675"/>
      <c r="X18" s="675"/>
      <c r="Y18" s="676">
        <f ca="1">OFFSET(R18,0,0)+1</f>
        <v>5</v>
      </c>
      <c r="Z18" s="488">
        <f ca="1">OFFSET(Z18,0,-1)+1</f>
        <v>6</v>
      </c>
      <c r="AA18" s="488">
        <f ca="1">OFFSET(AA18,0,-1)+1</f>
        <v>7</v>
      </c>
      <c r="AB18" s="488">
        <f ca="1">OFFSET(AB18,0,-1)+1</f>
        <v>8</v>
      </c>
      <c r="AC18" s="1277">
        <f ca="1">OFFSET(AC18,0,-1)+1</f>
        <v>9</v>
      </c>
      <c r="AD18" s="1277"/>
      <c r="AE18" s="488">
        <f ca="1">OFFSET(AE18,0,-2)+1</f>
        <v>10</v>
      </c>
      <c r="AF18" s="524"/>
      <c r="AG18" s="488">
        <f ca="1">OFFSET(AG18,0,-2)+1</f>
        <v>11</v>
      </c>
    </row>
    <row r="19" spans="1:37" ht="22.5">
      <c r="A19" s="1241">
        <v>1</v>
      </c>
      <c r="B19" s="1015"/>
      <c r="C19" s="1015"/>
      <c r="D19" s="1015"/>
      <c r="E19" s="1015"/>
      <c r="F19" s="1008"/>
      <c r="G19" s="1014"/>
      <c r="H19" s="1014"/>
      <c r="I19" s="997"/>
      <c r="J19" s="996"/>
      <c r="K19" s="996"/>
      <c r="L19" s="594">
        <f>mergeValue(A19)</f>
        <v>1</v>
      </c>
      <c r="M19" s="642" t="s">
        <v>20</v>
      </c>
      <c r="N19" s="1278"/>
      <c r="O19" s="1278"/>
      <c r="P19" s="1278"/>
      <c r="Q19" s="1278"/>
      <c r="R19" s="1278"/>
      <c r="S19" s="1278"/>
      <c r="T19" s="1278"/>
      <c r="U19" s="1278"/>
      <c r="V19" s="1278"/>
      <c r="W19" s="1278"/>
      <c r="X19" s="1278"/>
      <c r="Y19" s="1278"/>
      <c r="Z19" s="1278"/>
      <c r="AA19" s="1278"/>
      <c r="AB19" s="1278"/>
      <c r="AC19" s="1278"/>
      <c r="AD19" s="1278"/>
      <c r="AE19" s="1278"/>
      <c r="AF19" s="1278"/>
      <c r="AG19" s="582" t="s">
        <v>476</v>
      </c>
    </row>
    <row r="20" spans="1:37" ht="22.5">
      <c r="A20" s="1241"/>
      <c r="B20" s="1241">
        <v>1</v>
      </c>
      <c r="C20" s="1015"/>
      <c r="D20" s="1015"/>
      <c r="E20" s="1015"/>
      <c r="F20" s="1008"/>
      <c r="G20" s="1017"/>
      <c r="H20" s="1018"/>
      <c r="I20" s="998"/>
      <c r="J20" s="993"/>
      <c r="K20" s="991"/>
      <c r="L20" s="594" t="str">
        <f>mergeValue(A20) &amp;"."&amp; mergeValue(B20)</f>
        <v>1.1</v>
      </c>
      <c r="M20" s="547" t="s">
        <v>16</v>
      </c>
      <c r="N20" s="1279"/>
      <c r="O20" s="1279"/>
      <c r="P20" s="1279"/>
      <c r="Q20" s="1279"/>
      <c r="R20" s="1279"/>
      <c r="S20" s="1279"/>
      <c r="T20" s="1279"/>
      <c r="U20" s="1279"/>
      <c r="V20" s="1279"/>
      <c r="W20" s="1279"/>
      <c r="X20" s="1279"/>
      <c r="Y20" s="1279"/>
      <c r="Z20" s="1279"/>
      <c r="AA20" s="1279"/>
      <c r="AB20" s="1279"/>
      <c r="AC20" s="1279"/>
      <c r="AD20" s="1279"/>
      <c r="AE20" s="1279"/>
      <c r="AF20" s="1279"/>
      <c r="AG20" s="582" t="s">
        <v>477</v>
      </c>
    </row>
    <row r="21" spans="1:37" ht="22.5">
      <c r="A21" s="1241"/>
      <c r="B21" s="1241"/>
      <c r="C21" s="1241">
        <v>1</v>
      </c>
      <c r="D21" s="1015"/>
      <c r="E21" s="1015"/>
      <c r="F21" s="1008"/>
      <c r="G21" s="1017"/>
      <c r="H21" s="1018"/>
      <c r="I21" s="998"/>
      <c r="J21" s="993"/>
      <c r="K21" s="991"/>
      <c r="L21" s="594" t="str">
        <f>mergeValue(A21) &amp;"."&amp; mergeValue(B21)&amp;"."&amp; mergeValue(C21)</f>
        <v>1.1.1</v>
      </c>
      <c r="M21" s="548" t="s">
        <v>7</v>
      </c>
      <c r="N21" s="1279"/>
      <c r="O21" s="1279"/>
      <c r="P21" s="1279"/>
      <c r="Q21" s="1279"/>
      <c r="R21" s="1279"/>
      <c r="S21" s="1279"/>
      <c r="T21" s="1279"/>
      <c r="U21" s="1279"/>
      <c r="V21" s="1279"/>
      <c r="W21" s="1279"/>
      <c r="X21" s="1279"/>
      <c r="Y21" s="1279"/>
      <c r="Z21" s="1279"/>
      <c r="AA21" s="1279"/>
      <c r="AB21" s="1279"/>
      <c r="AC21" s="1279"/>
      <c r="AD21" s="1279"/>
      <c r="AE21" s="1279"/>
      <c r="AF21" s="1279"/>
      <c r="AG21" s="582" t="s">
        <v>633</v>
      </c>
    </row>
    <row r="22" spans="1:37" ht="15" customHeight="1">
      <c r="A22" s="1241"/>
      <c r="B22" s="1241"/>
      <c r="C22" s="1241"/>
      <c r="D22" s="1241">
        <v>1</v>
      </c>
      <c r="E22" s="1015"/>
      <c r="F22" s="1008"/>
      <c r="G22" s="1017"/>
      <c r="H22" s="1018"/>
      <c r="I22" s="998"/>
      <c r="J22" s="993"/>
      <c r="K22" s="991"/>
      <c r="L22" s="594" t="str">
        <f>mergeValue(A22) &amp;"."&amp; mergeValue(B22)&amp;"."&amp; mergeValue(C22)&amp;"."&amp; mergeValue(D22)</f>
        <v>1.1.1.1</v>
      </c>
      <c r="M22" s="549" t="s">
        <v>22</v>
      </c>
      <c r="N22" s="1279"/>
      <c r="O22" s="1279"/>
      <c r="P22" s="1279"/>
      <c r="Q22" s="1279"/>
      <c r="R22" s="1279"/>
      <c r="S22" s="1279"/>
      <c r="T22" s="1279"/>
      <c r="U22" s="1279"/>
      <c r="V22" s="1279"/>
      <c r="W22" s="1279"/>
      <c r="X22" s="1279"/>
      <c r="Y22" s="1279"/>
      <c r="Z22" s="1279"/>
      <c r="AA22" s="1279"/>
      <c r="AB22" s="1279"/>
      <c r="AC22" s="1279"/>
      <c r="AD22" s="1279"/>
      <c r="AE22" s="1279"/>
      <c r="AF22" s="1279"/>
      <c r="AG22" s="582" t="s">
        <v>680</v>
      </c>
    </row>
    <row r="23" spans="1:37" ht="20.100000000000001" customHeight="1">
      <c r="A23" s="1241"/>
      <c r="B23" s="1241"/>
      <c r="C23" s="1241"/>
      <c r="D23" s="1241"/>
      <c r="E23" s="1241">
        <v>1</v>
      </c>
      <c r="F23" s="1008"/>
      <c r="G23" s="1017"/>
      <c r="H23" s="1018"/>
      <c r="I23" s="1019"/>
      <c r="J23" s="1009"/>
      <c r="K23" s="1167"/>
      <c r="L23" s="1280" t="str">
        <f>mergeValue(A23) &amp;"."&amp; mergeValue(B23)&amp;"."&amp; mergeValue(C23)&amp;"."&amp; mergeValue(D23)&amp;"."&amp; mergeValue(E23)</f>
        <v>1.1.1.1.1</v>
      </c>
      <c r="M23" s="1281"/>
      <c r="N23" s="1237" t="s">
        <v>85</v>
      </c>
      <c r="O23" s="1275"/>
      <c r="P23" s="1271">
        <v>1</v>
      </c>
      <c r="Q23" s="1272"/>
      <c r="R23" s="1237" t="s">
        <v>85</v>
      </c>
      <c r="S23" s="1275"/>
      <c r="T23" s="1271">
        <v>1</v>
      </c>
      <c r="U23" s="1272"/>
      <c r="V23" s="1237" t="s">
        <v>85</v>
      </c>
      <c r="W23" s="562"/>
      <c r="X23" s="540">
        <v>1</v>
      </c>
      <c r="Y23" s="1096"/>
      <c r="Z23" s="672"/>
      <c r="AA23" s="672"/>
      <c r="AB23" s="1251"/>
      <c r="AC23" s="1237" t="s">
        <v>84</v>
      </c>
      <c r="AD23" s="1251"/>
      <c r="AE23" s="1237" t="s">
        <v>85</v>
      </c>
      <c r="AF23" s="579"/>
      <c r="AG23" s="1268" t="s">
        <v>681</v>
      </c>
      <c r="AH23" s="501" t="str">
        <f>strCheckDate(Z24:AF24)</f>
        <v/>
      </c>
      <c r="AI23" s="505" t="str">
        <f>IF(AND(COUNTIF(AJ18:AJ27,AJ23)&gt;1,AJ23&lt;&gt;""),"ErrUnique:HasDoubleConn","")</f>
        <v/>
      </c>
      <c r="AJ23" s="505"/>
      <c r="AK23" s="505"/>
    </row>
    <row r="24" spans="1:37" ht="20.100000000000001" customHeight="1">
      <c r="A24" s="1241"/>
      <c r="B24" s="1241"/>
      <c r="C24" s="1241"/>
      <c r="D24" s="1241"/>
      <c r="E24" s="1241"/>
      <c r="F24" s="1008"/>
      <c r="G24" s="1017"/>
      <c r="H24" s="1018"/>
      <c r="I24" s="1019"/>
      <c r="J24" s="1009"/>
      <c r="K24" s="1167"/>
      <c r="L24" s="1280"/>
      <c r="M24" s="1281"/>
      <c r="N24" s="1237"/>
      <c r="O24" s="1275"/>
      <c r="P24" s="1271"/>
      <c r="Q24" s="1273"/>
      <c r="R24" s="1237"/>
      <c r="S24" s="1275"/>
      <c r="T24" s="1271"/>
      <c r="U24" s="1274"/>
      <c r="V24" s="1237"/>
      <c r="W24" s="602"/>
      <c r="X24" s="566"/>
      <c r="Y24" s="566"/>
      <c r="Z24" s="573"/>
      <c r="AA24" s="604" t="str">
        <f>AB23 &amp; "-" &amp; AD23</f>
        <v>-</v>
      </c>
      <c r="AB24" s="1236"/>
      <c r="AC24" s="1237"/>
      <c r="AD24" s="1236"/>
      <c r="AE24" s="1237"/>
      <c r="AF24" s="674"/>
      <c r="AG24" s="1269"/>
      <c r="AI24" s="505"/>
      <c r="AJ24" s="505"/>
      <c r="AK24" s="505"/>
    </row>
    <row r="25" spans="1:37" ht="20.100000000000001" customHeight="1">
      <c r="A25" s="1241"/>
      <c r="B25" s="1241"/>
      <c r="C25" s="1241"/>
      <c r="D25" s="1241"/>
      <c r="E25" s="1241"/>
      <c r="F25" s="1008"/>
      <c r="G25" s="1017"/>
      <c r="H25" s="1018"/>
      <c r="I25" s="1019"/>
      <c r="J25" s="1009"/>
      <c r="K25" s="1167"/>
      <c r="L25" s="1280"/>
      <c r="M25" s="1281"/>
      <c r="N25" s="1237"/>
      <c r="O25" s="1275"/>
      <c r="P25" s="1271"/>
      <c r="Q25" s="1274"/>
      <c r="R25" s="1237"/>
      <c r="S25" s="603"/>
      <c r="T25" s="559"/>
      <c r="U25" s="566"/>
      <c r="V25" s="572"/>
      <c r="W25" s="572"/>
      <c r="X25" s="572"/>
      <c r="Y25" s="572"/>
      <c r="Z25" s="573"/>
      <c r="AA25" s="573"/>
      <c r="AB25" s="574"/>
      <c r="AC25" s="565"/>
      <c r="AD25" s="565"/>
      <c r="AE25" s="574"/>
      <c r="AF25" s="565"/>
      <c r="AG25" s="1269"/>
      <c r="AI25" s="505"/>
      <c r="AJ25" s="505"/>
      <c r="AK25" s="505"/>
    </row>
    <row r="26" spans="1:37" ht="20.100000000000001" customHeight="1">
      <c r="A26" s="1241"/>
      <c r="B26" s="1241"/>
      <c r="C26" s="1241"/>
      <c r="D26" s="1241"/>
      <c r="E26" s="1241"/>
      <c r="F26" s="1008"/>
      <c r="G26" s="1017"/>
      <c r="H26" s="1018"/>
      <c r="I26" s="1019"/>
      <c r="J26" s="1009"/>
      <c r="K26" s="1167"/>
      <c r="L26" s="1280"/>
      <c r="M26" s="1281"/>
      <c r="N26" s="1237"/>
      <c r="O26" s="575"/>
      <c r="P26" s="577"/>
      <c r="Q26" s="576"/>
      <c r="R26" s="572"/>
      <c r="S26" s="572"/>
      <c r="T26" s="572"/>
      <c r="U26" s="572"/>
      <c r="V26" s="572"/>
      <c r="W26" s="572"/>
      <c r="X26" s="572"/>
      <c r="Y26" s="572"/>
      <c r="Z26" s="573"/>
      <c r="AA26" s="573"/>
      <c r="AB26" s="574"/>
      <c r="AC26" s="565"/>
      <c r="AD26" s="565"/>
      <c r="AE26" s="574"/>
      <c r="AF26" s="565"/>
      <c r="AG26" s="1269"/>
      <c r="AI26" s="505"/>
      <c r="AJ26" s="505"/>
      <c r="AK26" s="505"/>
    </row>
    <row r="27" spans="1:37" s="476" customFormat="1" ht="15" customHeight="1">
      <c r="A27" s="1241"/>
      <c r="B27" s="1241"/>
      <c r="C27" s="1241"/>
      <c r="D27" s="1241"/>
      <c r="E27" s="1016"/>
      <c r="F27" s="1010"/>
      <c r="G27" s="1012"/>
      <c r="H27" s="1010"/>
      <c r="I27" s="1019"/>
      <c r="J27" s="1009"/>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0"/>
      <c r="AH27" s="502"/>
      <c r="AI27" s="502"/>
      <c r="AJ27" s="213"/>
      <c r="AK27" s="213"/>
    </row>
    <row r="28" spans="1:37" s="476" customFormat="1" ht="15" customHeight="1">
      <c r="A28" s="1241"/>
      <c r="B28" s="1241"/>
      <c r="C28" s="1241"/>
      <c r="D28" s="1016"/>
      <c r="E28" s="1016"/>
      <c r="F28" s="1010"/>
      <c r="G28" s="1017"/>
      <c r="H28" s="1010"/>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41"/>
      <c r="B29" s="1241"/>
      <c r="C29" s="1016"/>
      <c r="D29" s="1016"/>
      <c r="E29" s="1016"/>
      <c r="F29" s="1010"/>
      <c r="G29" s="1017"/>
      <c r="H29" s="1010"/>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41"/>
      <c r="B30" s="1016"/>
      <c r="C30" s="1016"/>
      <c r="D30" s="1016"/>
      <c r="E30" s="1016"/>
      <c r="F30" s="1010"/>
      <c r="G30" s="1017"/>
      <c r="H30" s="1010"/>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5" t="s">
        <v>682</v>
      </c>
      <c r="N33" s="1205"/>
      <c r="O33" s="1205"/>
      <c r="P33" s="1205"/>
      <c r="Q33" s="1205"/>
      <c r="R33" s="1205"/>
      <c r="S33" s="1205"/>
      <c r="T33" s="1205"/>
      <c r="U33" s="1205"/>
      <c r="V33" s="1205"/>
      <c r="W33" s="1205"/>
      <c r="X33" s="1205"/>
      <c r="Y33" s="1205"/>
      <c r="Z33" s="1205"/>
      <c r="AA33" s="1205"/>
      <c r="AB33" s="1205"/>
      <c r="AC33" s="1205"/>
      <c r="AD33" s="1205"/>
      <c r="AE33" s="1205"/>
      <c r="AF33" s="1205"/>
      <c r="AG33" s="1205"/>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2" t="str">
        <f>"Код отчёта: " &amp; GetCode()</f>
        <v>Код отчёта: FAS.JKH.OPEN.INFO.PRICE.WARM</v>
      </c>
      <c r="C2" s="1132"/>
      <c r="D2" s="1132"/>
      <c r="E2" s="1132"/>
      <c r="F2" s="1132"/>
      <c r="G2" s="1132"/>
      <c r="Q2" s="231"/>
      <c r="R2" s="231"/>
      <c r="S2" s="231"/>
      <c r="T2" s="231"/>
      <c r="U2" s="231"/>
      <c r="V2" s="231"/>
      <c r="W2" s="231"/>
    </row>
    <row r="3" spans="1:27" ht="18" customHeight="1">
      <c r="B3" s="1133" t="str">
        <f>"Версия " &amp; GetVersion()</f>
        <v>Версия 1.0.2</v>
      </c>
      <c r="C3" s="1133"/>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7" t="s">
        <v>769</v>
      </c>
      <c r="C5" s="1138"/>
      <c r="D5" s="1138"/>
      <c r="E5" s="1138"/>
      <c r="F5" s="1138"/>
      <c r="G5" s="1138"/>
      <c r="H5" s="1138"/>
      <c r="I5" s="1138"/>
      <c r="J5" s="1138"/>
      <c r="K5" s="1138"/>
      <c r="L5" s="1138"/>
      <c r="M5" s="1138"/>
      <c r="N5" s="1138"/>
      <c r="O5" s="1138"/>
      <c r="P5" s="1138"/>
      <c r="Q5" s="1138"/>
      <c r="R5" s="1138"/>
      <c r="S5" s="1138"/>
      <c r="T5" s="1138"/>
      <c r="U5" s="1138"/>
      <c r="V5" s="1138"/>
      <c r="W5" s="1138"/>
      <c r="X5" s="1138"/>
      <c r="Y5" s="1138"/>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4" t="s">
        <v>589</v>
      </c>
      <c r="F7" s="1134"/>
      <c r="G7" s="1134"/>
      <c r="H7" s="1134"/>
      <c r="I7" s="1134"/>
      <c r="J7" s="1134"/>
      <c r="K7" s="1134"/>
      <c r="L7" s="1134"/>
      <c r="M7" s="1134"/>
      <c r="N7" s="1134"/>
      <c r="O7" s="1134"/>
      <c r="P7" s="1134"/>
      <c r="Q7" s="1134"/>
      <c r="R7" s="1134"/>
      <c r="S7" s="1134"/>
      <c r="T7" s="1134"/>
      <c r="U7" s="1134"/>
      <c r="V7" s="1134"/>
      <c r="W7" s="1134"/>
      <c r="X7" s="1134"/>
      <c r="Y7" s="59"/>
    </row>
    <row r="8" spans="1:27" ht="15" customHeight="1">
      <c r="A8" s="43"/>
      <c r="B8" s="78"/>
      <c r="C8" s="77"/>
      <c r="D8" s="60"/>
      <c r="E8" s="1134"/>
      <c r="F8" s="1134"/>
      <c r="G8" s="1134"/>
      <c r="H8" s="1134"/>
      <c r="I8" s="1134"/>
      <c r="J8" s="1134"/>
      <c r="K8" s="1134"/>
      <c r="L8" s="1134"/>
      <c r="M8" s="1134"/>
      <c r="N8" s="1134"/>
      <c r="O8" s="1134"/>
      <c r="P8" s="1134"/>
      <c r="Q8" s="1134"/>
      <c r="R8" s="1134"/>
      <c r="S8" s="1134"/>
      <c r="T8" s="1134"/>
      <c r="U8" s="1134"/>
      <c r="V8" s="1134"/>
      <c r="W8" s="1134"/>
      <c r="X8" s="1134"/>
      <c r="Y8" s="59"/>
    </row>
    <row r="9" spans="1:27" ht="15" customHeight="1">
      <c r="A9" s="43"/>
      <c r="B9" s="78"/>
      <c r="C9" s="77"/>
      <c r="D9" s="60"/>
      <c r="E9" s="1134"/>
      <c r="F9" s="1134"/>
      <c r="G9" s="1134"/>
      <c r="H9" s="1134"/>
      <c r="I9" s="1134"/>
      <c r="J9" s="1134"/>
      <c r="K9" s="1134"/>
      <c r="L9" s="1134"/>
      <c r="M9" s="1134"/>
      <c r="N9" s="1134"/>
      <c r="O9" s="1134"/>
      <c r="P9" s="1134"/>
      <c r="Q9" s="1134"/>
      <c r="R9" s="1134"/>
      <c r="S9" s="1134"/>
      <c r="T9" s="1134"/>
      <c r="U9" s="1134"/>
      <c r="V9" s="1134"/>
      <c r="W9" s="1134"/>
      <c r="X9" s="1134"/>
      <c r="Y9" s="59"/>
    </row>
    <row r="10" spans="1:27" ht="10.5" customHeight="1">
      <c r="A10" s="43"/>
      <c r="B10" s="78"/>
      <c r="C10" s="77"/>
      <c r="D10" s="60"/>
      <c r="E10" s="1134"/>
      <c r="F10" s="1134"/>
      <c r="G10" s="1134"/>
      <c r="H10" s="1134"/>
      <c r="I10" s="1134"/>
      <c r="J10" s="1134"/>
      <c r="K10" s="1134"/>
      <c r="L10" s="1134"/>
      <c r="M10" s="1134"/>
      <c r="N10" s="1134"/>
      <c r="O10" s="1134"/>
      <c r="P10" s="1134"/>
      <c r="Q10" s="1134"/>
      <c r="R10" s="1134"/>
      <c r="S10" s="1134"/>
      <c r="T10" s="1134"/>
      <c r="U10" s="1134"/>
      <c r="V10" s="1134"/>
      <c r="W10" s="1134"/>
      <c r="X10" s="1134"/>
      <c r="Y10" s="59"/>
    </row>
    <row r="11" spans="1:27" ht="27" customHeight="1">
      <c r="A11" s="43"/>
      <c r="B11" s="78"/>
      <c r="C11" s="77"/>
      <c r="D11" s="60"/>
      <c r="E11" s="1134"/>
      <c r="F11" s="1134"/>
      <c r="G11" s="1134"/>
      <c r="H11" s="1134"/>
      <c r="I11" s="1134"/>
      <c r="J11" s="1134"/>
      <c r="K11" s="1134"/>
      <c r="L11" s="1134"/>
      <c r="M11" s="1134"/>
      <c r="N11" s="1134"/>
      <c r="O11" s="1134"/>
      <c r="P11" s="1134"/>
      <c r="Q11" s="1134"/>
      <c r="R11" s="1134"/>
      <c r="S11" s="1134"/>
      <c r="T11" s="1134"/>
      <c r="U11" s="1134"/>
      <c r="V11" s="1134"/>
      <c r="W11" s="1134"/>
      <c r="X11" s="1134"/>
      <c r="Y11" s="59"/>
    </row>
    <row r="12" spans="1:27" ht="12" customHeight="1">
      <c r="A12" s="43"/>
      <c r="B12" s="78"/>
      <c r="C12" s="77"/>
      <c r="D12" s="60"/>
      <c r="E12" s="1134"/>
      <c r="F12" s="1134"/>
      <c r="G12" s="1134"/>
      <c r="H12" s="1134"/>
      <c r="I12" s="1134"/>
      <c r="J12" s="1134"/>
      <c r="K12" s="1134"/>
      <c r="L12" s="1134"/>
      <c r="M12" s="1134"/>
      <c r="N12" s="1134"/>
      <c r="O12" s="1134"/>
      <c r="P12" s="1134"/>
      <c r="Q12" s="1134"/>
      <c r="R12" s="1134"/>
      <c r="S12" s="1134"/>
      <c r="T12" s="1134"/>
      <c r="U12" s="1134"/>
      <c r="V12" s="1134"/>
      <c r="W12" s="1134"/>
      <c r="X12" s="1134"/>
      <c r="Y12" s="59"/>
    </row>
    <row r="13" spans="1:27" ht="38.25" customHeight="1">
      <c r="A13" s="43"/>
      <c r="B13" s="78"/>
      <c r="C13" s="77"/>
      <c r="D13" s="60"/>
      <c r="E13" s="1134"/>
      <c r="F13" s="1134"/>
      <c r="G13" s="1134"/>
      <c r="H13" s="1134"/>
      <c r="I13" s="1134"/>
      <c r="J13" s="1134"/>
      <c r="K13" s="1134"/>
      <c r="L13" s="1134"/>
      <c r="M13" s="1134"/>
      <c r="N13" s="1134"/>
      <c r="O13" s="1134"/>
      <c r="P13" s="1134"/>
      <c r="Q13" s="1134"/>
      <c r="R13" s="1134"/>
      <c r="S13" s="1134"/>
      <c r="T13" s="1134"/>
      <c r="U13" s="1134"/>
      <c r="V13" s="1134"/>
      <c r="W13" s="1134"/>
      <c r="X13" s="1134"/>
      <c r="Y13" s="73"/>
    </row>
    <row r="14" spans="1:27" ht="15" customHeight="1">
      <c r="A14" s="43"/>
      <c r="B14" s="78"/>
      <c r="C14" s="77"/>
      <c r="D14" s="60"/>
      <c r="E14" s="1134"/>
      <c r="F14" s="1134"/>
      <c r="G14" s="1134"/>
      <c r="H14" s="1134"/>
      <c r="I14" s="1134"/>
      <c r="J14" s="1134"/>
      <c r="K14" s="1134"/>
      <c r="L14" s="1134"/>
      <c r="M14" s="1134"/>
      <c r="N14" s="1134"/>
      <c r="O14" s="1134"/>
      <c r="P14" s="1134"/>
      <c r="Q14" s="1134"/>
      <c r="R14" s="1134"/>
      <c r="S14" s="1134"/>
      <c r="T14" s="1134"/>
      <c r="U14" s="1134"/>
      <c r="V14" s="1134"/>
      <c r="W14" s="1134"/>
      <c r="X14" s="1134"/>
      <c r="Y14" s="59"/>
    </row>
    <row r="15" spans="1:27" ht="15">
      <c r="A15" s="43"/>
      <c r="B15" s="78"/>
      <c r="C15" s="77"/>
      <c r="D15" s="60"/>
      <c r="E15" s="1134"/>
      <c r="F15" s="1134"/>
      <c r="G15" s="1134"/>
      <c r="H15" s="1134"/>
      <c r="I15" s="1134"/>
      <c r="J15" s="1134"/>
      <c r="K15" s="1134"/>
      <c r="L15" s="1134"/>
      <c r="M15" s="1134"/>
      <c r="N15" s="1134"/>
      <c r="O15" s="1134"/>
      <c r="P15" s="1134"/>
      <c r="Q15" s="1134"/>
      <c r="R15" s="1134"/>
      <c r="S15" s="1134"/>
      <c r="T15" s="1134"/>
      <c r="U15" s="1134"/>
      <c r="V15" s="1134"/>
      <c r="W15" s="1134"/>
      <c r="X15" s="1134"/>
      <c r="Y15" s="59"/>
    </row>
    <row r="16" spans="1:27" ht="15">
      <c r="A16" s="43"/>
      <c r="B16" s="78"/>
      <c r="C16" s="77"/>
      <c r="D16" s="60"/>
      <c r="E16" s="1134"/>
      <c r="F16" s="1134"/>
      <c r="G16" s="1134"/>
      <c r="H16" s="1134"/>
      <c r="I16" s="1134"/>
      <c r="J16" s="1134"/>
      <c r="K16" s="1134"/>
      <c r="L16" s="1134"/>
      <c r="M16" s="1134"/>
      <c r="N16" s="1134"/>
      <c r="O16" s="1134"/>
      <c r="P16" s="1134"/>
      <c r="Q16" s="1134"/>
      <c r="R16" s="1134"/>
      <c r="S16" s="1134"/>
      <c r="T16" s="1134"/>
      <c r="U16" s="1134"/>
      <c r="V16" s="1134"/>
      <c r="W16" s="1134"/>
      <c r="X16" s="1134"/>
      <c r="Y16" s="59"/>
    </row>
    <row r="17" spans="1:25" ht="15" customHeight="1">
      <c r="A17" s="43"/>
      <c r="B17" s="78"/>
      <c r="C17" s="77"/>
      <c r="D17" s="60"/>
      <c r="E17" s="1134"/>
      <c r="F17" s="1134"/>
      <c r="G17" s="1134"/>
      <c r="H17" s="1134"/>
      <c r="I17" s="1134"/>
      <c r="J17" s="1134"/>
      <c r="K17" s="1134"/>
      <c r="L17" s="1134"/>
      <c r="M17" s="1134"/>
      <c r="N17" s="1134"/>
      <c r="O17" s="1134"/>
      <c r="P17" s="1134"/>
      <c r="Q17" s="1134"/>
      <c r="R17" s="1134"/>
      <c r="S17" s="1134"/>
      <c r="T17" s="1134"/>
      <c r="U17" s="1134"/>
      <c r="V17" s="1134"/>
      <c r="W17" s="1134"/>
      <c r="X17" s="1134"/>
      <c r="Y17" s="59"/>
    </row>
    <row r="18" spans="1:25" ht="15">
      <c r="A18" s="43"/>
      <c r="B18" s="78"/>
      <c r="C18" s="77"/>
      <c r="D18" s="60"/>
      <c r="E18" s="1134"/>
      <c r="F18" s="1134"/>
      <c r="G18" s="1134"/>
      <c r="H18" s="1134"/>
      <c r="I18" s="1134"/>
      <c r="J18" s="1134"/>
      <c r="K18" s="1134"/>
      <c r="L18" s="1134"/>
      <c r="M18" s="1134"/>
      <c r="N18" s="1134"/>
      <c r="O18" s="1134"/>
      <c r="P18" s="1134"/>
      <c r="Q18" s="1134"/>
      <c r="R18" s="1134"/>
      <c r="S18" s="1134"/>
      <c r="T18" s="1134"/>
      <c r="U18" s="1134"/>
      <c r="V18" s="1134"/>
      <c r="W18" s="1134"/>
      <c r="X18" s="1134"/>
      <c r="Y18" s="59"/>
    </row>
    <row r="19" spans="1:25" ht="59.25" customHeight="1">
      <c r="A19" s="43"/>
      <c r="B19" s="78"/>
      <c r="C19" s="77"/>
      <c r="D19" s="66"/>
      <c r="E19" s="1134"/>
      <c r="F19" s="1134"/>
      <c r="G19" s="1134"/>
      <c r="H19" s="1134"/>
      <c r="I19" s="1134"/>
      <c r="J19" s="1134"/>
      <c r="K19" s="1134"/>
      <c r="L19" s="1134"/>
      <c r="M19" s="1134"/>
      <c r="N19" s="1134"/>
      <c r="O19" s="1134"/>
      <c r="P19" s="1134"/>
      <c r="Q19" s="1134"/>
      <c r="R19" s="1134"/>
      <c r="S19" s="1134"/>
      <c r="T19" s="1134"/>
      <c r="U19" s="1134"/>
      <c r="V19" s="1134"/>
      <c r="W19" s="1134"/>
      <c r="X19" s="1134"/>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0" t="s">
        <v>254</v>
      </c>
      <c r="G21" s="1141"/>
      <c r="H21" s="1141"/>
      <c r="I21" s="1141"/>
      <c r="J21" s="1141"/>
      <c r="K21" s="1141"/>
      <c r="L21" s="1141"/>
      <c r="M21" s="1141"/>
      <c r="N21" s="60"/>
      <c r="O21" s="71" t="s">
        <v>237</v>
      </c>
      <c r="P21" s="1142" t="s">
        <v>238</v>
      </c>
      <c r="Q21" s="1143"/>
      <c r="R21" s="1143"/>
      <c r="S21" s="1143"/>
      <c r="T21" s="1143"/>
      <c r="U21" s="1143"/>
      <c r="V21" s="1143"/>
      <c r="W21" s="1143"/>
      <c r="X21" s="1143"/>
      <c r="Y21" s="59"/>
    </row>
    <row r="22" spans="1:25" ht="14.25" hidden="1" customHeight="1">
      <c r="A22" s="43"/>
      <c r="B22" s="78"/>
      <c r="C22" s="77"/>
      <c r="D22" s="61"/>
      <c r="E22" s="94" t="s">
        <v>237</v>
      </c>
      <c r="F22" s="1140" t="s">
        <v>240</v>
      </c>
      <c r="G22" s="1141"/>
      <c r="H22" s="1141"/>
      <c r="I22" s="1141"/>
      <c r="J22" s="1141"/>
      <c r="K22" s="1141"/>
      <c r="L22" s="1141"/>
      <c r="M22" s="1141"/>
      <c r="N22" s="60"/>
      <c r="O22" s="74" t="s">
        <v>237</v>
      </c>
      <c r="P22" s="1142" t="s">
        <v>587</v>
      </c>
      <c r="Q22" s="1143"/>
      <c r="R22" s="1143"/>
      <c r="S22" s="1143"/>
      <c r="T22" s="1143"/>
      <c r="U22" s="1143"/>
      <c r="V22" s="1143"/>
      <c r="W22" s="1143"/>
      <c r="X22" s="1143"/>
      <c r="Y22" s="59"/>
    </row>
    <row r="23" spans="1:25" ht="27" hidden="1" customHeight="1">
      <c r="A23" s="43"/>
      <c r="B23" s="78"/>
      <c r="C23" s="77"/>
      <c r="D23" s="61"/>
      <c r="E23" s="60"/>
      <c r="F23" s="60"/>
      <c r="G23" s="60"/>
      <c r="H23" s="60"/>
      <c r="I23" s="60"/>
      <c r="J23" s="60"/>
      <c r="K23" s="60"/>
      <c r="L23" s="60"/>
      <c r="M23" s="60"/>
      <c r="N23" s="60"/>
      <c r="O23" s="60"/>
      <c r="P23" s="1135"/>
      <c r="Q23" s="1135"/>
      <c r="R23" s="1135"/>
      <c r="S23" s="1135"/>
      <c r="T23" s="1135"/>
      <c r="U23" s="1135"/>
      <c r="V23" s="1135"/>
      <c r="W23" s="1135"/>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9" t="s">
        <v>394</v>
      </c>
      <c r="F35" s="1139"/>
      <c r="G35" s="1139"/>
      <c r="H35" s="1139"/>
      <c r="I35" s="1139"/>
      <c r="J35" s="1139"/>
      <c r="K35" s="1139"/>
      <c r="L35" s="1139"/>
      <c r="M35" s="1139"/>
      <c r="N35" s="1139"/>
      <c r="O35" s="1139"/>
      <c r="P35" s="1139"/>
      <c r="Q35" s="1139"/>
      <c r="R35" s="1139"/>
      <c r="S35" s="1139"/>
      <c r="T35" s="1139"/>
      <c r="U35" s="1139"/>
      <c r="V35" s="1139"/>
      <c r="W35" s="1139"/>
      <c r="X35" s="1139"/>
      <c r="Y35" s="59"/>
    </row>
    <row r="36" spans="1:25" ht="38.25" hidden="1" customHeight="1">
      <c r="A36" s="43"/>
      <c r="B36" s="78"/>
      <c r="C36" s="77"/>
      <c r="D36" s="61"/>
      <c r="E36" s="1139"/>
      <c r="F36" s="1139"/>
      <c r="G36" s="1139"/>
      <c r="H36" s="1139"/>
      <c r="I36" s="1139"/>
      <c r="J36" s="1139"/>
      <c r="K36" s="1139"/>
      <c r="L36" s="1139"/>
      <c r="M36" s="1139"/>
      <c r="N36" s="1139"/>
      <c r="O36" s="1139"/>
      <c r="P36" s="1139"/>
      <c r="Q36" s="1139"/>
      <c r="R36" s="1139"/>
      <c r="S36" s="1139"/>
      <c r="T36" s="1139"/>
      <c r="U36" s="1139"/>
      <c r="V36" s="1139"/>
      <c r="W36" s="1139"/>
      <c r="X36" s="1139"/>
      <c r="Y36" s="59"/>
    </row>
    <row r="37" spans="1:25" ht="9.75" hidden="1" customHeight="1">
      <c r="A37" s="43"/>
      <c r="B37" s="78"/>
      <c r="C37" s="77"/>
      <c r="D37" s="61"/>
      <c r="E37" s="1139"/>
      <c r="F37" s="1139"/>
      <c r="G37" s="1139"/>
      <c r="H37" s="1139"/>
      <c r="I37" s="1139"/>
      <c r="J37" s="1139"/>
      <c r="K37" s="1139"/>
      <c r="L37" s="1139"/>
      <c r="M37" s="1139"/>
      <c r="N37" s="1139"/>
      <c r="O37" s="1139"/>
      <c r="P37" s="1139"/>
      <c r="Q37" s="1139"/>
      <c r="R37" s="1139"/>
      <c r="S37" s="1139"/>
      <c r="T37" s="1139"/>
      <c r="U37" s="1139"/>
      <c r="V37" s="1139"/>
      <c r="W37" s="1139"/>
      <c r="X37" s="1139"/>
      <c r="Y37" s="59"/>
    </row>
    <row r="38" spans="1:25" ht="51" hidden="1" customHeight="1">
      <c r="A38" s="43"/>
      <c r="B38" s="78"/>
      <c r="C38" s="77"/>
      <c r="D38" s="61"/>
      <c r="E38" s="1139"/>
      <c r="F38" s="1139"/>
      <c r="G38" s="1139"/>
      <c r="H38" s="1139"/>
      <c r="I38" s="1139"/>
      <c r="J38" s="1139"/>
      <c r="K38" s="1139"/>
      <c r="L38" s="1139"/>
      <c r="M38" s="1139"/>
      <c r="N38" s="1139"/>
      <c r="O38" s="1139"/>
      <c r="P38" s="1139"/>
      <c r="Q38" s="1139"/>
      <c r="R38" s="1139"/>
      <c r="S38" s="1139"/>
      <c r="T38" s="1139"/>
      <c r="U38" s="1139"/>
      <c r="V38" s="1139"/>
      <c r="W38" s="1139"/>
      <c r="X38" s="1139"/>
      <c r="Y38" s="59"/>
    </row>
    <row r="39" spans="1:25" ht="15" hidden="1" customHeight="1">
      <c r="A39" s="43"/>
      <c r="B39" s="78"/>
      <c r="C39" s="77"/>
      <c r="D39" s="61"/>
      <c r="E39" s="1139"/>
      <c r="F39" s="1139"/>
      <c r="G39" s="1139"/>
      <c r="H39" s="1139"/>
      <c r="I39" s="1139"/>
      <c r="J39" s="1139"/>
      <c r="K39" s="1139"/>
      <c r="L39" s="1139"/>
      <c r="M39" s="1139"/>
      <c r="N39" s="1139"/>
      <c r="O39" s="1139"/>
      <c r="P39" s="1139"/>
      <c r="Q39" s="1139"/>
      <c r="R39" s="1139"/>
      <c r="S39" s="1139"/>
      <c r="T39" s="1139"/>
      <c r="U39" s="1139"/>
      <c r="V39" s="1139"/>
      <c r="W39" s="1139"/>
      <c r="X39" s="1139"/>
      <c r="Y39" s="59"/>
    </row>
    <row r="40" spans="1:25" ht="12" hidden="1" customHeight="1">
      <c r="A40" s="43"/>
      <c r="B40" s="78"/>
      <c r="C40" s="77"/>
      <c r="D40" s="61"/>
      <c r="E40" s="1144"/>
      <c r="F40" s="1145"/>
      <c r="G40" s="1145"/>
      <c r="H40" s="1145"/>
      <c r="I40" s="1145"/>
      <c r="J40" s="1145"/>
      <c r="K40" s="1145"/>
      <c r="L40" s="1145"/>
      <c r="M40" s="1145"/>
      <c r="N40" s="1145"/>
      <c r="O40" s="1145"/>
      <c r="P40" s="1145"/>
      <c r="Q40" s="1145"/>
      <c r="R40" s="1145"/>
      <c r="S40" s="1145"/>
      <c r="T40" s="1145"/>
      <c r="U40" s="1145"/>
      <c r="V40" s="1145"/>
      <c r="W40" s="1145"/>
      <c r="X40" s="1145"/>
      <c r="Y40" s="59"/>
    </row>
    <row r="41" spans="1:25" ht="38.25" hidden="1" customHeight="1">
      <c r="A41" s="43"/>
      <c r="B41" s="78"/>
      <c r="C41" s="77"/>
      <c r="D41" s="61"/>
      <c r="E41" s="1139"/>
      <c r="F41" s="1139"/>
      <c r="G41" s="1139"/>
      <c r="H41" s="1139"/>
      <c r="I41" s="1139"/>
      <c r="J41" s="1139"/>
      <c r="K41" s="1139"/>
      <c r="L41" s="1139"/>
      <c r="M41" s="1139"/>
      <c r="N41" s="1139"/>
      <c r="O41" s="1139"/>
      <c r="P41" s="1139"/>
      <c r="Q41" s="1139"/>
      <c r="R41" s="1139"/>
      <c r="S41" s="1139"/>
      <c r="T41" s="1139"/>
      <c r="U41" s="1139"/>
      <c r="V41" s="1139"/>
      <c r="W41" s="1139"/>
      <c r="X41" s="1139"/>
      <c r="Y41" s="59"/>
    </row>
    <row r="42" spans="1:25" ht="15" hidden="1">
      <c r="A42" s="43"/>
      <c r="B42" s="78"/>
      <c r="C42" s="77"/>
      <c r="D42" s="61"/>
      <c r="E42" s="1139"/>
      <c r="F42" s="1139"/>
      <c r="G42" s="1139"/>
      <c r="H42" s="1139"/>
      <c r="I42" s="1139"/>
      <c r="J42" s="1139"/>
      <c r="K42" s="1139"/>
      <c r="L42" s="1139"/>
      <c r="M42" s="1139"/>
      <c r="N42" s="1139"/>
      <c r="O42" s="1139"/>
      <c r="P42" s="1139"/>
      <c r="Q42" s="1139"/>
      <c r="R42" s="1139"/>
      <c r="S42" s="1139"/>
      <c r="T42" s="1139"/>
      <c r="U42" s="1139"/>
      <c r="V42" s="1139"/>
      <c r="W42" s="1139"/>
      <c r="X42" s="1139"/>
      <c r="Y42" s="59"/>
    </row>
    <row r="43" spans="1:25" ht="15" hidden="1">
      <c r="A43" s="43"/>
      <c r="B43" s="78"/>
      <c r="C43" s="77"/>
      <c r="D43" s="61"/>
      <c r="E43" s="1139"/>
      <c r="F43" s="1139"/>
      <c r="G43" s="1139"/>
      <c r="H43" s="1139"/>
      <c r="I43" s="1139"/>
      <c r="J43" s="1139"/>
      <c r="K43" s="1139"/>
      <c r="L43" s="1139"/>
      <c r="M43" s="1139"/>
      <c r="N43" s="1139"/>
      <c r="O43" s="1139"/>
      <c r="P43" s="1139"/>
      <c r="Q43" s="1139"/>
      <c r="R43" s="1139"/>
      <c r="S43" s="1139"/>
      <c r="T43" s="1139"/>
      <c r="U43" s="1139"/>
      <c r="V43" s="1139"/>
      <c r="W43" s="1139"/>
      <c r="X43" s="1139"/>
      <c r="Y43" s="59"/>
    </row>
    <row r="44" spans="1:25" ht="33.75" hidden="1" customHeight="1">
      <c r="A44" s="43"/>
      <c r="B44" s="78"/>
      <c r="C44" s="77"/>
      <c r="D44" s="66"/>
      <c r="E44" s="1139"/>
      <c r="F44" s="1139"/>
      <c r="G44" s="1139"/>
      <c r="H44" s="1139"/>
      <c r="I44" s="1139"/>
      <c r="J44" s="1139"/>
      <c r="K44" s="1139"/>
      <c r="L44" s="1139"/>
      <c r="M44" s="1139"/>
      <c r="N44" s="1139"/>
      <c r="O44" s="1139"/>
      <c r="P44" s="1139"/>
      <c r="Q44" s="1139"/>
      <c r="R44" s="1139"/>
      <c r="S44" s="1139"/>
      <c r="T44" s="1139"/>
      <c r="U44" s="1139"/>
      <c r="V44" s="1139"/>
      <c r="W44" s="1139"/>
      <c r="X44" s="1139"/>
      <c r="Y44" s="59"/>
    </row>
    <row r="45" spans="1:25" ht="15" hidden="1">
      <c r="A45" s="43"/>
      <c r="B45" s="78"/>
      <c r="C45" s="77"/>
      <c r="D45" s="66"/>
      <c r="E45" s="1139"/>
      <c r="F45" s="1139"/>
      <c r="G45" s="1139"/>
      <c r="H45" s="1139"/>
      <c r="I45" s="1139"/>
      <c r="J45" s="1139"/>
      <c r="K45" s="1139"/>
      <c r="L45" s="1139"/>
      <c r="M45" s="1139"/>
      <c r="N45" s="1139"/>
      <c r="O45" s="1139"/>
      <c r="P45" s="1139"/>
      <c r="Q45" s="1139"/>
      <c r="R45" s="1139"/>
      <c r="S45" s="1139"/>
      <c r="T45" s="1139"/>
      <c r="U45" s="1139"/>
      <c r="V45" s="1139"/>
      <c r="W45" s="1139"/>
      <c r="X45" s="1139"/>
      <c r="Y45" s="59"/>
    </row>
    <row r="46" spans="1:25" ht="24" hidden="1" customHeight="1">
      <c r="A46" s="43"/>
      <c r="B46" s="78"/>
      <c r="C46" s="77"/>
      <c r="D46" s="61"/>
      <c r="E46" s="1150" t="s">
        <v>236</v>
      </c>
      <c r="F46" s="1150"/>
      <c r="G46" s="1150"/>
      <c r="H46" s="1150"/>
      <c r="I46" s="1150"/>
      <c r="J46" s="1150"/>
      <c r="K46" s="1150"/>
      <c r="L46" s="1150"/>
      <c r="M46" s="1150"/>
      <c r="N46" s="1150"/>
      <c r="O46" s="1150"/>
      <c r="P46" s="1150"/>
      <c r="Q46" s="1150"/>
      <c r="R46" s="1150"/>
      <c r="S46" s="1150"/>
      <c r="T46" s="1150"/>
      <c r="U46" s="1150"/>
      <c r="V46" s="1150"/>
      <c r="W46" s="1150"/>
      <c r="X46" s="1150"/>
      <c r="Y46" s="59"/>
    </row>
    <row r="47" spans="1:25" ht="37.5" hidden="1" customHeight="1">
      <c r="A47" s="43"/>
      <c r="B47" s="78"/>
      <c r="C47" s="77"/>
      <c r="D47" s="61"/>
      <c r="E47" s="1150"/>
      <c r="F47" s="1150"/>
      <c r="G47" s="1150"/>
      <c r="H47" s="1150"/>
      <c r="I47" s="1150"/>
      <c r="J47" s="1150"/>
      <c r="K47" s="1150"/>
      <c r="L47" s="1150"/>
      <c r="M47" s="1150"/>
      <c r="N47" s="1150"/>
      <c r="O47" s="1150"/>
      <c r="P47" s="1150"/>
      <c r="Q47" s="1150"/>
      <c r="R47" s="1150"/>
      <c r="S47" s="1150"/>
      <c r="T47" s="1150"/>
      <c r="U47" s="1150"/>
      <c r="V47" s="1150"/>
      <c r="W47" s="1150"/>
      <c r="X47" s="1150"/>
      <c r="Y47" s="59"/>
    </row>
    <row r="48" spans="1:25" ht="24" hidden="1" customHeight="1">
      <c r="A48" s="43"/>
      <c r="B48" s="78"/>
      <c r="C48" s="77"/>
      <c r="D48" s="61"/>
      <c r="E48" s="1150"/>
      <c r="F48" s="1150"/>
      <c r="G48" s="1150"/>
      <c r="H48" s="1150"/>
      <c r="I48" s="1150"/>
      <c r="J48" s="1150"/>
      <c r="K48" s="1150"/>
      <c r="L48" s="1150"/>
      <c r="M48" s="1150"/>
      <c r="N48" s="1150"/>
      <c r="O48" s="1150"/>
      <c r="P48" s="1150"/>
      <c r="Q48" s="1150"/>
      <c r="R48" s="1150"/>
      <c r="S48" s="1150"/>
      <c r="T48" s="1150"/>
      <c r="U48" s="1150"/>
      <c r="V48" s="1150"/>
      <c r="W48" s="1150"/>
      <c r="X48" s="1150"/>
      <c r="Y48" s="59"/>
    </row>
    <row r="49" spans="1:25" ht="51" hidden="1" customHeight="1">
      <c r="A49" s="43"/>
      <c r="B49" s="78"/>
      <c r="C49" s="77"/>
      <c r="D49" s="61"/>
      <c r="E49" s="1150"/>
      <c r="F49" s="1150"/>
      <c r="G49" s="1150"/>
      <c r="H49" s="1150"/>
      <c r="I49" s="1150"/>
      <c r="J49" s="1150"/>
      <c r="K49" s="1150"/>
      <c r="L49" s="1150"/>
      <c r="M49" s="1150"/>
      <c r="N49" s="1150"/>
      <c r="O49" s="1150"/>
      <c r="P49" s="1150"/>
      <c r="Q49" s="1150"/>
      <c r="R49" s="1150"/>
      <c r="S49" s="1150"/>
      <c r="T49" s="1150"/>
      <c r="U49" s="1150"/>
      <c r="V49" s="1150"/>
      <c r="W49" s="1150"/>
      <c r="X49" s="1150"/>
      <c r="Y49" s="59"/>
    </row>
    <row r="50" spans="1:25" ht="15" hidden="1">
      <c r="A50" s="43"/>
      <c r="B50" s="78"/>
      <c r="C50" s="77"/>
      <c r="D50" s="61"/>
      <c r="E50" s="1150"/>
      <c r="F50" s="1150"/>
      <c r="G50" s="1150"/>
      <c r="H50" s="1150"/>
      <c r="I50" s="1150"/>
      <c r="J50" s="1150"/>
      <c r="K50" s="1150"/>
      <c r="L50" s="1150"/>
      <c r="M50" s="1150"/>
      <c r="N50" s="1150"/>
      <c r="O50" s="1150"/>
      <c r="P50" s="1150"/>
      <c r="Q50" s="1150"/>
      <c r="R50" s="1150"/>
      <c r="S50" s="1150"/>
      <c r="T50" s="1150"/>
      <c r="U50" s="1150"/>
      <c r="V50" s="1150"/>
      <c r="W50" s="1150"/>
      <c r="X50" s="1150"/>
      <c r="Y50" s="59"/>
    </row>
    <row r="51" spans="1:25" ht="15" hidden="1">
      <c r="A51" s="43"/>
      <c r="B51" s="78"/>
      <c r="C51" s="77"/>
      <c r="D51" s="61"/>
      <c r="E51" s="1150"/>
      <c r="F51" s="1150"/>
      <c r="G51" s="1150"/>
      <c r="H51" s="1150"/>
      <c r="I51" s="1150"/>
      <c r="J51" s="1150"/>
      <c r="K51" s="1150"/>
      <c r="L51" s="1150"/>
      <c r="M51" s="1150"/>
      <c r="N51" s="1150"/>
      <c r="O51" s="1150"/>
      <c r="P51" s="1150"/>
      <c r="Q51" s="1150"/>
      <c r="R51" s="1150"/>
      <c r="S51" s="1150"/>
      <c r="T51" s="1150"/>
      <c r="U51" s="1150"/>
      <c r="V51" s="1150"/>
      <c r="W51" s="1150"/>
      <c r="X51" s="1150"/>
      <c r="Y51" s="59"/>
    </row>
    <row r="52" spans="1:25" ht="15" hidden="1">
      <c r="A52" s="43"/>
      <c r="B52" s="78"/>
      <c r="C52" s="77"/>
      <c r="D52" s="61"/>
      <c r="E52" s="1150"/>
      <c r="F52" s="1150"/>
      <c r="G52" s="1150"/>
      <c r="H52" s="1150"/>
      <c r="I52" s="1150"/>
      <c r="J52" s="1150"/>
      <c r="K52" s="1150"/>
      <c r="L52" s="1150"/>
      <c r="M52" s="1150"/>
      <c r="N52" s="1150"/>
      <c r="O52" s="1150"/>
      <c r="P52" s="1150"/>
      <c r="Q52" s="1150"/>
      <c r="R52" s="1150"/>
      <c r="S52" s="1150"/>
      <c r="T52" s="1150"/>
      <c r="U52" s="1150"/>
      <c r="V52" s="1150"/>
      <c r="W52" s="1150"/>
      <c r="X52" s="1150"/>
      <c r="Y52" s="59"/>
    </row>
    <row r="53" spans="1:25" ht="15" hidden="1">
      <c r="A53" s="43"/>
      <c r="B53" s="78"/>
      <c r="C53" s="77"/>
      <c r="D53" s="61"/>
      <c r="E53" s="1150"/>
      <c r="F53" s="1150"/>
      <c r="G53" s="1150"/>
      <c r="H53" s="1150"/>
      <c r="I53" s="1150"/>
      <c r="J53" s="1150"/>
      <c r="K53" s="1150"/>
      <c r="L53" s="1150"/>
      <c r="M53" s="1150"/>
      <c r="N53" s="1150"/>
      <c r="O53" s="1150"/>
      <c r="P53" s="1150"/>
      <c r="Q53" s="1150"/>
      <c r="R53" s="1150"/>
      <c r="S53" s="1150"/>
      <c r="T53" s="1150"/>
      <c r="U53" s="1150"/>
      <c r="V53" s="1150"/>
      <c r="W53" s="1150"/>
      <c r="X53" s="1150"/>
      <c r="Y53" s="59"/>
    </row>
    <row r="54" spans="1:25" ht="15" hidden="1">
      <c r="A54" s="43"/>
      <c r="B54" s="78"/>
      <c r="C54" s="77"/>
      <c r="D54" s="61"/>
      <c r="E54" s="1150"/>
      <c r="F54" s="1150"/>
      <c r="G54" s="1150"/>
      <c r="H54" s="1150"/>
      <c r="I54" s="1150"/>
      <c r="J54" s="1150"/>
      <c r="K54" s="1150"/>
      <c r="L54" s="1150"/>
      <c r="M54" s="1150"/>
      <c r="N54" s="1150"/>
      <c r="O54" s="1150"/>
      <c r="P54" s="1150"/>
      <c r="Q54" s="1150"/>
      <c r="R54" s="1150"/>
      <c r="S54" s="1150"/>
      <c r="T54" s="1150"/>
      <c r="U54" s="1150"/>
      <c r="V54" s="1150"/>
      <c r="W54" s="1150"/>
      <c r="X54" s="1150"/>
      <c r="Y54" s="59"/>
    </row>
    <row r="55" spans="1:25" ht="15" hidden="1">
      <c r="A55" s="43"/>
      <c r="B55" s="78"/>
      <c r="C55" s="77"/>
      <c r="D55" s="61"/>
      <c r="E55" s="1150"/>
      <c r="F55" s="1150"/>
      <c r="G55" s="1150"/>
      <c r="H55" s="1150"/>
      <c r="I55" s="1150"/>
      <c r="J55" s="1150"/>
      <c r="K55" s="1150"/>
      <c r="L55" s="1150"/>
      <c r="M55" s="1150"/>
      <c r="N55" s="1150"/>
      <c r="O55" s="1150"/>
      <c r="P55" s="1150"/>
      <c r="Q55" s="1150"/>
      <c r="R55" s="1150"/>
      <c r="S55" s="1150"/>
      <c r="T55" s="1150"/>
      <c r="U55" s="1150"/>
      <c r="V55" s="1150"/>
      <c r="W55" s="1150"/>
      <c r="X55" s="1150"/>
      <c r="Y55" s="59"/>
    </row>
    <row r="56" spans="1:25" ht="25.5" hidden="1" customHeight="1">
      <c r="A56" s="43"/>
      <c r="B56" s="78"/>
      <c r="C56" s="77"/>
      <c r="D56" s="66"/>
      <c r="E56" s="1150"/>
      <c r="F56" s="1150"/>
      <c r="G56" s="1150"/>
      <c r="H56" s="1150"/>
      <c r="I56" s="1150"/>
      <c r="J56" s="1150"/>
      <c r="K56" s="1150"/>
      <c r="L56" s="1150"/>
      <c r="M56" s="1150"/>
      <c r="N56" s="1150"/>
      <c r="O56" s="1150"/>
      <c r="P56" s="1150"/>
      <c r="Q56" s="1150"/>
      <c r="R56" s="1150"/>
      <c r="S56" s="1150"/>
      <c r="T56" s="1150"/>
      <c r="U56" s="1150"/>
      <c r="V56" s="1150"/>
      <c r="W56" s="1150"/>
      <c r="X56" s="1150"/>
      <c r="Y56" s="59"/>
    </row>
    <row r="57" spans="1:25" ht="15" hidden="1">
      <c r="A57" s="43"/>
      <c r="B57" s="78"/>
      <c r="C57" s="77"/>
      <c r="D57" s="66"/>
      <c r="E57" s="1150"/>
      <c r="F57" s="1150"/>
      <c r="G57" s="1150"/>
      <c r="H57" s="1150"/>
      <c r="I57" s="1150"/>
      <c r="J57" s="1150"/>
      <c r="K57" s="1150"/>
      <c r="L57" s="1150"/>
      <c r="M57" s="1150"/>
      <c r="N57" s="1150"/>
      <c r="O57" s="1150"/>
      <c r="P57" s="1150"/>
      <c r="Q57" s="1150"/>
      <c r="R57" s="1150"/>
      <c r="S57" s="1150"/>
      <c r="T57" s="1150"/>
      <c r="U57" s="1150"/>
      <c r="V57" s="1150"/>
      <c r="W57" s="1150"/>
      <c r="X57" s="1150"/>
      <c r="Y57" s="59"/>
    </row>
    <row r="58" spans="1:25" ht="15" hidden="1" customHeight="1">
      <c r="A58" s="43"/>
      <c r="B58" s="78"/>
      <c r="C58" s="77"/>
      <c r="D58" s="61"/>
      <c r="E58" s="1136" t="s">
        <v>395</v>
      </c>
      <c r="F58" s="1136"/>
      <c r="G58" s="1136"/>
      <c r="H58" s="1136"/>
      <c r="I58" s="1136"/>
      <c r="J58" s="1136"/>
      <c r="K58" s="1136"/>
      <c r="L58" s="1136"/>
      <c r="M58" s="1136"/>
      <c r="N58" s="1136"/>
      <c r="O58" s="1136"/>
      <c r="P58" s="1136"/>
      <c r="Q58" s="1136"/>
      <c r="R58" s="1136"/>
      <c r="S58" s="1136"/>
      <c r="T58" s="1136"/>
      <c r="U58" s="1136"/>
      <c r="V58" s="231"/>
      <c r="W58" s="231"/>
      <c r="X58" s="231"/>
      <c r="Y58" s="59"/>
    </row>
    <row r="59" spans="1:25" ht="15" hidden="1" customHeight="1">
      <c r="A59" s="43"/>
      <c r="B59" s="78"/>
      <c r="C59" s="77"/>
      <c r="D59" s="61"/>
      <c r="E59" s="1151"/>
      <c r="F59" s="1151"/>
      <c r="G59" s="1151"/>
      <c r="H59" s="1144"/>
      <c r="I59" s="1145"/>
      <c r="J59" s="1145"/>
      <c r="K59" s="1145"/>
      <c r="L59" s="1145"/>
      <c r="M59" s="1145"/>
      <c r="N59" s="1145"/>
      <c r="O59" s="1145"/>
      <c r="P59" s="1145"/>
      <c r="Q59" s="1145"/>
      <c r="R59" s="1145"/>
      <c r="S59" s="1145"/>
      <c r="T59" s="1145"/>
      <c r="U59" s="1145"/>
      <c r="V59" s="1145"/>
      <c r="W59" s="1145"/>
      <c r="X59" s="1145"/>
      <c r="Y59" s="59"/>
    </row>
    <row r="60" spans="1:25" ht="15" hidden="1" customHeight="1">
      <c r="A60" s="43"/>
      <c r="B60" s="78"/>
      <c r="C60" s="77"/>
      <c r="D60" s="61"/>
      <c r="E60" s="1147"/>
      <c r="F60" s="1147"/>
      <c r="G60" s="1147"/>
      <c r="H60" s="1149"/>
      <c r="I60" s="1149"/>
      <c r="J60" s="1149"/>
      <c r="K60" s="1149"/>
      <c r="L60" s="1149"/>
      <c r="M60" s="1149"/>
      <c r="N60" s="1149"/>
      <c r="O60" s="1149"/>
      <c r="P60" s="1149"/>
      <c r="Q60" s="1149"/>
      <c r="R60" s="1149"/>
      <c r="S60" s="1149"/>
      <c r="T60" s="1149"/>
      <c r="U60" s="1149"/>
      <c r="V60" s="1149"/>
      <c r="W60" s="1149"/>
      <c r="X60" s="1149"/>
      <c r="Y60" s="59"/>
    </row>
    <row r="61" spans="1:25" ht="15" hidden="1">
      <c r="A61" s="43"/>
      <c r="B61" s="78"/>
      <c r="C61" s="77"/>
      <c r="D61" s="61"/>
      <c r="E61" s="70"/>
      <c r="F61" s="68"/>
      <c r="G61" s="69"/>
      <c r="H61" s="1149"/>
      <c r="I61" s="1149"/>
      <c r="J61" s="1149"/>
      <c r="K61" s="1149"/>
      <c r="L61" s="1149"/>
      <c r="M61" s="1149"/>
      <c r="N61" s="1149"/>
      <c r="O61" s="1149"/>
      <c r="P61" s="1149"/>
      <c r="Q61" s="1149"/>
      <c r="R61" s="1149"/>
      <c r="S61" s="1149"/>
      <c r="T61" s="1149"/>
      <c r="U61" s="1149"/>
      <c r="V61" s="1149"/>
      <c r="W61" s="1149"/>
      <c r="X61" s="1149"/>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6" t="s">
        <v>396</v>
      </c>
      <c r="F70" s="1136"/>
      <c r="G70" s="1136"/>
      <c r="H70" s="1136"/>
      <c r="I70" s="1136"/>
      <c r="J70" s="1136"/>
      <c r="K70" s="1136"/>
      <c r="L70" s="1136"/>
      <c r="M70" s="1136"/>
      <c r="N70" s="1136"/>
      <c r="O70" s="1136"/>
      <c r="P70" s="1136"/>
      <c r="Q70" s="1136"/>
      <c r="R70" s="1136"/>
      <c r="S70" s="1136"/>
      <c r="T70" s="1136"/>
      <c r="U70" s="449"/>
      <c r="V70" s="449"/>
      <c r="W70" s="449"/>
      <c r="X70" s="449"/>
      <c r="Y70" s="59"/>
    </row>
    <row r="71" spans="1:25" ht="15" hidden="1">
      <c r="A71" s="43"/>
      <c r="B71" s="78"/>
      <c r="C71" s="77"/>
      <c r="D71" s="61"/>
      <c r="E71" s="1136" t="s">
        <v>586</v>
      </c>
      <c r="F71" s="1136"/>
      <c r="G71" s="1136"/>
      <c r="H71" s="1136"/>
      <c r="I71" s="1136"/>
      <c r="J71" s="1136"/>
      <c r="K71" s="1136"/>
      <c r="L71" s="1136"/>
      <c r="M71" s="1136"/>
      <c r="N71" s="1136"/>
      <c r="O71" s="1136"/>
      <c r="P71" s="1136"/>
      <c r="Q71" s="1136"/>
      <c r="R71" s="1136"/>
      <c r="S71" s="1136"/>
      <c r="T71" s="1136"/>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6" t="s">
        <v>395</v>
      </c>
      <c r="F81" s="1136"/>
      <c r="G81" s="1136"/>
      <c r="H81" s="1136"/>
      <c r="I81" s="1136"/>
      <c r="J81" s="1136"/>
      <c r="K81" s="1136"/>
      <c r="L81" s="1136"/>
      <c r="M81" s="1136"/>
      <c r="N81" s="1136"/>
      <c r="O81" s="1136"/>
      <c r="P81" s="1136"/>
      <c r="Q81" s="1136"/>
      <c r="R81" s="1136"/>
      <c r="S81" s="1136"/>
      <c r="T81" s="1136"/>
      <c r="U81" s="1136"/>
      <c r="V81" s="231"/>
      <c r="W81" s="231"/>
      <c r="X81" s="231"/>
      <c r="Y81" s="59"/>
    </row>
    <row r="82" spans="1:25" ht="15" hidden="1" customHeight="1">
      <c r="A82" s="43"/>
      <c r="B82" s="78"/>
      <c r="C82" s="77"/>
      <c r="D82" s="61"/>
      <c r="E82" s="1147"/>
      <c r="F82" s="1147"/>
      <c r="G82" s="1147"/>
      <c r="H82" s="1144"/>
      <c r="I82" s="1145"/>
      <c r="J82" s="1145"/>
      <c r="K82" s="1145"/>
      <c r="L82" s="1145"/>
      <c r="M82" s="1145"/>
      <c r="N82" s="1145"/>
      <c r="O82" s="1145"/>
      <c r="P82" s="1145"/>
      <c r="Q82" s="1145"/>
      <c r="R82" s="1145"/>
      <c r="S82" s="1145"/>
      <c r="T82" s="1145"/>
      <c r="U82" s="1145"/>
      <c r="V82" s="1145"/>
      <c r="W82" s="1145"/>
      <c r="X82" s="1145"/>
      <c r="Y82" s="59"/>
    </row>
    <row r="83" spans="1:25" ht="15" hidden="1" customHeight="1">
      <c r="A83" s="43"/>
      <c r="B83" s="78"/>
      <c r="C83" s="77"/>
      <c r="D83" s="61"/>
      <c r="Y83" s="59"/>
    </row>
    <row r="84" spans="1:25" ht="15" hidden="1" customHeight="1">
      <c r="A84" s="43"/>
      <c r="B84" s="78"/>
      <c r="C84" s="77"/>
      <c r="D84" s="61"/>
      <c r="E84" s="70"/>
      <c r="F84" s="68"/>
      <c r="G84" s="69"/>
      <c r="H84" s="1149"/>
      <c r="I84" s="1149"/>
      <c r="J84" s="1149"/>
      <c r="K84" s="1149"/>
      <c r="L84" s="1149"/>
      <c r="M84" s="1149"/>
      <c r="N84" s="1149"/>
      <c r="O84" s="1149"/>
      <c r="P84" s="1149"/>
      <c r="Q84" s="1149"/>
      <c r="R84" s="1149"/>
      <c r="S84" s="1149"/>
      <c r="T84" s="1149"/>
      <c r="U84" s="1149"/>
      <c r="V84" s="1149"/>
      <c r="W84" s="1149"/>
      <c r="X84" s="1149"/>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8" t="s">
        <v>235</v>
      </c>
      <c r="F98" s="1148"/>
      <c r="G98" s="1148"/>
      <c r="H98" s="1148"/>
      <c r="I98" s="1148"/>
      <c r="J98" s="1148"/>
      <c r="K98" s="1148"/>
      <c r="L98" s="1148"/>
      <c r="M98" s="1148"/>
      <c r="N98" s="1148"/>
      <c r="O98" s="1148"/>
      <c r="P98" s="1148"/>
      <c r="Q98" s="1148"/>
      <c r="R98" s="1148"/>
      <c r="S98" s="1148"/>
      <c r="T98" s="1148"/>
      <c r="U98" s="1148"/>
      <c r="V98" s="1148"/>
      <c r="W98" s="1148"/>
      <c r="X98" s="1148"/>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6" t="s">
        <v>234</v>
      </c>
      <c r="G100" s="1146"/>
      <c r="H100" s="1146"/>
      <c r="I100" s="1146"/>
      <c r="J100" s="1146"/>
      <c r="K100" s="1146"/>
      <c r="L100" s="1146"/>
      <c r="M100" s="1146"/>
      <c r="N100" s="1146"/>
      <c r="O100" s="1146"/>
      <c r="P100" s="1146"/>
      <c r="Q100" s="1146"/>
      <c r="R100" s="1146"/>
      <c r="S100" s="1146"/>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6" t="s">
        <v>233</v>
      </c>
      <c r="G102" s="1146"/>
      <c r="H102" s="1146"/>
      <c r="I102" s="1146"/>
      <c r="J102" s="1146"/>
      <c r="K102" s="1146"/>
      <c r="L102" s="1146"/>
      <c r="M102" s="1146"/>
      <c r="N102" s="1146"/>
      <c r="O102" s="1146"/>
      <c r="P102" s="1146"/>
      <c r="Q102" s="1146"/>
      <c r="R102" s="1146"/>
      <c r="S102" s="1146"/>
      <c r="T102" s="1146"/>
      <c r="U102" s="1146"/>
      <c r="V102" s="1146"/>
      <c r="W102" s="1146"/>
      <c r="X102" s="1146"/>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6" t="s">
        <v>491</v>
      </c>
      <c r="G2" s="1207"/>
      <c r="H2" s="1208"/>
      <c r="I2" s="436"/>
    </row>
    <row r="3" spans="1:20" ht="3" customHeight="1"/>
    <row r="4" spans="1:20" s="190" customFormat="1" ht="11.25">
      <c r="A4" s="214"/>
      <c r="B4" s="214"/>
      <c r="C4" s="214"/>
      <c r="D4" s="214"/>
      <c r="F4" s="1164" t="s">
        <v>454</v>
      </c>
      <c r="G4" s="1164"/>
      <c r="H4" s="1164"/>
      <c r="I4" s="120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22.04.2022</v>
      </c>
      <c r="I7" s="196" t="s">
        <v>493</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1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0"/>
      <c r="B11" s="121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0"/>
      <c r="B12" s="1210"/>
      <c r="C12" s="1210">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10"/>
      <c r="B13" s="1210"/>
      <c r="C13" s="1210"/>
      <c r="D13" s="344">
        <v>1</v>
      </c>
      <c r="F13" s="335" t="str">
        <f>"4."&amp;mergeValue(A13) &amp;"."&amp;mergeValue(B13)&amp;"."&amp;mergeValue(C13)&amp;"."&amp;mergeValue(D13)</f>
        <v>4.1.1.1.1</v>
      </c>
      <c r="G13" s="420" t="s">
        <v>498</v>
      </c>
      <c r="H13" s="317" t="str">
        <f>IF(Территории!R14="","","" &amp; Территории!R14 &amp; "")</f>
        <v>Город Челябинск (75701000)</v>
      </c>
      <c r="I13" s="1105" t="s">
        <v>591</v>
      </c>
      <c r="J13" s="334"/>
      <c r="K13" s="214"/>
      <c r="L13" s="214"/>
      <c r="M13" s="214"/>
      <c r="N13" s="214"/>
      <c r="O13" s="214"/>
      <c r="P13" s="214"/>
      <c r="Q13" s="214"/>
      <c r="R13" s="214"/>
      <c r="S13" s="214"/>
      <c r="T13" s="214"/>
    </row>
    <row r="14" spans="1:20" s="1007" customFormat="1" ht="45">
      <c r="A14" s="1210">
        <v>2</v>
      </c>
      <c r="B14" s="1013"/>
      <c r="C14" s="1013"/>
      <c r="D14" s="1013"/>
      <c r="F14" s="1029" t="str">
        <f>"2." &amp;mergeValue(A14)</f>
        <v>2.2</v>
      </c>
      <c r="G14" s="816" t="s">
        <v>494</v>
      </c>
      <c r="H14" s="1108" t="str">
        <f>IF('Перечень тарифов'!R25="","наименование отсутствует","" &amp; 'Перечень тарифов'!R25 &amp; "")</f>
        <v>наименование отсутствует</v>
      </c>
      <c r="I14" s="817" t="s">
        <v>590</v>
      </c>
      <c r="J14" s="616"/>
      <c r="K14" s="1013"/>
      <c r="L14" s="1013"/>
      <c r="M14" s="1013"/>
      <c r="N14" s="1013"/>
      <c r="O14" s="1013"/>
      <c r="P14" s="1013"/>
      <c r="Q14" s="1013"/>
      <c r="R14" s="1013"/>
      <c r="S14" s="1013"/>
      <c r="T14" s="1013"/>
    </row>
    <row r="15" spans="1:20" s="1007" customFormat="1" ht="22.5">
      <c r="A15" s="1210"/>
      <c r="B15" s="1013"/>
      <c r="C15" s="1013"/>
      <c r="D15" s="1013"/>
      <c r="F15" s="1029" t="str">
        <f>"3." &amp;mergeValue(A15)</f>
        <v>3.2</v>
      </c>
      <c r="G15" s="816" t="s">
        <v>495</v>
      </c>
      <c r="H15" s="1108" t="str">
        <f>IF('Перечень тарифов'!F21="","наименование отсутствует","" &amp; 'Перечень тарифов'!F21 &amp; "")</f>
        <v>Подключение (технологическое присоединение) к системе теплоснабжения</v>
      </c>
      <c r="I15" s="817" t="s">
        <v>588</v>
      </c>
      <c r="J15" s="616"/>
      <c r="K15" s="1013"/>
      <c r="L15" s="1013"/>
      <c r="M15" s="1013"/>
      <c r="N15" s="1013"/>
      <c r="O15" s="1013"/>
      <c r="P15" s="1013"/>
      <c r="Q15" s="1013"/>
      <c r="R15" s="1013"/>
      <c r="S15" s="1013"/>
      <c r="T15" s="1013"/>
    </row>
    <row r="16" spans="1:20" s="1007" customFormat="1" ht="22.5">
      <c r="A16" s="1210"/>
      <c r="B16" s="1013"/>
      <c r="C16" s="1013"/>
      <c r="D16" s="1013"/>
      <c r="F16" s="1029" t="str">
        <f>"4."&amp;mergeValue(A16)</f>
        <v>4.2</v>
      </c>
      <c r="G16" s="816" t="s">
        <v>496</v>
      </c>
      <c r="H16" s="1115" t="s">
        <v>458</v>
      </c>
      <c r="I16" s="817"/>
      <c r="J16" s="616"/>
      <c r="K16" s="1013"/>
      <c r="L16" s="1013"/>
      <c r="M16" s="1013"/>
      <c r="N16" s="1013"/>
      <c r="O16" s="1013"/>
      <c r="P16" s="1013"/>
      <c r="Q16" s="1013"/>
      <c r="R16" s="1013"/>
      <c r="S16" s="1013"/>
      <c r="T16" s="1013"/>
    </row>
    <row r="17" spans="1:20" s="1007" customFormat="1" ht="18.75">
      <c r="A17" s="1210"/>
      <c r="B17" s="1210">
        <v>1</v>
      </c>
      <c r="C17" s="1104"/>
      <c r="D17" s="1104"/>
      <c r="F17" s="1029" t="str">
        <f>"4."&amp;mergeValue(A17) &amp;"."&amp;mergeValue(B17)</f>
        <v>4.2.1</v>
      </c>
      <c r="G17" s="831" t="s">
        <v>592</v>
      </c>
      <c r="H17" s="1108" t="str">
        <f>IF(region_name="","",region_name)</f>
        <v>Челябинская область</v>
      </c>
      <c r="I17" s="817" t="s">
        <v>499</v>
      </c>
      <c r="J17" s="616"/>
      <c r="K17" s="1013"/>
      <c r="L17" s="1013"/>
      <c r="M17" s="1013"/>
      <c r="N17" s="1013"/>
      <c r="O17" s="1013"/>
      <c r="P17" s="1013"/>
      <c r="Q17" s="1013"/>
      <c r="R17" s="1013"/>
      <c r="S17" s="1013"/>
      <c r="T17" s="1013"/>
    </row>
    <row r="18" spans="1:20" s="1007" customFormat="1" ht="22.5">
      <c r="A18" s="1210"/>
      <c r="B18" s="1210"/>
      <c r="C18" s="1210">
        <v>1</v>
      </c>
      <c r="D18" s="1104"/>
      <c r="F18" s="1029" t="str">
        <f>"4."&amp;mergeValue(A18) &amp;"."&amp;mergeValue(B18)&amp;"."&amp;mergeValue(C18)</f>
        <v>4.2.1.1</v>
      </c>
      <c r="G18" s="818" t="s">
        <v>497</v>
      </c>
      <c r="H18" s="1108" t="str">
        <f>IF(Территории!H13="","","" &amp; Территории!H13 &amp; "")</f>
        <v>Город Челябинск</v>
      </c>
      <c r="I18" s="817" t="s">
        <v>500</v>
      </c>
      <c r="J18" s="616"/>
      <c r="K18" s="1013"/>
      <c r="L18" s="1013"/>
      <c r="M18" s="1013"/>
      <c r="N18" s="1013"/>
      <c r="O18" s="1013"/>
      <c r="P18" s="1013"/>
      <c r="Q18" s="1013"/>
      <c r="R18" s="1013"/>
      <c r="S18" s="1013"/>
      <c r="T18" s="1013"/>
    </row>
    <row r="19" spans="1:20" s="1007" customFormat="1" ht="56.25">
      <c r="A19" s="1210"/>
      <c r="B19" s="1210"/>
      <c r="C19" s="1210"/>
      <c r="D19" s="1104">
        <v>1</v>
      </c>
      <c r="F19" s="1029" t="str">
        <f>"4."&amp;mergeValue(A19) &amp;"."&amp;mergeValue(B19)&amp;"."&amp;mergeValue(C19)&amp;"."&amp;mergeValue(D19)</f>
        <v>4.2.1.1.1</v>
      </c>
      <c r="G19" s="819" t="s">
        <v>498</v>
      </c>
      <c r="H19" s="1108" t="str">
        <f>IF(Территории!R14="","","" &amp; Территории!R14 &amp; "")</f>
        <v>Город Челябинск (75701000)</v>
      </c>
      <c r="I19" s="1105" t="s">
        <v>591</v>
      </c>
      <c r="J19" s="616"/>
      <c r="K19" s="1013"/>
      <c r="L19" s="1013"/>
      <c r="M19" s="1013"/>
      <c r="N19" s="1013"/>
      <c r="O19" s="1013"/>
      <c r="P19" s="1013"/>
      <c r="Q19" s="1013"/>
      <c r="R19" s="1013"/>
      <c r="S19" s="1013"/>
      <c r="T19" s="1013"/>
    </row>
    <row r="20" spans="1:20" s="326" customFormat="1" ht="3" customHeight="1">
      <c r="A20" s="327"/>
      <c r="B20" s="327"/>
      <c r="C20" s="327"/>
      <c r="D20" s="327"/>
      <c r="F20" s="345"/>
      <c r="G20" s="346"/>
      <c r="H20" s="347"/>
      <c r="I20" s="348"/>
      <c r="J20" s="327"/>
      <c r="K20" s="327"/>
      <c r="L20" s="327"/>
      <c r="M20" s="327"/>
      <c r="N20" s="327"/>
      <c r="O20" s="327"/>
      <c r="P20" s="327"/>
      <c r="Q20" s="327"/>
      <c r="R20" s="327"/>
      <c r="S20" s="327"/>
      <c r="T20" s="327"/>
    </row>
    <row r="21" spans="1:20" s="326" customFormat="1" ht="15" customHeight="1">
      <c r="A21" s="327"/>
      <c r="B21" s="327"/>
      <c r="C21" s="327"/>
      <c r="D21" s="327"/>
      <c r="F21" s="325"/>
      <c r="G21" s="1205" t="s">
        <v>593</v>
      </c>
      <c r="H21" s="1205"/>
      <c r="I21" s="226"/>
      <c r="J21" s="327"/>
      <c r="K21" s="327"/>
      <c r="L21" s="327"/>
      <c r="M21" s="327"/>
      <c r="N21" s="327"/>
      <c r="O21" s="327"/>
      <c r="P21" s="327"/>
      <c r="Q21" s="327"/>
      <c r="R21" s="327"/>
      <c r="S21" s="327"/>
      <c r="T21" s="327"/>
    </row>
  </sheetData>
  <sheetProtection algorithmName="SHA-512" hashValue="cJPA8q6eLH9tWlS0k2L4YD6HeSjcraxwSc8y2DRsqSCCCsMk/08Ti0t+v+pyS2l+QpwqLOOSPkgQNHTj9Zzq2A==" saltValue="XIhQYMZ7Q/hUXvA+qtPuJg==" spinCount="100000" sheet="1" objects="1" scenarios="1" formatColumns="0" formatRows="0"/>
  <mergeCells count="10">
    <mergeCell ref="G21:H21"/>
    <mergeCell ref="F2:H2"/>
    <mergeCell ref="F4:H4"/>
    <mergeCell ref="I4:I5"/>
    <mergeCell ref="A8:A13"/>
    <mergeCell ref="C12:C13"/>
    <mergeCell ref="B11:B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G35"/>
  <sheetViews>
    <sheetView showGridLines="0" topLeftCell="I19" zoomScaleNormal="100" workbookViewId="0">
      <selection activeCell="X30" sqref="X30"/>
    </sheetView>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8"/>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38" t="s">
        <v>686</v>
      </c>
      <c r="M5" s="1238"/>
      <c r="N5" s="1238"/>
      <c r="O5" s="1238"/>
      <c r="P5" s="1238"/>
      <c r="Q5" s="1238"/>
      <c r="R5" s="1238"/>
      <c r="S5" s="1238"/>
      <c r="T5" s="1238"/>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6" t="str">
        <f>IF(NameOrPr_ch="",IF(NameOrPr="","",NameOrPr),NameOrPr_ch)</f>
        <v>Министерство тарифного регулирования и энергетики Челябинской области</v>
      </c>
      <c r="P7" s="1257"/>
      <c r="Q7" s="1257"/>
      <c r="R7" s="1257"/>
      <c r="S7" s="1257"/>
      <c r="T7" s="1258"/>
      <c r="U7" s="668"/>
      <c r="Y7" s="1013"/>
      <c r="Z7" s="506"/>
      <c r="AA7" s="506"/>
      <c r="AB7" s="506"/>
      <c r="AC7" s="506"/>
    </row>
    <row r="8" spans="1:29" s="571" customFormat="1" ht="18.75">
      <c r="A8" s="591"/>
      <c r="B8" s="591"/>
      <c r="C8" s="591"/>
      <c r="D8" s="591"/>
      <c r="E8" s="591"/>
      <c r="F8" s="591"/>
      <c r="G8" s="591"/>
      <c r="H8" s="591"/>
      <c r="L8" s="500"/>
      <c r="M8" s="618" t="s">
        <v>596</v>
      </c>
      <c r="N8" s="667"/>
      <c r="O8" s="1256" t="str">
        <f>IF(datePr_ch="",IF(datePr="","",datePr),datePr_ch)</f>
        <v>30.03.2022</v>
      </c>
      <c r="P8" s="1257"/>
      <c r="Q8" s="1257"/>
      <c r="R8" s="1257"/>
      <c r="S8" s="1257"/>
      <c r="T8" s="1258"/>
      <c r="U8" s="668"/>
      <c r="Y8" s="1013"/>
      <c r="Z8" s="591"/>
      <c r="AA8" s="591"/>
      <c r="AB8" s="591"/>
      <c r="AC8" s="591"/>
    </row>
    <row r="9" spans="1:29" s="492" customFormat="1" ht="18.75">
      <c r="A9" s="506"/>
      <c r="B9" s="506"/>
      <c r="C9" s="506"/>
      <c r="D9" s="506"/>
      <c r="E9" s="506"/>
      <c r="F9" s="506"/>
      <c r="G9" s="506"/>
      <c r="H9" s="506"/>
      <c r="L9" s="553"/>
      <c r="M9" s="618" t="s">
        <v>595</v>
      </c>
      <c r="N9" s="667"/>
      <c r="O9" s="1256" t="str">
        <f>IF(numberPr_ch="",IF(numberPr="","",numberPr),numberPr_ch)</f>
        <v>22/1</v>
      </c>
      <c r="P9" s="1257"/>
      <c r="Q9" s="1257"/>
      <c r="R9" s="1257"/>
      <c r="S9" s="1257"/>
      <c r="T9" s="1258"/>
      <c r="U9" s="668"/>
      <c r="Y9" s="1013"/>
      <c r="Z9" s="506"/>
      <c r="AA9" s="506"/>
      <c r="AB9" s="506"/>
      <c r="AC9" s="506"/>
    </row>
    <row r="10" spans="1:29" s="492" customFormat="1" ht="18.75">
      <c r="A10" s="506"/>
      <c r="B10" s="506"/>
      <c r="C10" s="506"/>
      <c r="D10" s="506"/>
      <c r="E10" s="506"/>
      <c r="F10" s="506"/>
      <c r="G10" s="506"/>
      <c r="H10" s="506"/>
      <c r="L10" s="553"/>
      <c r="M10" s="618" t="s">
        <v>501</v>
      </c>
      <c r="N10" s="667"/>
      <c r="O10" s="1256" t="str">
        <f>IF(IstPub_ch="",IF(IstPub="","",IstPub),IstPub_ch)</f>
        <v>Официальный сайт Министерства тарифного регулирования и энергетики Челябинской области</v>
      </c>
      <c r="P10" s="1257"/>
      <c r="Q10" s="1257"/>
      <c r="R10" s="1257"/>
      <c r="S10" s="1257"/>
      <c r="T10" s="1258"/>
      <c r="U10" s="668"/>
      <c r="Y10" s="1013"/>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39"/>
      <c r="M12" s="1239"/>
      <c r="N12" s="489"/>
      <c r="O12" s="768"/>
      <c r="P12" s="768"/>
      <c r="Q12" s="768"/>
      <c r="R12" s="768"/>
      <c r="S12" s="768"/>
      <c r="T12" s="768"/>
      <c r="U12" s="487"/>
      <c r="V12" s="504" t="s">
        <v>373</v>
      </c>
      <c r="Y12" s="1013"/>
      <c r="Z12" s="506"/>
      <c r="AA12" s="506"/>
      <c r="AB12" s="506"/>
      <c r="AC12" s="506"/>
    </row>
    <row r="13" spans="1:29" ht="15" customHeight="1">
      <c r="J13" s="482"/>
      <c r="K13" s="482"/>
      <c r="L13" s="478"/>
      <c r="M13" s="478"/>
      <c r="N13" s="478"/>
      <c r="O13" s="600"/>
      <c r="P13" s="600"/>
      <c r="Q13" s="1255"/>
      <c r="R13" s="1255"/>
      <c r="S13" s="1255"/>
      <c r="T13" s="1255"/>
      <c r="U13" s="1255"/>
      <c r="V13" s="1255"/>
    </row>
    <row r="14" spans="1:29">
      <c r="J14" s="482"/>
      <c r="K14" s="482"/>
      <c r="L14" s="1164" t="s">
        <v>454</v>
      </c>
      <c r="M14" s="1164"/>
      <c r="N14" s="1164"/>
      <c r="O14" s="1164"/>
      <c r="P14" s="1164"/>
      <c r="Q14" s="1164"/>
      <c r="R14" s="1164"/>
      <c r="S14" s="1164"/>
      <c r="T14" s="1164"/>
      <c r="U14" s="1164"/>
      <c r="V14" s="1164"/>
      <c r="W14" s="1164"/>
      <c r="X14" s="1164" t="s">
        <v>455</v>
      </c>
    </row>
    <row r="15" spans="1:29" ht="14.25" customHeight="1">
      <c r="J15" s="482"/>
      <c r="K15" s="482"/>
      <c r="L15" s="1222" t="s">
        <v>92</v>
      </c>
      <c r="M15" s="1222" t="s">
        <v>626</v>
      </c>
      <c r="N15" s="535"/>
      <c r="O15" s="1222" t="s">
        <v>627</v>
      </c>
      <c r="P15" s="1276" t="s">
        <v>628</v>
      </c>
      <c r="Q15" s="1276" t="s">
        <v>641</v>
      </c>
      <c r="R15" s="1276"/>
      <c r="S15" s="1276"/>
      <c r="T15" s="1276"/>
      <c r="U15" s="1276"/>
      <c r="V15" s="1222" t="s">
        <v>341</v>
      </c>
      <c r="W15" s="1254" t="s">
        <v>275</v>
      </c>
      <c r="X15" s="1164"/>
    </row>
    <row r="16" spans="1:29" s="524" customFormat="1" ht="25.5" customHeight="1">
      <c r="A16" s="586"/>
      <c r="B16" s="586"/>
      <c r="C16" s="586"/>
      <c r="D16" s="586"/>
      <c r="E16" s="586"/>
      <c r="F16" s="586"/>
      <c r="G16" s="592"/>
      <c r="H16" s="592"/>
      <c r="I16" s="532"/>
      <c r="J16" s="530"/>
      <c r="K16" s="530"/>
      <c r="L16" s="1222"/>
      <c r="M16" s="1222"/>
      <c r="N16" s="535"/>
      <c r="O16" s="1222"/>
      <c r="P16" s="1276"/>
      <c r="Q16" s="1276" t="s">
        <v>679</v>
      </c>
      <c r="R16" s="1276"/>
      <c r="S16" s="1265" t="s">
        <v>654</v>
      </c>
      <c r="T16" s="1265"/>
      <c r="U16" s="1265"/>
      <c r="V16" s="1222"/>
      <c r="W16" s="1254"/>
      <c r="X16" s="1164"/>
      <c r="Y16" s="1008"/>
      <c r="Z16" s="586"/>
      <c r="AA16" s="586"/>
      <c r="AB16" s="586"/>
      <c r="AC16" s="586"/>
    </row>
    <row r="17" spans="1:33" ht="14.25" customHeight="1">
      <c r="J17" s="482"/>
      <c r="K17" s="482"/>
      <c r="L17" s="1222"/>
      <c r="M17" s="1222"/>
      <c r="N17" s="535"/>
      <c r="O17" s="1222"/>
      <c r="P17" s="1276"/>
      <c r="Q17" s="535" t="s">
        <v>677</v>
      </c>
      <c r="R17" s="535" t="s">
        <v>678</v>
      </c>
      <c r="S17" s="537" t="s">
        <v>274</v>
      </c>
      <c r="T17" s="1267" t="s">
        <v>273</v>
      </c>
      <c r="U17" s="1267"/>
      <c r="V17" s="1222"/>
      <c r="W17" s="1254"/>
      <c r="X17" s="1164"/>
    </row>
    <row r="18" spans="1:33">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77">
        <f t="shared" ca="1" si="0"/>
        <v>8</v>
      </c>
      <c r="U18" s="1277"/>
      <c r="V18" s="488">
        <f ca="1">OFFSET(V18,0,-2)+1</f>
        <v>9</v>
      </c>
      <c r="W18" s="524"/>
      <c r="X18" s="488">
        <f ca="1">OFFSET(X18,0,-2)+1</f>
        <v>10</v>
      </c>
    </row>
    <row r="19" spans="1:33" ht="51" customHeight="1">
      <c r="A19" s="1241">
        <v>1</v>
      </c>
      <c r="B19" s="981"/>
      <c r="C19" s="981"/>
      <c r="D19" s="981"/>
      <c r="E19" s="981"/>
      <c r="F19" s="981"/>
      <c r="G19" s="982"/>
      <c r="H19" s="982"/>
      <c r="I19" s="984"/>
      <c r="J19" s="976"/>
      <c r="K19" s="976"/>
      <c r="L19" s="594">
        <f>mergeValue(A19)</f>
        <v>1</v>
      </c>
      <c r="M19" s="642" t="s">
        <v>20</v>
      </c>
      <c r="N19" s="581"/>
      <c r="O19" s="1253" t="str">
        <f>IF('Перечень тарифов'!J21="","","" &amp; 'Перечень тарифов'!J21 &amp; "")</f>
        <v>Плата в размере 4033,780 тыс.руб.(без НДС) за подключение к системе теплоснабжения АО "УСТЭК-Челябинск" для ООО "Теплоэнергосбыт", объект - "Теплотрасса для теплоснабжения многоквартирного жилого дома №4(стр.)- 1 очередь строительства", расположенный по адресу г. Челябинск, Калининский район в границах ул. Шенкурской-ул. Болейко-набережной реки Миасс-ул. Бр. Кашириных. Общая подключаемая нагрузка 0,8469 Гкал/час.</v>
      </c>
      <c r="P19" s="1253"/>
      <c r="Q19" s="1253"/>
      <c r="R19" s="1253"/>
      <c r="S19" s="1253"/>
      <c r="T19" s="1253"/>
      <c r="U19" s="1253"/>
      <c r="V19" s="1253"/>
      <c r="W19" s="1253"/>
      <c r="X19" s="582" t="s">
        <v>476</v>
      </c>
    </row>
    <row r="20" spans="1:33" hidden="1">
      <c r="A20" s="1241"/>
      <c r="B20" s="1241">
        <v>1</v>
      </c>
      <c r="C20" s="981"/>
      <c r="D20" s="981"/>
      <c r="E20" s="981"/>
      <c r="F20" s="981"/>
      <c r="G20" s="986"/>
      <c r="H20" s="983"/>
      <c r="I20" s="988"/>
      <c r="J20" s="973"/>
      <c r="K20" s="972"/>
      <c r="L20" s="594" t="str">
        <f>mergeValue(A20) &amp;"."&amp; mergeValue(B20)</f>
        <v>1.1</v>
      </c>
      <c r="M20" s="547"/>
      <c r="N20" s="581"/>
      <c r="O20" s="1253"/>
      <c r="P20" s="1253"/>
      <c r="Q20" s="1253"/>
      <c r="R20" s="1253"/>
      <c r="S20" s="1253"/>
      <c r="T20" s="1253"/>
      <c r="U20" s="1253"/>
      <c r="V20" s="1253"/>
      <c r="W20" s="1253"/>
      <c r="X20" s="582"/>
    </row>
    <row r="21" spans="1:33" hidden="1">
      <c r="A21" s="1241"/>
      <c r="B21" s="1241"/>
      <c r="C21" s="1241">
        <v>1</v>
      </c>
      <c r="D21" s="981"/>
      <c r="E21" s="981"/>
      <c r="F21" s="981"/>
      <c r="G21" s="986"/>
      <c r="H21" s="983"/>
      <c r="I21" s="989"/>
      <c r="J21" s="973"/>
      <c r="K21" s="972"/>
      <c r="L21" s="594" t="str">
        <f>mergeValue(A21) &amp;"."&amp; mergeValue(B21)&amp;"."&amp; mergeValue(C21)</f>
        <v>1.1.1</v>
      </c>
      <c r="M21" s="548"/>
      <c r="N21" s="581"/>
      <c r="O21" s="1253"/>
      <c r="P21" s="1253"/>
      <c r="Q21" s="1253"/>
      <c r="R21" s="1253"/>
      <c r="S21" s="1253"/>
      <c r="T21" s="1253"/>
      <c r="U21" s="1253"/>
      <c r="V21" s="1253"/>
      <c r="W21" s="1253"/>
      <c r="X21" s="582"/>
    </row>
    <row r="22" spans="1:33" hidden="1">
      <c r="A22" s="1241"/>
      <c r="B22" s="1241"/>
      <c r="C22" s="1241"/>
      <c r="D22" s="1241">
        <v>1</v>
      </c>
      <c r="E22" s="981"/>
      <c r="F22" s="981"/>
      <c r="G22" s="986"/>
      <c r="H22" s="983"/>
      <c r="I22" s="989"/>
      <c r="J22" s="987"/>
      <c r="K22" s="972"/>
      <c r="L22" s="594" t="str">
        <f>mergeValue(A22) &amp;"."&amp; mergeValue(B22)&amp;"."&amp; mergeValue(C22)&amp;"."&amp; mergeValue(D22)</f>
        <v>1.1.1.1</v>
      </c>
      <c r="M22" s="549"/>
      <c r="N22" s="581"/>
      <c r="O22" s="1253"/>
      <c r="P22" s="1253"/>
      <c r="Q22" s="1253"/>
      <c r="R22" s="1253"/>
      <c r="S22" s="1253"/>
      <c r="T22" s="1253"/>
      <c r="U22" s="1253"/>
      <c r="V22" s="1253"/>
      <c r="W22" s="1253"/>
      <c r="X22" s="1020"/>
    </row>
    <row r="23" spans="1:33" ht="213.75">
      <c r="A23" s="1241"/>
      <c r="B23" s="1241"/>
      <c r="C23" s="1241"/>
      <c r="D23" s="1241"/>
      <c r="E23" s="981">
        <v>1</v>
      </c>
      <c r="F23" s="981"/>
      <c r="G23" s="986"/>
      <c r="H23" s="983"/>
      <c r="I23" s="989"/>
      <c r="J23" s="987"/>
      <c r="K23" s="977"/>
      <c r="L23" s="594" t="str">
        <f>mergeValue(A23) &amp;"."&amp; mergeValue(B23)&amp;"."&amp; mergeValue(C23)&amp;"."&amp; mergeValue(D23)&amp;"."&amp; mergeValue(E23)</f>
        <v>1.1.1.1.1</v>
      </c>
      <c r="M23" s="1072" t="s">
        <v>2511</v>
      </c>
      <c r="N23" s="543"/>
      <c r="O23" s="1074" t="s">
        <v>2902</v>
      </c>
      <c r="P23" s="1075">
        <v>0.84689999999999999</v>
      </c>
      <c r="Q23" s="1130">
        <f>R23*1.2</f>
        <v>5715.593340417995</v>
      </c>
      <c r="R23" s="1130">
        <f>4033.78/P23</f>
        <v>4762.9944503483293</v>
      </c>
      <c r="S23" s="1099" t="s">
        <v>1426</v>
      </c>
      <c r="T23" s="651" t="s">
        <v>84</v>
      </c>
      <c r="U23" s="1119" t="s">
        <v>1427</v>
      </c>
      <c r="V23" s="775" t="s">
        <v>85</v>
      </c>
      <c r="W23" s="840"/>
      <c r="X23" s="1212" t="s">
        <v>688</v>
      </c>
      <c r="Y23" s="1008" t="str">
        <f>strCheckDateTwo(N23:W23)</f>
        <v/>
      </c>
    </row>
    <row r="24" spans="1:33" hidden="1">
      <c r="A24" s="1241"/>
      <c r="B24" s="1241"/>
      <c r="C24" s="1241"/>
      <c r="D24" s="1241"/>
      <c r="E24" s="981"/>
      <c r="F24" s="981"/>
      <c r="G24" s="986"/>
      <c r="H24" s="983"/>
      <c r="I24" s="989"/>
      <c r="J24" s="987"/>
      <c r="K24" s="977"/>
      <c r="L24" s="632"/>
      <c r="M24" s="562"/>
      <c r="N24" s="647"/>
      <c r="O24" s="647"/>
      <c r="P24" s="647"/>
      <c r="Q24" s="647"/>
      <c r="R24" s="585" t="str">
        <f>S23 &amp; "-" &amp; U23</f>
        <v>30.03.2022-30.03.2025</v>
      </c>
      <c r="S24" s="513"/>
      <c r="T24" s="587"/>
      <c r="U24" s="513"/>
      <c r="V24" s="647"/>
      <c r="W24" s="839"/>
      <c r="X24" s="1213"/>
    </row>
    <row r="25" spans="1:33" ht="15" customHeight="1">
      <c r="A25" s="1241"/>
      <c r="B25" s="1241"/>
      <c r="C25" s="1241"/>
      <c r="D25" s="1241"/>
      <c r="E25" s="981"/>
      <c r="F25" s="981"/>
      <c r="G25" s="986"/>
      <c r="H25" s="983"/>
      <c r="I25" s="989"/>
      <c r="J25" s="987"/>
      <c r="K25" s="977"/>
      <c r="L25" s="539"/>
      <c r="M25" s="552" t="s">
        <v>5</v>
      </c>
      <c r="N25" s="550"/>
      <c r="O25" s="546"/>
      <c r="P25" s="546"/>
      <c r="Q25" s="546"/>
      <c r="R25" s="546"/>
      <c r="S25" s="574"/>
      <c r="T25" s="565"/>
      <c r="U25" s="564"/>
      <c r="V25" s="550"/>
      <c r="W25" s="550"/>
      <c r="X25" s="1214"/>
    </row>
    <row r="26" spans="1:33" s="1061" customFormat="1" ht="48" customHeight="1">
      <c r="A26" s="1241">
        <v>2</v>
      </c>
      <c r="B26" s="1079"/>
      <c r="C26" s="1079"/>
      <c r="D26" s="1079"/>
      <c r="E26" s="1079"/>
      <c r="F26" s="1079"/>
      <c r="G26" s="1080" t="s">
        <v>253</v>
      </c>
      <c r="H26" s="1080" t="s">
        <v>253</v>
      </c>
      <c r="I26" s="984"/>
      <c r="J26" s="1065"/>
      <c r="K26" s="1065"/>
      <c r="L26" s="1111">
        <f>mergeValue(A26)</f>
        <v>2</v>
      </c>
      <c r="M26" s="642" t="s">
        <v>20</v>
      </c>
      <c r="N26" s="717"/>
      <c r="O26" s="1282" t="str">
        <f>IF('Перечень тарифов'!J25="","","" &amp; 'Перечень тарифов'!J25 &amp; "")</f>
        <v>Плата в размере 2945,409 тыс.руб.(без НДС) за подключение к системе теплоснабжения АО "УСТЭК-Челябинск" для ООО "Теплоэнергосбыт", объект - "Теплотрасса для теплоснабжения многоквартирного жилого дома №5.4(стр.)", расположенный по адресу г. Челябинск, Калиниский район в границах ул. Шенкурской-ул. Болейко-набережной реки Миасс-ул. Бр. Кашириных. Общая подключаемая нагрузка 0,6161 Гкал/час.</v>
      </c>
      <c r="P26" s="1283"/>
      <c r="Q26" s="1283"/>
      <c r="R26" s="1283"/>
      <c r="S26" s="1283"/>
      <c r="T26" s="1283"/>
      <c r="U26" s="1283"/>
      <c r="V26" s="1283"/>
      <c r="W26" s="1284"/>
      <c r="X26" s="817" t="s">
        <v>476</v>
      </c>
      <c r="Y26" s="1008"/>
      <c r="Z26" s="1008"/>
      <c r="AA26" s="1008"/>
      <c r="AB26" s="1008"/>
      <c r="AC26" s="1008"/>
      <c r="AD26" s="1008"/>
      <c r="AE26" s="1008"/>
      <c r="AF26" s="1008"/>
      <c r="AG26" s="1008"/>
    </row>
    <row r="27" spans="1:33" s="1061" customFormat="1" hidden="1">
      <c r="A27" s="1241"/>
      <c r="B27" s="1241">
        <v>1</v>
      </c>
      <c r="C27" s="1079"/>
      <c r="D27" s="1079"/>
      <c r="E27" s="1079"/>
      <c r="F27" s="1079"/>
      <c r="G27" s="1084" t="s">
        <v>253</v>
      </c>
      <c r="H27" s="1106"/>
      <c r="I27" s="988"/>
      <c r="J27" s="1110"/>
      <c r="L27" s="1111" t="str">
        <f>mergeValue(A27) &amp;"."&amp; mergeValue(B27)</f>
        <v>2.1</v>
      </c>
      <c r="M27" s="693"/>
      <c r="N27" s="717"/>
      <c r="O27" s="1282"/>
      <c r="P27" s="1283"/>
      <c r="Q27" s="1283"/>
      <c r="R27" s="1283"/>
      <c r="S27" s="1283"/>
      <c r="T27" s="1283"/>
      <c r="U27" s="1283"/>
      <c r="V27" s="1283"/>
      <c r="W27" s="1284"/>
      <c r="X27" s="817"/>
      <c r="Y27" s="1008"/>
      <c r="Z27" s="1008"/>
      <c r="AA27" s="1008"/>
      <c r="AB27" s="1008"/>
      <c r="AC27" s="1008"/>
      <c r="AD27" s="1008"/>
      <c r="AE27" s="1008"/>
      <c r="AF27" s="1008"/>
      <c r="AG27" s="1008"/>
    </row>
    <row r="28" spans="1:33" s="1061" customFormat="1" hidden="1">
      <c r="A28" s="1241"/>
      <c r="B28" s="1241"/>
      <c r="C28" s="1241">
        <v>1</v>
      </c>
      <c r="D28" s="1079"/>
      <c r="E28" s="1079"/>
      <c r="F28" s="1079"/>
      <c r="G28" s="1084" t="s">
        <v>253</v>
      </c>
      <c r="H28" s="1106"/>
      <c r="I28" s="989"/>
      <c r="J28" s="1110"/>
      <c r="L28" s="1111" t="str">
        <f>mergeValue(A28) &amp;"."&amp; mergeValue(B28)&amp;"."&amp; mergeValue(C28)</f>
        <v>2.1.1</v>
      </c>
      <c r="M28" s="694"/>
      <c r="N28" s="717"/>
      <c r="O28" s="1282"/>
      <c r="P28" s="1283"/>
      <c r="Q28" s="1283"/>
      <c r="R28" s="1283"/>
      <c r="S28" s="1283"/>
      <c r="T28" s="1283"/>
      <c r="U28" s="1283"/>
      <c r="V28" s="1283"/>
      <c r="W28" s="1284"/>
      <c r="X28" s="817"/>
      <c r="Y28" s="1008"/>
      <c r="Z28" s="1008"/>
      <c r="AA28" s="1008"/>
      <c r="AB28" s="1008"/>
      <c r="AC28" s="1008"/>
      <c r="AD28" s="1008"/>
      <c r="AE28" s="1008"/>
      <c r="AF28" s="1008"/>
      <c r="AG28" s="1008"/>
    </row>
    <row r="29" spans="1:33" s="1061" customFormat="1" hidden="1">
      <c r="A29" s="1241"/>
      <c r="B29" s="1241"/>
      <c r="C29" s="1241"/>
      <c r="D29" s="1241">
        <v>1</v>
      </c>
      <c r="E29" s="1079"/>
      <c r="F29" s="1079"/>
      <c r="G29" s="1084" t="s">
        <v>253</v>
      </c>
      <c r="H29" s="1106"/>
      <c r="I29" s="989"/>
      <c r="J29" s="987"/>
      <c r="L29" s="1111" t="str">
        <f>mergeValue(A29) &amp;"."&amp; mergeValue(B29)&amp;"."&amp; mergeValue(C29)&amp;"."&amp; mergeValue(D29)</f>
        <v>2.1.1.1</v>
      </c>
      <c r="M29" s="695"/>
      <c r="N29" s="717"/>
      <c r="O29" s="1282"/>
      <c r="P29" s="1283"/>
      <c r="Q29" s="1283"/>
      <c r="R29" s="1283"/>
      <c r="S29" s="1283"/>
      <c r="T29" s="1283"/>
      <c r="U29" s="1283"/>
      <c r="V29" s="1283"/>
      <c r="W29" s="1284"/>
      <c r="X29" s="817"/>
      <c r="Y29" s="1008"/>
      <c r="Z29" s="1008"/>
      <c r="AA29" s="1008"/>
      <c r="AB29" s="1008"/>
      <c r="AC29" s="1008"/>
      <c r="AD29" s="1008"/>
      <c r="AE29" s="1008"/>
      <c r="AF29" s="1008"/>
      <c r="AG29" s="1008"/>
    </row>
    <row r="30" spans="1:33" s="1061" customFormat="1" ht="202.5">
      <c r="A30" s="1241"/>
      <c r="B30" s="1241"/>
      <c r="C30" s="1241"/>
      <c r="D30" s="1241"/>
      <c r="E30" s="1079">
        <v>1</v>
      </c>
      <c r="F30" s="1079"/>
      <c r="G30" s="1084" t="s">
        <v>253</v>
      </c>
      <c r="H30" s="1106"/>
      <c r="I30" s="989"/>
      <c r="J30" s="987"/>
      <c r="K30" s="1068"/>
      <c r="L30" s="1111" t="str">
        <f>mergeValue(A30) &amp;"."&amp; mergeValue(B30)&amp;"."&amp; mergeValue(C30)&amp;"."&amp; mergeValue(D30)&amp;"."&amp; mergeValue(E30)</f>
        <v>2.1.1.1.1</v>
      </c>
      <c r="M30" s="1072" t="s">
        <v>2511</v>
      </c>
      <c r="N30" s="1087"/>
      <c r="O30" s="1074" t="s">
        <v>2903</v>
      </c>
      <c r="P30" s="1075">
        <v>0.61609999999999998</v>
      </c>
      <c r="Q30" s="1130">
        <f>R30*1.2</f>
        <v>5736.8784288264887</v>
      </c>
      <c r="R30" s="1130">
        <f>2945.409/P30</f>
        <v>4780.7320240220743</v>
      </c>
      <c r="S30" s="1109" t="s">
        <v>1426</v>
      </c>
      <c r="T30" s="1107" t="s">
        <v>84</v>
      </c>
      <c r="U30" s="1109" t="s">
        <v>1427</v>
      </c>
      <c r="V30" s="1107" t="s">
        <v>84</v>
      </c>
      <c r="W30" s="728"/>
      <c r="X30" s="817" t="s">
        <v>688</v>
      </c>
      <c r="Y30" s="1008" t="str">
        <f>strCheckDateTwo(N30:W30)</f>
        <v/>
      </c>
      <c r="Z30" s="1008"/>
      <c r="AA30" s="1008"/>
      <c r="AB30" s="1008"/>
      <c r="AC30" s="1008"/>
      <c r="AD30" s="1008"/>
      <c r="AE30" s="1008"/>
      <c r="AF30" s="1008"/>
      <c r="AG30" s="1008"/>
    </row>
    <row r="31" spans="1:33" s="1061" customFormat="1" ht="14.25" hidden="1" customHeight="1">
      <c r="A31" s="1241"/>
      <c r="B31" s="1241"/>
      <c r="C31" s="1241"/>
      <c r="D31" s="1241"/>
      <c r="E31" s="1079"/>
      <c r="F31" s="1079"/>
      <c r="G31" s="1084" t="s">
        <v>253</v>
      </c>
      <c r="H31" s="1106"/>
      <c r="I31" s="989"/>
      <c r="J31" s="987"/>
      <c r="K31" s="1068"/>
      <c r="L31" s="1117"/>
      <c r="M31" s="702"/>
      <c r="N31" s="647"/>
      <c r="O31" s="647"/>
      <c r="P31" s="647"/>
      <c r="Q31" s="647"/>
      <c r="R31" s="770" t="str">
        <f>S30 &amp; "-" &amp; U30</f>
        <v>30.03.2022-30.03.2025</v>
      </c>
      <c r="S31" s="729"/>
      <c r="T31" s="721"/>
      <c r="U31" s="729"/>
      <c r="V31" s="647"/>
      <c r="W31" s="647"/>
      <c r="X31" s="701"/>
      <c r="Y31" s="1008"/>
      <c r="Z31" s="1008"/>
      <c r="AA31" s="1008"/>
      <c r="AB31" s="1008"/>
      <c r="AC31" s="1008"/>
      <c r="AD31" s="1008"/>
      <c r="AE31" s="1008"/>
      <c r="AF31" s="1008"/>
      <c r="AG31" s="1008"/>
    </row>
    <row r="32" spans="1:33" s="1061" customFormat="1" ht="15" customHeight="1">
      <c r="A32" s="1241"/>
      <c r="B32" s="1241"/>
      <c r="C32" s="1241"/>
      <c r="D32" s="1241"/>
      <c r="E32" s="1079"/>
      <c r="F32" s="1079"/>
      <c r="G32" s="1084" t="s">
        <v>253</v>
      </c>
      <c r="H32" s="1106"/>
      <c r="I32" s="989"/>
      <c r="J32" s="987"/>
      <c r="K32" s="1068"/>
      <c r="L32" s="689"/>
      <c r="M32" s="1002" t="s">
        <v>5</v>
      </c>
      <c r="N32" s="1000"/>
      <c r="O32" s="758"/>
      <c r="P32" s="758"/>
      <c r="Q32" s="758"/>
      <c r="R32" s="758"/>
      <c r="S32" s="767"/>
      <c r="T32" s="1006"/>
      <c r="U32" s="1005"/>
      <c r="V32" s="1000"/>
      <c r="W32" s="1000"/>
      <c r="X32" s="763"/>
      <c r="Y32" s="1008"/>
      <c r="Z32" s="1008"/>
      <c r="AA32" s="1008"/>
      <c r="AB32" s="1008"/>
      <c r="AC32" s="1008"/>
      <c r="AD32" s="1008"/>
      <c r="AE32" s="1008"/>
      <c r="AF32" s="1008"/>
      <c r="AG32" s="1008"/>
    </row>
    <row r="33" spans="12:29" ht="3" customHeight="1"/>
    <row r="34" spans="12:29" ht="96" customHeight="1">
      <c r="L34" s="1">
        <v>1</v>
      </c>
      <c r="M34" s="1205" t="s">
        <v>689</v>
      </c>
      <c r="N34" s="1205"/>
      <c r="O34" s="1205"/>
      <c r="P34" s="1205"/>
      <c r="Q34" s="1205"/>
      <c r="R34" s="1205"/>
      <c r="S34" s="1205"/>
      <c r="T34" s="1205"/>
      <c r="U34" s="1205"/>
      <c r="V34" s="1205"/>
      <c r="W34" s="1205"/>
      <c r="X34" s="1205"/>
      <c r="Y34" s="1098"/>
      <c r="Z34" s="517"/>
      <c r="AA34" s="517"/>
      <c r="AB34" s="517"/>
      <c r="AC34" s="517"/>
    </row>
    <row r="35" spans="12:29">
      <c r="M35" s="516"/>
      <c r="N35" s="516"/>
      <c r="O35" s="516"/>
      <c r="P35" s="516"/>
      <c r="Q35" s="516"/>
      <c r="R35" s="516"/>
      <c r="S35" s="516"/>
      <c r="T35" s="516"/>
      <c r="U35" s="516"/>
      <c r="V35" s="516"/>
      <c r="W35" s="516"/>
      <c r="X35" s="516"/>
      <c r="Y35" s="1014"/>
      <c r="Z35" s="507"/>
      <c r="AA35" s="507"/>
      <c r="AB35" s="507"/>
      <c r="AC35" s="507"/>
    </row>
  </sheetData>
  <sheetProtection algorithmName="SHA-512" hashValue="/sZhxlMmuf8NpXVRsQijvenTpfHYLo/5zdBPLGMJGIRngfH349vv44fLF0jD+jtM4BzBOlasCS0R5hUy8le3KQ==" saltValue="67tojqio7245QUfGkV+JbQ==" spinCount="100000" sheet="1" objects="1" scenarios="1" formatColumns="0" formatRows="0"/>
  <dataConsolidate/>
  <mergeCells count="38">
    <mergeCell ref="A26:A32"/>
    <mergeCell ref="O26:W26"/>
    <mergeCell ref="B27:B32"/>
    <mergeCell ref="O27:W27"/>
    <mergeCell ref="C28:C32"/>
    <mergeCell ref="O28:W28"/>
    <mergeCell ref="D29:D32"/>
    <mergeCell ref="O29:W29"/>
    <mergeCell ref="A19:A25"/>
    <mergeCell ref="O19:W19"/>
    <mergeCell ref="B20:B25"/>
    <mergeCell ref="O20:W20"/>
    <mergeCell ref="C21:C25"/>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4:X34"/>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L917532:X917536 IX65564:JJ65568 ST65564:TF65568 ACP65564:ADB65568 AML65564:AMX65568 AWH65564:AWT65568 BGD65564:BGP65568 BPZ65564:BQL65568 BZV65564:CAH65568 CJR65564:CKD65568 CTN65564:CTZ65568 DDJ65564:DDV65568 DNF65564:DNR65568 DXB65564:DXN65568 EGX65564:EHJ65568 EQT65564:ERF65568 FAP65564:FBB65568 FKL65564:FKX65568 FUH65564:FUT65568 GED65564:GEP65568 GNZ65564:GOL65568 GXV65564:GYH65568 HHR65564:HID65568 HRN65564:HRZ65568 IBJ65564:IBV65568 ILF65564:ILR65568 IVB65564:IVN65568 JEX65564:JFJ65568 JOT65564:JPF65568 JYP65564:JZB65568 KIL65564:KIX65568 KSH65564:KST65568 LCD65564:LCP65568 LLZ65564:LML65568 LVV65564:LWH65568 MFR65564:MGD65568 MPN65564:MPZ65568 MZJ65564:MZV65568 NJF65564:NJR65568 NTB65564:NTN65568 OCX65564:ODJ65568 OMT65564:ONF65568 OWP65564:OXB65568 PGL65564:PGX65568 PQH65564:PQT65568 QAD65564:QAP65568 QJZ65564:QKL65568 QTV65564:QUH65568 RDR65564:RED65568 RNN65564:RNZ65568 RXJ65564:RXV65568 SHF65564:SHR65568 SRB65564:SRN65568 TAX65564:TBJ65568 TKT65564:TLF65568 TUP65564:TVB65568 UEL65564:UEX65568 UOH65564:UOT65568 UYD65564:UYP65568 VHZ65564:VIL65568 VRV65564:VSH65568 WBR65564:WCD65568 WLN65564:WLZ65568 WVJ65564:WVV65568 IX131100:JJ131104 ST131100:TF131104 ACP131100:ADB131104 AML131100:AMX131104 AWH131100:AWT131104 BGD131100:BGP131104 BPZ131100:BQL131104 BZV131100:CAH131104 CJR131100:CKD131104 CTN131100:CTZ131104 DDJ131100:DDV131104 DNF131100:DNR131104 DXB131100:DXN131104 EGX131100:EHJ131104 EQT131100:ERF131104 FAP131100:FBB131104 FKL131100:FKX131104 FUH131100:FUT131104 GED131100:GEP131104 GNZ131100:GOL131104 GXV131100:GYH131104 HHR131100:HID131104 HRN131100:HRZ131104 IBJ131100:IBV131104 ILF131100:ILR131104 IVB131100:IVN131104 JEX131100:JFJ131104 JOT131100:JPF131104 JYP131100:JZB131104 KIL131100:KIX131104 KSH131100:KST131104 LCD131100:LCP131104 LLZ131100:LML131104 LVV131100:LWH131104 MFR131100:MGD131104 MPN131100:MPZ131104 MZJ131100:MZV131104 NJF131100:NJR131104 NTB131100:NTN131104 OCX131100:ODJ131104 OMT131100:ONF131104 OWP131100:OXB131104 PGL131100:PGX131104 PQH131100:PQT131104 QAD131100:QAP131104 QJZ131100:QKL131104 QTV131100:QUH131104 RDR131100:RED131104 RNN131100:RNZ131104 RXJ131100:RXV131104 SHF131100:SHR131104 SRB131100:SRN131104 TAX131100:TBJ131104 TKT131100:TLF131104 TUP131100:TVB131104 UEL131100:UEX131104 UOH131100:UOT131104 UYD131100:UYP131104 VHZ131100:VIL131104 VRV131100:VSH131104 WBR131100:WCD131104 WLN131100:WLZ131104 WVJ131100:WVV131104 IX196636:JJ196640 ST196636:TF196640 ACP196636:ADB196640 AML196636:AMX196640 AWH196636:AWT196640 BGD196636:BGP196640 BPZ196636:BQL196640 BZV196636:CAH196640 CJR196636:CKD196640 CTN196636:CTZ196640 DDJ196636:DDV196640 DNF196636:DNR196640 DXB196636:DXN196640 EGX196636:EHJ196640 EQT196636:ERF196640 FAP196636:FBB196640 FKL196636:FKX196640 FUH196636:FUT196640 GED196636:GEP196640 GNZ196636:GOL196640 GXV196636:GYH196640 HHR196636:HID196640 HRN196636:HRZ196640 IBJ196636:IBV196640 ILF196636:ILR196640 IVB196636:IVN196640 JEX196636:JFJ196640 JOT196636:JPF196640 JYP196636:JZB196640 KIL196636:KIX196640 KSH196636:KST196640 LCD196636:LCP196640 LLZ196636:LML196640 LVV196636:LWH196640 MFR196636:MGD196640 MPN196636:MPZ196640 MZJ196636:MZV196640 NJF196636:NJR196640 NTB196636:NTN196640 OCX196636:ODJ196640 OMT196636:ONF196640 OWP196636:OXB196640 PGL196636:PGX196640 PQH196636:PQT196640 QAD196636:QAP196640 QJZ196636:QKL196640 QTV196636:QUH196640 RDR196636:RED196640 RNN196636:RNZ196640 RXJ196636:RXV196640 SHF196636:SHR196640 SRB196636:SRN196640 TAX196636:TBJ196640 TKT196636:TLF196640 TUP196636:TVB196640 UEL196636:UEX196640 UOH196636:UOT196640 UYD196636:UYP196640 VHZ196636:VIL196640 VRV196636:VSH196640 WBR196636:WCD196640 WLN196636:WLZ196640 WVJ196636:WVV196640 IX262172:JJ262176 ST262172:TF262176 ACP262172:ADB262176 AML262172:AMX262176 AWH262172:AWT262176 BGD262172:BGP262176 BPZ262172:BQL262176 BZV262172:CAH262176 CJR262172:CKD262176 CTN262172:CTZ262176 DDJ262172:DDV262176 DNF262172:DNR262176 DXB262172:DXN262176 EGX262172:EHJ262176 EQT262172:ERF262176 FAP262172:FBB262176 FKL262172:FKX262176 FUH262172:FUT262176 GED262172:GEP262176 GNZ262172:GOL262176 GXV262172:GYH262176 HHR262172:HID262176 HRN262172:HRZ262176 IBJ262172:IBV262176 ILF262172:ILR262176 IVB262172:IVN262176 JEX262172:JFJ262176 JOT262172:JPF262176 JYP262172:JZB262176 KIL262172:KIX262176 KSH262172:KST262176 LCD262172:LCP262176 LLZ262172:LML262176 LVV262172:LWH262176 MFR262172:MGD262176 MPN262172:MPZ262176 MZJ262172:MZV262176 NJF262172:NJR262176 NTB262172:NTN262176 OCX262172:ODJ262176 OMT262172:ONF262176 OWP262172:OXB262176 PGL262172:PGX262176 PQH262172:PQT262176 QAD262172:QAP262176 QJZ262172:QKL262176 QTV262172:QUH262176 RDR262172:RED262176 RNN262172:RNZ262176 RXJ262172:RXV262176 SHF262172:SHR262176 SRB262172:SRN262176 TAX262172:TBJ262176 TKT262172:TLF262176 TUP262172:TVB262176 UEL262172:UEX262176 UOH262172:UOT262176 UYD262172:UYP262176 VHZ262172:VIL262176 VRV262172:VSH262176 WBR262172:WCD262176 WLN262172:WLZ262176 WVJ262172:WVV262176 IX327708:JJ327712 ST327708:TF327712 ACP327708:ADB327712 AML327708:AMX327712 AWH327708:AWT327712 BGD327708:BGP327712 BPZ327708:BQL327712 BZV327708:CAH327712 CJR327708:CKD327712 CTN327708:CTZ327712 DDJ327708:DDV327712 DNF327708:DNR327712 DXB327708:DXN327712 EGX327708:EHJ327712 EQT327708:ERF327712 FAP327708:FBB327712 FKL327708:FKX327712 FUH327708:FUT327712 GED327708:GEP327712 GNZ327708:GOL327712 GXV327708:GYH327712 HHR327708:HID327712 HRN327708:HRZ327712 IBJ327708:IBV327712 ILF327708:ILR327712 IVB327708:IVN327712 JEX327708:JFJ327712 JOT327708:JPF327712 JYP327708:JZB327712 KIL327708:KIX327712 KSH327708:KST327712 LCD327708:LCP327712 LLZ327708:LML327712 LVV327708:LWH327712 MFR327708:MGD327712 MPN327708:MPZ327712 MZJ327708:MZV327712 NJF327708:NJR327712 NTB327708:NTN327712 OCX327708:ODJ327712 OMT327708:ONF327712 OWP327708:OXB327712 PGL327708:PGX327712 PQH327708:PQT327712 QAD327708:QAP327712 QJZ327708:QKL327712 QTV327708:QUH327712 RDR327708:RED327712 RNN327708:RNZ327712 RXJ327708:RXV327712 SHF327708:SHR327712 SRB327708:SRN327712 TAX327708:TBJ327712 TKT327708:TLF327712 TUP327708:TVB327712 UEL327708:UEX327712 UOH327708:UOT327712 UYD327708:UYP327712 VHZ327708:VIL327712 VRV327708:VSH327712 WBR327708:WCD327712 WLN327708:WLZ327712 WVJ327708:WVV327712 IX393244:JJ393248 ST393244:TF393248 ACP393244:ADB393248 AML393244:AMX393248 AWH393244:AWT393248 BGD393244:BGP393248 BPZ393244:BQL393248 BZV393244:CAH393248 CJR393244:CKD393248 CTN393244:CTZ393248 DDJ393244:DDV393248 DNF393244:DNR393248 DXB393244:DXN393248 EGX393244:EHJ393248 EQT393244:ERF393248 FAP393244:FBB393248 FKL393244:FKX393248 FUH393244:FUT393248 GED393244:GEP393248 GNZ393244:GOL393248 GXV393244:GYH393248 HHR393244:HID393248 HRN393244:HRZ393248 IBJ393244:IBV393248 ILF393244:ILR393248 IVB393244:IVN393248 JEX393244:JFJ393248 JOT393244:JPF393248 JYP393244:JZB393248 KIL393244:KIX393248 KSH393244:KST393248 LCD393244:LCP393248 LLZ393244:LML393248 LVV393244:LWH393248 MFR393244:MGD393248 MPN393244:MPZ393248 MZJ393244:MZV393248 NJF393244:NJR393248 NTB393244:NTN393248 OCX393244:ODJ393248 OMT393244:ONF393248 OWP393244:OXB393248 PGL393244:PGX393248 PQH393244:PQT393248 QAD393244:QAP393248 QJZ393244:QKL393248 QTV393244:QUH393248 RDR393244:RED393248 RNN393244:RNZ393248 RXJ393244:RXV393248 SHF393244:SHR393248 SRB393244:SRN393248 TAX393244:TBJ393248 TKT393244:TLF393248 TUP393244:TVB393248 UEL393244:UEX393248 UOH393244:UOT393248 UYD393244:UYP393248 VHZ393244:VIL393248 VRV393244:VSH393248 WBR393244:WCD393248 WLN393244:WLZ393248 WVJ393244:WVV393248 IX458780:JJ458784 ST458780:TF458784 ACP458780:ADB458784 AML458780:AMX458784 AWH458780:AWT458784 BGD458780:BGP458784 BPZ458780:BQL458784 BZV458780:CAH458784 CJR458780:CKD458784 CTN458780:CTZ458784 DDJ458780:DDV458784 DNF458780:DNR458784 DXB458780:DXN458784 EGX458780:EHJ458784 EQT458780:ERF458784 FAP458780:FBB458784 FKL458780:FKX458784 FUH458780:FUT458784 GED458780:GEP458784 GNZ458780:GOL458784 GXV458780:GYH458784 HHR458780:HID458784 HRN458780:HRZ458784 IBJ458780:IBV458784 ILF458780:ILR458784 IVB458780:IVN458784 JEX458780:JFJ458784 JOT458780:JPF458784 JYP458780:JZB458784 KIL458780:KIX458784 KSH458780:KST458784 LCD458780:LCP458784 LLZ458780:LML458784 LVV458780:LWH458784 MFR458780:MGD458784 MPN458780:MPZ458784 MZJ458780:MZV458784 NJF458780:NJR458784 NTB458780:NTN458784 OCX458780:ODJ458784 OMT458780:ONF458784 OWP458780:OXB458784 PGL458780:PGX458784 PQH458780:PQT458784 QAD458780:QAP458784 QJZ458780:QKL458784 QTV458780:QUH458784 RDR458780:RED458784 RNN458780:RNZ458784 RXJ458780:RXV458784 SHF458780:SHR458784 SRB458780:SRN458784 TAX458780:TBJ458784 TKT458780:TLF458784 TUP458780:TVB458784 UEL458780:UEX458784 UOH458780:UOT458784 UYD458780:UYP458784 VHZ458780:VIL458784 VRV458780:VSH458784 WBR458780:WCD458784 WLN458780:WLZ458784 WVJ458780:WVV458784 IX524316:JJ524320 ST524316:TF524320 ACP524316:ADB524320 AML524316:AMX524320 AWH524316:AWT524320 BGD524316:BGP524320 BPZ524316:BQL524320 BZV524316:CAH524320 CJR524316:CKD524320 CTN524316:CTZ524320 DDJ524316:DDV524320 DNF524316:DNR524320 DXB524316:DXN524320 EGX524316:EHJ524320 EQT524316:ERF524320 FAP524316:FBB524320 FKL524316:FKX524320 FUH524316:FUT524320 GED524316:GEP524320 GNZ524316:GOL524320 GXV524316:GYH524320 HHR524316:HID524320 HRN524316:HRZ524320 IBJ524316:IBV524320 ILF524316:ILR524320 IVB524316:IVN524320 JEX524316:JFJ524320 JOT524316:JPF524320 JYP524316:JZB524320 KIL524316:KIX524320 KSH524316:KST524320 LCD524316:LCP524320 LLZ524316:LML524320 LVV524316:LWH524320 MFR524316:MGD524320 MPN524316:MPZ524320 MZJ524316:MZV524320 NJF524316:NJR524320 NTB524316:NTN524320 OCX524316:ODJ524320 OMT524316:ONF524320 OWP524316:OXB524320 PGL524316:PGX524320 PQH524316:PQT524320 QAD524316:QAP524320 QJZ524316:QKL524320 QTV524316:QUH524320 RDR524316:RED524320 RNN524316:RNZ524320 RXJ524316:RXV524320 SHF524316:SHR524320 SRB524316:SRN524320 TAX524316:TBJ524320 TKT524316:TLF524320 TUP524316:TVB524320 UEL524316:UEX524320 UOH524316:UOT524320 UYD524316:UYP524320 VHZ524316:VIL524320 VRV524316:VSH524320 WBR524316:WCD524320 WLN524316:WLZ524320 WVJ524316:WVV524320 IX589852:JJ589856 ST589852:TF589856 ACP589852:ADB589856 AML589852:AMX589856 AWH589852:AWT589856 BGD589852:BGP589856 BPZ589852:BQL589856 BZV589852:CAH589856 CJR589852:CKD589856 CTN589852:CTZ589856 DDJ589852:DDV589856 DNF589852:DNR589856 DXB589852:DXN589856 EGX589852:EHJ589856 EQT589852:ERF589856 FAP589852:FBB589856 FKL589852:FKX589856 FUH589852:FUT589856 GED589852:GEP589856 GNZ589852:GOL589856 GXV589852:GYH589856 HHR589852:HID589856 HRN589852:HRZ589856 IBJ589852:IBV589856 ILF589852:ILR589856 IVB589852:IVN589856 JEX589852:JFJ589856 JOT589852:JPF589856 JYP589852:JZB589856 KIL589852:KIX589856 KSH589852:KST589856 LCD589852:LCP589856 LLZ589852:LML589856 LVV589852:LWH589856 MFR589852:MGD589856 MPN589852:MPZ589856 MZJ589852:MZV589856 NJF589852:NJR589856 NTB589852:NTN589856 OCX589852:ODJ589856 OMT589852:ONF589856 OWP589852:OXB589856 PGL589852:PGX589856 PQH589852:PQT589856 QAD589852:QAP589856 QJZ589852:QKL589856 QTV589852:QUH589856 RDR589852:RED589856 RNN589852:RNZ589856 RXJ589852:RXV589856 SHF589852:SHR589856 SRB589852:SRN589856 TAX589852:TBJ589856 TKT589852:TLF589856 TUP589852:TVB589856 UEL589852:UEX589856 UOH589852:UOT589856 UYD589852:UYP589856 VHZ589852:VIL589856 VRV589852:VSH589856 WBR589852:WCD589856 WLN589852:WLZ589856 WVJ589852:WVV589856 IX655388:JJ655392 ST655388:TF655392 ACP655388:ADB655392 AML655388:AMX655392 AWH655388:AWT655392 BGD655388:BGP655392 BPZ655388:BQL655392 BZV655388:CAH655392 CJR655388:CKD655392 CTN655388:CTZ655392 DDJ655388:DDV655392 DNF655388:DNR655392 DXB655388:DXN655392 EGX655388:EHJ655392 EQT655388:ERF655392 FAP655388:FBB655392 FKL655388:FKX655392 FUH655388:FUT655392 GED655388:GEP655392 GNZ655388:GOL655392 GXV655388:GYH655392 HHR655388:HID655392 HRN655388:HRZ655392 IBJ655388:IBV655392 ILF655388:ILR655392 IVB655388:IVN655392 JEX655388:JFJ655392 JOT655388:JPF655392 JYP655388:JZB655392 KIL655388:KIX655392 KSH655388:KST655392 LCD655388:LCP655392 LLZ655388:LML655392 LVV655388:LWH655392 MFR655388:MGD655392 MPN655388:MPZ655392 MZJ655388:MZV655392 NJF655388:NJR655392 NTB655388:NTN655392 OCX655388:ODJ655392 OMT655388:ONF655392 OWP655388:OXB655392 PGL655388:PGX655392 PQH655388:PQT655392 QAD655388:QAP655392 QJZ655388:QKL655392 QTV655388:QUH655392 RDR655388:RED655392 RNN655388:RNZ655392 RXJ655388:RXV655392 SHF655388:SHR655392 SRB655388:SRN655392 TAX655388:TBJ655392 TKT655388:TLF655392 TUP655388:TVB655392 UEL655388:UEX655392 UOH655388:UOT655392 UYD655388:UYP655392 VHZ655388:VIL655392 VRV655388:VSH655392 WBR655388:WCD655392 WLN655388:WLZ655392 WVJ655388:WVV655392 IX720924:JJ720928 ST720924:TF720928 ACP720924:ADB720928 AML720924:AMX720928 AWH720924:AWT720928 BGD720924:BGP720928 BPZ720924:BQL720928 BZV720924:CAH720928 CJR720924:CKD720928 CTN720924:CTZ720928 DDJ720924:DDV720928 DNF720924:DNR720928 DXB720924:DXN720928 EGX720924:EHJ720928 EQT720924:ERF720928 FAP720924:FBB720928 FKL720924:FKX720928 FUH720924:FUT720928 GED720924:GEP720928 GNZ720924:GOL720928 GXV720924:GYH720928 HHR720924:HID720928 HRN720924:HRZ720928 IBJ720924:IBV720928 ILF720924:ILR720928 IVB720924:IVN720928 JEX720924:JFJ720928 JOT720924:JPF720928 JYP720924:JZB720928 KIL720924:KIX720928 KSH720924:KST720928 LCD720924:LCP720928 LLZ720924:LML720928 LVV720924:LWH720928 MFR720924:MGD720928 MPN720924:MPZ720928 MZJ720924:MZV720928 NJF720924:NJR720928 NTB720924:NTN720928 OCX720924:ODJ720928 OMT720924:ONF720928 OWP720924:OXB720928 PGL720924:PGX720928 PQH720924:PQT720928 QAD720924:QAP720928 QJZ720924:QKL720928 QTV720924:QUH720928 RDR720924:RED720928 RNN720924:RNZ720928 RXJ720924:RXV720928 SHF720924:SHR720928 SRB720924:SRN720928 TAX720924:TBJ720928 TKT720924:TLF720928 TUP720924:TVB720928 UEL720924:UEX720928 UOH720924:UOT720928 UYD720924:UYP720928 VHZ720924:VIL720928 VRV720924:VSH720928 WBR720924:WCD720928 WLN720924:WLZ720928 WVJ720924:WVV720928 IX786460:JJ786464 ST786460:TF786464 ACP786460:ADB786464 AML786460:AMX786464 AWH786460:AWT786464 BGD786460:BGP786464 BPZ786460:BQL786464 BZV786460:CAH786464 CJR786460:CKD786464 CTN786460:CTZ786464 DDJ786460:DDV786464 DNF786460:DNR786464 DXB786460:DXN786464 EGX786460:EHJ786464 EQT786460:ERF786464 FAP786460:FBB786464 FKL786460:FKX786464 FUH786460:FUT786464 GED786460:GEP786464 GNZ786460:GOL786464 GXV786460:GYH786464 HHR786460:HID786464 HRN786460:HRZ786464 IBJ786460:IBV786464 ILF786460:ILR786464 IVB786460:IVN786464 JEX786460:JFJ786464 JOT786460:JPF786464 JYP786460:JZB786464 KIL786460:KIX786464 KSH786460:KST786464 LCD786460:LCP786464 LLZ786460:LML786464 LVV786460:LWH786464 MFR786460:MGD786464 MPN786460:MPZ786464 MZJ786460:MZV786464 NJF786460:NJR786464 NTB786460:NTN786464 OCX786460:ODJ786464 OMT786460:ONF786464 OWP786460:OXB786464 PGL786460:PGX786464 PQH786460:PQT786464 QAD786460:QAP786464 QJZ786460:QKL786464 QTV786460:QUH786464 RDR786460:RED786464 RNN786460:RNZ786464 RXJ786460:RXV786464 SHF786460:SHR786464 SRB786460:SRN786464 TAX786460:TBJ786464 TKT786460:TLF786464 TUP786460:TVB786464 UEL786460:UEX786464 UOH786460:UOT786464 UYD786460:UYP786464 VHZ786460:VIL786464 VRV786460:VSH786464 WBR786460:WCD786464 WLN786460:WLZ786464 WVJ786460:WVV786464 IX851996:JJ852000 ST851996:TF852000 ACP851996:ADB852000 AML851996:AMX852000 AWH851996:AWT852000 BGD851996:BGP852000 BPZ851996:BQL852000 BZV851996:CAH852000 CJR851996:CKD852000 CTN851996:CTZ852000 DDJ851996:DDV852000 DNF851996:DNR852000 DXB851996:DXN852000 EGX851996:EHJ852000 EQT851996:ERF852000 FAP851996:FBB852000 FKL851996:FKX852000 FUH851996:FUT852000 GED851996:GEP852000 GNZ851996:GOL852000 GXV851996:GYH852000 HHR851996:HID852000 HRN851996:HRZ852000 IBJ851996:IBV852000 ILF851996:ILR852000 IVB851996:IVN852000 JEX851996:JFJ852000 JOT851996:JPF852000 JYP851996:JZB852000 KIL851996:KIX852000 KSH851996:KST852000 LCD851996:LCP852000 LLZ851996:LML852000 LVV851996:LWH852000 MFR851996:MGD852000 MPN851996:MPZ852000 MZJ851996:MZV852000 NJF851996:NJR852000 NTB851996:NTN852000 OCX851996:ODJ852000 OMT851996:ONF852000 OWP851996:OXB852000 PGL851996:PGX852000 PQH851996:PQT852000 QAD851996:QAP852000 QJZ851996:QKL852000 QTV851996:QUH852000 RDR851996:RED852000 RNN851996:RNZ852000 RXJ851996:RXV852000 SHF851996:SHR852000 SRB851996:SRN852000 TAX851996:TBJ852000 TKT851996:TLF852000 TUP851996:TVB852000 UEL851996:UEX852000 UOH851996:UOT852000 UYD851996:UYP852000 VHZ851996:VIL852000 VRV851996:VSH852000 WBR851996:WCD852000 WLN851996:WLZ852000 WVJ851996:WVV852000 IX917532:JJ917536 ST917532:TF917536 ACP917532:ADB917536 AML917532:AMX917536 AWH917532:AWT917536 BGD917532:BGP917536 BPZ917532:BQL917536 BZV917532:CAH917536 CJR917532:CKD917536 CTN917532:CTZ917536 DDJ917532:DDV917536 DNF917532:DNR917536 DXB917532:DXN917536 EGX917532:EHJ917536 EQT917532:ERF917536 FAP917532:FBB917536 FKL917532:FKX917536 FUH917532:FUT917536 GED917532:GEP917536 GNZ917532:GOL917536 GXV917532:GYH917536 HHR917532:HID917536 HRN917532:HRZ917536 IBJ917532:IBV917536 ILF917532:ILR917536 IVB917532:IVN917536 JEX917532:JFJ917536 JOT917532:JPF917536 JYP917532:JZB917536 KIL917532:KIX917536 KSH917532:KST917536 LCD917532:LCP917536 LLZ917532:LML917536 LVV917532:LWH917536 MFR917532:MGD917536 MPN917532:MPZ917536 MZJ917532:MZV917536 NJF917532:NJR917536 NTB917532:NTN917536 OCX917532:ODJ917536 OMT917532:ONF917536 OWP917532:OXB917536 PGL917532:PGX917536 PQH917532:PQT917536 QAD917532:QAP917536 QJZ917532:QKL917536 QTV917532:QUH917536 RDR917532:RED917536 RNN917532:RNZ917536 RXJ917532:RXV917536 SHF917532:SHR917536 SRB917532:SRN917536 TAX917532:TBJ917536 TKT917532:TLF917536 TUP917532:TVB917536 UEL917532:UEX917536 UOH917532:UOT917536 UYD917532:UYP917536 VHZ917532:VIL917536 VRV917532:VSH917536 WBR917532:WCD917536 WLN917532:WLZ917536 WVJ917532:WVV917536 WVJ983068:WVV983072 IX983068:JJ983072 ST983068:TF983072 ACP983068:ADB983072 AML983068:AMX983072 AWH983068:AWT983072 BGD983068:BGP983072 BPZ983068:BQL983072 BZV983068:CAH983072 CJR983068:CKD983072 CTN983068:CTZ983072 DDJ983068:DDV983072 DNF983068:DNR983072 DXB983068:DXN983072 EGX983068:EHJ983072 EQT983068:ERF983072 FAP983068:FBB983072 FKL983068:FKX983072 FUH983068:FUT983072 GED983068:GEP983072 GNZ983068:GOL983072 GXV983068:GYH983072 HHR983068:HID983072 HRN983068:HRZ983072 IBJ983068:IBV983072 ILF983068:ILR983072 IVB983068:IVN983072 JEX983068:JFJ983072 JOT983068:JPF983072 JYP983068:JZB983072 KIL983068:KIX983072 KSH983068:KST983072 LCD983068:LCP983072 LLZ983068:LML983072 LVV983068:LWH983072 MFR983068:MGD983072 MPN983068:MPZ983072 MZJ983068:MZV983072 NJF983068:NJR983072 NTB983068:NTN983072 OCX983068:ODJ983072 OMT983068:ONF983072 OWP983068:OXB983072 PGL983068:PGX983072 PQH983068:PQT983072 QAD983068:QAP983072 QJZ983068:QKL983072 QTV983068:QUH983072 RDR983068:RED983072 RNN983068:RNZ983072 RXJ983068:RXV983072 SHF983068:SHR983072 SRB983068:SRN983072 TAX983068:TBJ983072 TKT983068:TLF983072 TUP983068:TVB983072 UEL983068:UEX983072 UOH983068:UOT983072 UYD983068:UYP983072 VHZ983068:VIL983072 VRV983068:VSH983072 WBR983068:WCD983072 WLN983068:WLZ983072 L983068:X983072 L65564:X65568 L131100:X131104 L196636:X196640 L262172:X262176 L327708:X327712 L393244:X393248 L458780:X458784 L524316:X524320 L589852:X589856 L655388:X655392 L720924:X720928 L786460:X786464 L851996:X852000 WVJ25:WVV25 WLN25:WLZ25 WBR25:WCD25 VRV25:VSH25 VHZ25:VIL25 UYD25:UYP25 UOH25:UOT25 UEL25:UEX25 TUP25:TVB25 TKT25:TLF25 TAX25:TBJ25 SRB25:SRN25 SHF25:SHR25 RXJ25:RXV25 RNN25:RNZ25 RDR25:RED25 QTV25:QUH25 QJZ25:QKL25 QAD25:QAP25 PQH25:PQT25 PGL25:PGX25 OWP25:OXB25 OMT25:ONF25 OCX25:ODJ25 NTB25:NTN25 NJF25:NJR25 MZJ25:MZV25 MPN25:MPZ25 MFR25:MGD25 LVV25:LWH25 LLZ25:LML25 LCD25:LCP25 KSH25:KST25 KIL25:KIX25 JYP25:JZB25 JOT25:JPF25 JEX25:JFJ25 IVB25:IVN25 ILF25:ILR25 IBJ25:IBV25 HRN25:HRZ25 HHR25:HID25 GXV25:GYH25 GNZ25:GOL25 GED25:GEP25 FUH25:FUT25 FKL25:FKX25 FAP25:FBB25 EQT25:ERF25 EGX25:EHJ25 DXB25:DXN25 DNF25:DNR25 DDJ25:DDV25 CTN25:CTZ25 CJR25:CKD25 BZV25:CAH25 BPZ25:BQL25 BGD25:BGP25 AWH25:AWT25 AML25:AMX25 ACP25:ADB25 ST25:TF25 IX25:JJ25 WVT32:WWF32 JH32:JT32 TD32:TP32 ACZ32:ADL32 AMV32:ANH32 AWR32:AXD32 BGN32:BGZ32 BQJ32:BQV32 CAF32:CAR32 CKB32:CKN32 CTX32:CUJ32 DDT32:DEF32 DNP32:DOB32 DXL32:DXX32 EHH32:EHT32 ERD32:ERP32 FAZ32:FBL32 FKV32:FLH32 FUR32:FVD32 GEN32:GEZ32 GOJ32:GOV32 GYF32:GYR32 HIB32:HIN32 HRX32:HSJ32 IBT32:ICF32 ILP32:IMB32 IVL32:IVX32 JFH32:JFT32 JPD32:JPP32 JYZ32:JZL32 KIV32:KJH32 KSR32:KTD32 LCN32:LCZ32 LMJ32:LMV32 LWF32:LWR32 MGB32:MGN32 MPX32:MQJ32 MZT32:NAF32 NJP32:NKB32 NTL32:NTX32 ODH32:ODT32 OND32:ONP32 OWZ32:OXL32 PGV32:PHH32 PQR32:PRD32 QAN32:QAZ32 QKJ32:QKV32 QUF32:QUR32 REB32:REN32 RNX32:ROJ32 RXT32:RYF32 SHP32:SIB32 SRL32:SRX32 TBH32:TBT32 TLD32:TLP32 TUZ32:TVL32 UEV32:UFH32 UOR32:UPD32 UYN32:UYZ32 VIJ32:VIV32 VSF32:VSR32 WCB32:WCN32 WLX32:WMJ32"/>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6 M65562 IY65562 SU65562 ACQ65562 AMM65562 AWI65562 BGE65562 BQA65562 BZW65562 CJS65562 CTO65562 DDK65562 DNG65562 DXC65562 EGY65562 EQU65562 FAQ65562 FKM65562 FUI65562 GEE65562 GOA65562 GXW65562 HHS65562 HRO65562 IBK65562 ILG65562 IVC65562 JEY65562 JOU65562 JYQ65562 KIM65562 KSI65562 LCE65562 LMA65562 LVW65562 MFS65562 MPO65562 MZK65562 NJG65562 NTC65562 OCY65562 OMU65562 OWQ65562 PGM65562 PQI65562 QAE65562 QKA65562 QTW65562 RDS65562 RNO65562 RXK65562 SHG65562 SRC65562 TAY65562 TKU65562 TUQ65562 UEM65562 UOI65562 UYE65562 VIA65562 VRW65562 WBS65562 WLO65562 WVK65562 M131098 IY131098 SU131098 ACQ131098 AMM131098 AWI131098 BGE131098 BQA131098 BZW131098 CJS131098 CTO131098 DDK131098 DNG131098 DXC131098 EGY131098 EQU131098 FAQ131098 FKM131098 FUI131098 GEE131098 GOA131098 GXW131098 HHS131098 HRO131098 IBK131098 ILG131098 IVC131098 JEY131098 JOU131098 JYQ131098 KIM131098 KSI131098 LCE131098 LMA131098 LVW131098 MFS131098 MPO131098 MZK131098 NJG131098 NTC131098 OCY131098 OMU131098 OWQ131098 PGM131098 PQI131098 QAE131098 QKA131098 QTW131098 RDS131098 RNO131098 RXK131098 SHG131098 SRC131098 TAY131098 TKU131098 TUQ131098 UEM131098 UOI131098 UYE131098 VIA131098 VRW131098 WBS131098 WLO131098 WVK131098 M196634 IY196634 SU196634 ACQ196634 AMM196634 AWI196634 BGE196634 BQA196634 BZW196634 CJS196634 CTO196634 DDK196634 DNG196634 DXC196634 EGY196634 EQU196634 FAQ196634 FKM196634 FUI196634 GEE196634 GOA196634 GXW196634 HHS196634 HRO196634 IBK196634 ILG196634 IVC196634 JEY196634 JOU196634 JYQ196634 KIM196634 KSI196634 LCE196634 LMA196634 LVW196634 MFS196634 MPO196634 MZK196634 NJG196634 NTC196634 OCY196634 OMU196634 OWQ196634 PGM196634 PQI196634 QAE196634 QKA196634 QTW196634 RDS196634 RNO196634 RXK196634 SHG196634 SRC196634 TAY196634 TKU196634 TUQ196634 UEM196634 UOI196634 UYE196634 VIA196634 VRW196634 WBS196634 WLO196634 WVK196634 M262170 IY262170 SU262170 ACQ262170 AMM262170 AWI262170 BGE262170 BQA262170 BZW262170 CJS262170 CTO262170 DDK262170 DNG262170 DXC262170 EGY262170 EQU262170 FAQ262170 FKM262170 FUI262170 GEE262170 GOA262170 GXW262170 HHS262170 HRO262170 IBK262170 ILG262170 IVC262170 JEY262170 JOU262170 JYQ262170 KIM262170 KSI262170 LCE262170 LMA262170 LVW262170 MFS262170 MPO262170 MZK262170 NJG262170 NTC262170 OCY262170 OMU262170 OWQ262170 PGM262170 PQI262170 QAE262170 QKA262170 QTW262170 RDS262170 RNO262170 RXK262170 SHG262170 SRC262170 TAY262170 TKU262170 TUQ262170 UEM262170 UOI262170 UYE262170 VIA262170 VRW262170 WBS262170 WLO262170 WVK262170 M327706 IY327706 SU327706 ACQ327706 AMM327706 AWI327706 BGE327706 BQA327706 BZW327706 CJS327706 CTO327706 DDK327706 DNG327706 DXC327706 EGY327706 EQU327706 FAQ327706 FKM327706 FUI327706 GEE327706 GOA327706 GXW327706 HHS327706 HRO327706 IBK327706 ILG327706 IVC327706 JEY327706 JOU327706 JYQ327706 KIM327706 KSI327706 LCE327706 LMA327706 LVW327706 MFS327706 MPO327706 MZK327706 NJG327706 NTC327706 OCY327706 OMU327706 OWQ327706 PGM327706 PQI327706 QAE327706 QKA327706 QTW327706 RDS327706 RNO327706 RXK327706 SHG327706 SRC327706 TAY327706 TKU327706 TUQ327706 UEM327706 UOI327706 UYE327706 VIA327706 VRW327706 WBS327706 WLO327706 WVK327706 M393242 IY393242 SU393242 ACQ393242 AMM393242 AWI393242 BGE393242 BQA393242 BZW393242 CJS393242 CTO393242 DDK393242 DNG393242 DXC393242 EGY393242 EQU393242 FAQ393242 FKM393242 FUI393242 GEE393242 GOA393242 GXW393242 HHS393242 HRO393242 IBK393242 ILG393242 IVC393242 JEY393242 JOU393242 JYQ393242 KIM393242 KSI393242 LCE393242 LMA393242 LVW393242 MFS393242 MPO393242 MZK393242 NJG393242 NTC393242 OCY393242 OMU393242 OWQ393242 PGM393242 PQI393242 QAE393242 QKA393242 QTW393242 RDS393242 RNO393242 RXK393242 SHG393242 SRC393242 TAY393242 TKU393242 TUQ393242 UEM393242 UOI393242 UYE393242 VIA393242 VRW393242 WBS393242 WLO393242 WVK393242 M458778 IY458778 SU458778 ACQ458778 AMM458778 AWI458778 BGE458778 BQA458778 BZW458778 CJS458778 CTO458778 DDK458778 DNG458778 DXC458778 EGY458778 EQU458778 FAQ458778 FKM458778 FUI458778 GEE458778 GOA458778 GXW458778 HHS458778 HRO458778 IBK458778 ILG458778 IVC458778 JEY458778 JOU458778 JYQ458778 KIM458778 KSI458778 LCE458778 LMA458778 LVW458778 MFS458778 MPO458778 MZK458778 NJG458778 NTC458778 OCY458778 OMU458778 OWQ458778 PGM458778 PQI458778 QAE458778 QKA458778 QTW458778 RDS458778 RNO458778 RXK458778 SHG458778 SRC458778 TAY458778 TKU458778 TUQ458778 UEM458778 UOI458778 UYE458778 VIA458778 VRW458778 WBS458778 WLO458778 WVK458778 M524314 IY524314 SU524314 ACQ524314 AMM524314 AWI524314 BGE524314 BQA524314 BZW524314 CJS524314 CTO524314 DDK524314 DNG524314 DXC524314 EGY524314 EQU524314 FAQ524314 FKM524314 FUI524314 GEE524314 GOA524314 GXW524314 HHS524314 HRO524314 IBK524314 ILG524314 IVC524314 JEY524314 JOU524314 JYQ524314 KIM524314 KSI524314 LCE524314 LMA524314 LVW524314 MFS524314 MPO524314 MZK524314 NJG524314 NTC524314 OCY524314 OMU524314 OWQ524314 PGM524314 PQI524314 QAE524314 QKA524314 QTW524314 RDS524314 RNO524314 RXK524314 SHG524314 SRC524314 TAY524314 TKU524314 TUQ524314 UEM524314 UOI524314 UYE524314 VIA524314 VRW524314 WBS524314 WLO524314 WVK524314 M589850 IY589850 SU589850 ACQ589850 AMM589850 AWI589850 BGE589850 BQA589850 BZW589850 CJS589850 CTO589850 DDK589850 DNG589850 DXC589850 EGY589850 EQU589850 FAQ589850 FKM589850 FUI589850 GEE589850 GOA589850 GXW589850 HHS589850 HRO589850 IBK589850 ILG589850 IVC589850 JEY589850 JOU589850 JYQ589850 KIM589850 KSI589850 LCE589850 LMA589850 LVW589850 MFS589850 MPO589850 MZK589850 NJG589850 NTC589850 OCY589850 OMU589850 OWQ589850 PGM589850 PQI589850 QAE589850 QKA589850 QTW589850 RDS589850 RNO589850 RXK589850 SHG589850 SRC589850 TAY589850 TKU589850 TUQ589850 UEM589850 UOI589850 UYE589850 VIA589850 VRW589850 WBS589850 WLO589850 WVK589850 M655386 IY655386 SU655386 ACQ655386 AMM655386 AWI655386 BGE655386 BQA655386 BZW655386 CJS655386 CTO655386 DDK655386 DNG655386 DXC655386 EGY655386 EQU655386 FAQ655386 FKM655386 FUI655386 GEE655386 GOA655386 GXW655386 HHS655386 HRO655386 IBK655386 ILG655386 IVC655386 JEY655386 JOU655386 JYQ655386 KIM655386 KSI655386 LCE655386 LMA655386 LVW655386 MFS655386 MPO655386 MZK655386 NJG655386 NTC655386 OCY655386 OMU655386 OWQ655386 PGM655386 PQI655386 QAE655386 QKA655386 QTW655386 RDS655386 RNO655386 RXK655386 SHG655386 SRC655386 TAY655386 TKU655386 TUQ655386 UEM655386 UOI655386 UYE655386 VIA655386 VRW655386 WBS655386 WLO655386 WVK655386 M720922 IY720922 SU720922 ACQ720922 AMM720922 AWI720922 BGE720922 BQA720922 BZW720922 CJS720922 CTO720922 DDK720922 DNG720922 DXC720922 EGY720922 EQU720922 FAQ720922 FKM720922 FUI720922 GEE720922 GOA720922 GXW720922 HHS720922 HRO720922 IBK720922 ILG720922 IVC720922 JEY720922 JOU720922 JYQ720922 KIM720922 KSI720922 LCE720922 LMA720922 LVW720922 MFS720922 MPO720922 MZK720922 NJG720922 NTC720922 OCY720922 OMU720922 OWQ720922 PGM720922 PQI720922 QAE720922 QKA720922 QTW720922 RDS720922 RNO720922 RXK720922 SHG720922 SRC720922 TAY720922 TKU720922 TUQ720922 UEM720922 UOI720922 UYE720922 VIA720922 VRW720922 WBS720922 WLO720922 WVK720922 M786458 IY786458 SU786458 ACQ786458 AMM786458 AWI786458 BGE786458 BQA786458 BZW786458 CJS786458 CTO786458 DDK786458 DNG786458 DXC786458 EGY786458 EQU786458 FAQ786458 FKM786458 FUI786458 GEE786458 GOA786458 GXW786458 HHS786458 HRO786458 IBK786458 ILG786458 IVC786458 JEY786458 JOU786458 JYQ786458 KIM786458 KSI786458 LCE786458 LMA786458 LVW786458 MFS786458 MPO786458 MZK786458 NJG786458 NTC786458 OCY786458 OMU786458 OWQ786458 PGM786458 PQI786458 QAE786458 QKA786458 QTW786458 RDS786458 RNO786458 RXK786458 SHG786458 SRC786458 TAY786458 TKU786458 TUQ786458 UEM786458 UOI786458 UYE786458 VIA786458 VRW786458 WBS786458 WLO786458 WVK786458 M851994 IY851994 SU851994 ACQ851994 AMM851994 AWI851994 BGE851994 BQA851994 BZW851994 CJS851994 CTO851994 DDK851994 DNG851994 DXC851994 EGY851994 EQU851994 FAQ851994 FKM851994 FUI851994 GEE851994 GOA851994 GXW851994 HHS851994 HRO851994 IBK851994 ILG851994 IVC851994 JEY851994 JOU851994 JYQ851994 KIM851994 KSI851994 LCE851994 LMA851994 LVW851994 MFS851994 MPO851994 MZK851994 NJG851994 NTC851994 OCY851994 OMU851994 OWQ851994 PGM851994 PQI851994 QAE851994 QKA851994 QTW851994 RDS851994 RNO851994 RXK851994 SHG851994 SRC851994 TAY851994 TKU851994 TUQ851994 UEM851994 UOI851994 UYE851994 VIA851994 VRW851994 WBS851994 WLO851994 WVK851994 M917530 IY917530 SU917530 ACQ917530 AMM917530 AWI917530 BGE917530 BQA917530 BZW917530 CJS917530 CTO917530 DDK917530 DNG917530 DXC917530 EGY917530 EQU917530 FAQ917530 FKM917530 FUI917530 GEE917530 GOA917530 GXW917530 HHS917530 HRO917530 IBK917530 ILG917530 IVC917530 JEY917530 JOU917530 JYQ917530 KIM917530 KSI917530 LCE917530 LMA917530 LVW917530 MFS917530 MPO917530 MZK917530 NJG917530 NTC917530 OCY917530 OMU917530 OWQ917530 PGM917530 PQI917530 QAE917530 QKA917530 QTW917530 RDS917530 RNO917530 RXK917530 SHG917530 SRC917530 TAY917530 TKU917530 TUQ917530 UEM917530 UOI917530 UYE917530 VIA917530 VRW917530 WBS917530 WLO917530 WVK917530 M983066 IY983066 SU983066 ACQ983066 AMM983066 AWI983066 BGE983066 BQA983066 BZW983066 CJS983066 CTO983066 DDK983066 DNG983066 DXC983066 EGY983066 EQU983066 FAQ983066 FKM983066 FUI983066 GEE983066 GOA983066 GXW983066 HHS983066 HRO983066 IBK983066 ILG983066 IVC983066 JEY983066 JOU983066 JYQ983066 KIM983066 KSI983066 LCE983066 LMA983066 LVW983066 MFS983066 MPO983066 MZK983066 NJG983066 NTC983066 OCY983066 OMU983066 OWQ983066 PGM983066 PQI983066 QAE983066 QKA983066 QTW983066 RDS983066 RNO983066 RXK983066 SHG983066 SRC983066 TAY983066 TKU983066 TUQ983066 UEM983066 UOI983066 UYE983066 VIA983066 VRW983066 WBS983066 WLO983066 SU23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6 P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P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P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P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P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P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P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P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P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P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P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P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P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P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P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SX23 WVX30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U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U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U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U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U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U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U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U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U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U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U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U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U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U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6 S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S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S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S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S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S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S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S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S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S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S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S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S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S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S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TC23 U30 JQ30 TM30 ADI30 ANE30 AXA30 BGW30 BQS30 CAO30 CKK30 CUG30 DEC30 DNY30 DXU30 EHQ30 ERM30 FBI30 FLE30 FVA30 GEW30 GOS30 GYO30 HIK30 HSG30 ICC30 ILY30 IVU30 JFQ30 JPM30 JZI30 KJE30 KTA30 LCW30 LMS30 LWO30 MGK30 MQG30 NAC30 NJY30 NTU30 ODQ30 ONM30 OXI30 PHE30 PRA30 QAW30 QKS30 QUO30 REK30 ROG30 RYC30 SHY30 SRU30 TBQ30 TLM30 TVI30 UFE30 UPA30 UYW30 VIS30 VSO30 WCK30 WMG30 WWC30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6:WVP983066 Q65562:R65562 JC65562:JD65562 SY65562:SZ65562 ACU65562:ACV65562 AMQ65562:AMR65562 AWM65562:AWN65562 BGI65562:BGJ65562 BQE65562:BQF65562 CAA65562:CAB65562 CJW65562:CJX65562 CTS65562:CTT65562 DDO65562:DDP65562 DNK65562:DNL65562 DXG65562:DXH65562 EHC65562:EHD65562 EQY65562:EQZ65562 FAU65562:FAV65562 FKQ65562:FKR65562 FUM65562:FUN65562 GEI65562:GEJ65562 GOE65562:GOF65562 GYA65562:GYB65562 HHW65562:HHX65562 HRS65562:HRT65562 IBO65562:IBP65562 ILK65562:ILL65562 IVG65562:IVH65562 JFC65562:JFD65562 JOY65562:JOZ65562 JYU65562:JYV65562 KIQ65562:KIR65562 KSM65562:KSN65562 LCI65562:LCJ65562 LME65562:LMF65562 LWA65562:LWB65562 MFW65562:MFX65562 MPS65562:MPT65562 MZO65562:MZP65562 NJK65562:NJL65562 NTG65562:NTH65562 ODC65562:ODD65562 OMY65562:OMZ65562 OWU65562:OWV65562 PGQ65562:PGR65562 PQM65562:PQN65562 QAI65562:QAJ65562 QKE65562:QKF65562 QUA65562:QUB65562 RDW65562:RDX65562 RNS65562:RNT65562 RXO65562:RXP65562 SHK65562:SHL65562 SRG65562:SRH65562 TBC65562:TBD65562 TKY65562:TKZ65562 TUU65562:TUV65562 UEQ65562:UER65562 UOM65562:UON65562 UYI65562:UYJ65562 VIE65562:VIF65562 VSA65562:VSB65562 WBW65562:WBX65562 WLS65562:WLT65562 WVO65562:WVP65562 Q131098:R131098 JC131098:JD131098 SY131098:SZ131098 ACU131098:ACV131098 AMQ131098:AMR131098 AWM131098:AWN131098 BGI131098:BGJ131098 BQE131098:BQF131098 CAA131098:CAB131098 CJW131098:CJX131098 CTS131098:CTT131098 DDO131098:DDP131098 DNK131098:DNL131098 DXG131098:DXH131098 EHC131098:EHD131098 EQY131098:EQZ131098 FAU131098:FAV131098 FKQ131098:FKR131098 FUM131098:FUN131098 GEI131098:GEJ131098 GOE131098:GOF131098 GYA131098:GYB131098 HHW131098:HHX131098 HRS131098:HRT131098 IBO131098:IBP131098 ILK131098:ILL131098 IVG131098:IVH131098 JFC131098:JFD131098 JOY131098:JOZ131098 JYU131098:JYV131098 KIQ131098:KIR131098 KSM131098:KSN131098 LCI131098:LCJ131098 LME131098:LMF131098 LWA131098:LWB131098 MFW131098:MFX131098 MPS131098:MPT131098 MZO131098:MZP131098 NJK131098:NJL131098 NTG131098:NTH131098 ODC131098:ODD131098 OMY131098:OMZ131098 OWU131098:OWV131098 PGQ131098:PGR131098 PQM131098:PQN131098 QAI131098:QAJ131098 QKE131098:QKF131098 QUA131098:QUB131098 RDW131098:RDX131098 RNS131098:RNT131098 RXO131098:RXP131098 SHK131098:SHL131098 SRG131098:SRH131098 TBC131098:TBD131098 TKY131098:TKZ131098 TUU131098:TUV131098 UEQ131098:UER131098 UOM131098:UON131098 UYI131098:UYJ131098 VIE131098:VIF131098 VSA131098:VSB131098 WBW131098:WBX131098 WLS131098:WLT131098 WVO131098:WVP131098 Q196634:R196634 JC196634:JD196634 SY196634:SZ196634 ACU196634:ACV196634 AMQ196634:AMR196634 AWM196634:AWN196634 BGI196634:BGJ196634 BQE196634:BQF196634 CAA196634:CAB196634 CJW196634:CJX196634 CTS196634:CTT196634 DDO196634:DDP196634 DNK196634:DNL196634 DXG196634:DXH196634 EHC196634:EHD196634 EQY196634:EQZ196634 FAU196634:FAV196634 FKQ196634:FKR196634 FUM196634:FUN196634 GEI196634:GEJ196634 GOE196634:GOF196634 GYA196634:GYB196634 HHW196634:HHX196634 HRS196634:HRT196634 IBO196634:IBP196634 ILK196634:ILL196634 IVG196634:IVH196634 JFC196634:JFD196634 JOY196634:JOZ196634 JYU196634:JYV196634 KIQ196634:KIR196634 KSM196634:KSN196634 LCI196634:LCJ196634 LME196634:LMF196634 LWA196634:LWB196634 MFW196634:MFX196634 MPS196634:MPT196634 MZO196634:MZP196634 NJK196634:NJL196634 NTG196634:NTH196634 ODC196634:ODD196634 OMY196634:OMZ196634 OWU196634:OWV196634 PGQ196634:PGR196634 PQM196634:PQN196634 QAI196634:QAJ196634 QKE196634:QKF196634 QUA196634:QUB196634 RDW196634:RDX196634 RNS196634:RNT196634 RXO196634:RXP196634 SHK196634:SHL196634 SRG196634:SRH196634 TBC196634:TBD196634 TKY196634:TKZ196634 TUU196634:TUV196634 UEQ196634:UER196634 UOM196634:UON196634 UYI196634:UYJ196634 VIE196634:VIF196634 VSA196634:VSB196634 WBW196634:WBX196634 WLS196634:WLT196634 WVO196634:WVP196634 Q262170:R262170 JC262170:JD262170 SY262170:SZ262170 ACU262170:ACV262170 AMQ262170:AMR262170 AWM262170:AWN262170 BGI262170:BGJ262170 BQE262170:BQF262170 CAA262170:CAB262170 CJW262170:CJX262170 CTS262170:CTT262170 DDO262170:DDP262170 DNK262170:DNL262170 DXG262170:DXH262170 EHC262170:EHD262170 EQY262170:EQZ262170 FAU262170:FAV262170 FKQ262170:FKR262170 FUM262170:FUN262170 GEI262170:GEJ262170 GOE262170:GOF262170 GYA262170:GYB262170 HHW262170:HHX262170 HRS262170:HRT262170 IBO262170:IBP262170 ILK262170:ILL262170 IVG262170:IVH262170 JFC262170:JFD262170 JOY262170:JOZ262170 JYU262170:JYV262170 KIQ262170:KIR262170 KSM262170:KSN262170 LCI262170:LCJ262170 LME262170:LMF262170 LWA262170:LWB262170 MFW262170:MFX262170 MPS262170:MPT262170 MZO262170:MZP262170 NJK262170:NJL262170 NTG262170:NTH262170 ODC262170:ODD262170 OMY262170:OMZ262170 OWU262170:OWV262170 PGQ262170:PGR262170 PQM262170:PQN262170 QAI262170:QAJ262170 QKE262170:QKF262170 QUA262170:QUB262170 RDW262170:RDX262170 RNS262170:RNT262170 RXO262170:RXP262170 SHK262170:SHL262170 SRG262170:SRH262170 TBC262170:TBD262170 TKY262170:TKZ262170 TUU262170:TUV262170 UEQ262170:UER262170 UOM262170:UON262170 UYI262170:UYJ262170 VIE262170:VIF262170 VSA262170:VSB262170 WBW262170:WBX262170 WLS262170:WLT262170 WVO262170:WVP262170 Q327706:R327706 JC327706:JD327706 SY327706:SZ327706 ACU327706:ACV327706 AMQ327706:AMR327706 AWM327706:AWN327706 BGI327706:BGJ327706 BQE327706:BQF327706 CAA327706:CAB327706 CJW327706:CJX327706 CTS327706:CTT327706 DDO327706:DDP327706 DNK327706:DNL327706 DXG327706:DXH327706 EHC327706:EHD327706 EQY327706:EQZ327706 FAU327706:FAV327706 FKQ327706:FKR327706 FUM327706:FUN327706 GEI327706:GEJ327706 GOE327706:GOF327706 GYA327706:GYB327706 HHW327706:HHX327706 HRS327706:HRT327706 IBO327706:IBP327706 ILK327706:ILL327706 IVG327706:IVH327706 JFC327706:JFD327706 JOY327706:JOZ327706 JYU327706:JYV327706 KIQ327706:KIR327706 KSM327706:KSN327706 LCI327706:LCJ327706 LME327706:LMF327706 LWA327706:LWB327706 MFW327706:MFX327706 MPS327706:MPT327706 MZO327706:MZP327706 NJK327706:NJL327706 NTG327706:NTH327706 ODC327706:ODD327706 OMY327706:OMZ327706 OWU327706:OWV327706 PGQ327706:PGR327706 PQM327706:PQN327706 QAI327706:QAJ327706 QKE327706:QKF327706 QUA327706:QUB327706 RDW327706:RDX327706 RNS327706:RNT327706 RXO327706:RXP327706 SHK327706:SHL327706 SRG327706:SRH327706 TBC327706:TBD327706 TKY327706:TKZ327706 TUU327706:TUV327706 UEQ327706:UER327706 UOM327706:UON327706 UYI327706:UYJ327706 VIE327706:VIF327706 VSA327706:VSB327706 WBW327706:WBX327706 WLS327706:WLT327706 WVO327706:WVP327706 Q393242:R393242 JC393242:JD393242 SY393242:SZ393242 ACU393242:ACV393242 AMQ393242:AMR393242 AWM393242:AWN393242 BGI393242:BGJ393242 BQE393242:BQF393242 CAA393242:CAB393242 CJW393242:CJX393242 CTS393242:CTT393242 DDO393242:DDP393242 DNK393242:DNL393242 DXG393242:DXH393242 EHC393242:EHD393242 EQY393242:EQZ393242 FAU393242:FAV393242 FKQ393242:FKR393242 FUM393242:FUN393242 GEI393242:GEJ393242 GOE393242:GOF393242 GYA393242:GYB393242 HHW393242:HHX393242 HRS393242:HRT393242 IBO393242:IBP393242 ILK393242:ILL393242 IVG393242:IVH393242 JFC393242:JFD393242 JOY393242:JOZ393242 JYU393242:JYV393242 KIQ393242:KIR393242 KSM393242:KSN393242 LCI393242:LCJ393242 LME393242:LMF393242 LWA393242:LWB393242 MFW393242:MFX393242 MPS393242:MPT393242 MZO393242:MZP393242 NJK393242:NJL393242 NTG393242:NTH393242 ODC393242:ODD393242 OMY393242:OMZ393242 OWU393242:OWV393242 PGQ393242:PGR393242 PQM393242:PQN393242 QAI393242:QAJ393242 QKE393242:QKF393242 QUA393242:QUB393242 RDW393242:RDX393242 RNS393242:RNT393242 RXO393242:RXP393242 SHK393242:SHL393242 SRG393242:SRH393242 TBC393242:TBD393242 TKY393242:TKZ393242 TUU393242:TUV393242 UEQ393242:UER393242 UOM393242:UON393242 UYI393242:UYJ393242 VIE393242:VIF393242 VSA393242:VSB393242 WBW393242:WBX393242 WLS393242:WLT393242 WVO393242:WVP393242 Q458778:R458778 JC458778:JD458778 SY458778:SZ458778 ACU458778:ACV458778 AMQ458778:AMR458778 AWM458778:AWN458778 BGI458778:BGJ458778 BQE458778:BQF458778 CAA458778:CAB458778 CJW458778:CJX458778 CTS458778:CTT458778 DDO458778:DDP458778 DNK458778:DNL458778 DXG458778:DXH458778 EHC458778:EHD458778 EQY458778:EQZ458778 FAU458778:FAV458778 FKQ458778:FKR458778 FUM458778:FUN458778 GEI458778:GEJ458778 GOE458778:GOF458778 GYA458778:GYB458778 HHW458778:HHX458778 HRS458778:HRT458778 IBO458778:IBP458778 ILK458778:ILL458778 IVG458778:IVH458778 JFC458778:JFD458778 JOY458778:JOZ458778 JYU458778:JYV458778 KIQ458778:KIR458778 KSM458778:KSN458778 LCI458778:LCJ458778 LME458778:LMF458778 LWA458778:LWB458778 MFW458778:MFX458778 MPS458778:MPT458778 MZO458778:MZP458778 NJK458778:NJL458778 NTG458778:NTH458778 ODC458778:ODD458778 OMY458778:OMZ458778 OWU458778:OWV458778 PGQ458778:PGR458778 PQM458778:PQN458778 QAI458778:QAJ458778 QKE458778:QKF458778 QUA458778:QUB458778 RDW458778:RDX458778 RNS458778:RNT458778 RXO458778:RXP458778 SHK458778:SHL458778 SRG458778:SRH458778 TBC458778:TBD458778 TKY458778:TKZ458778 TUU458778:TUV458778 UEQ458778:UER458778 UOM458778:UON458778 UYI458778:UYJ458778 VIE458778:VIF458778 VSA458778:VSB458778 WBW458778:WBX458778 WLS458778:WLT458778 WVO458778:WVP458778 Q524314:R524314 JC524314:JD524314 SY524314:SZ524314 ACU524314:ACV524314 AMQ524314:AMR524314 AWM524314:AWN524314 BGI524314:BGJ524314 BQE524314:BQF524314 CAA524314:CAB524314 CJW524314:CJX524314 CTS524314:CTT524314 DDO524314:DDP524314 DNK524314:DNL524314 DXG524314:DXH524314 EHC524314:EHD524314 EQY524314:EQZ524314 FAU524314:FAV524314 FKQ524314:FKR524314 FUM524314:FUN524314 GEI524314:GEJ524314 GOE524314:GOF524314 GYA524314:GYB524314 HHW524314:HHX524314 HRS524314:HRT524314 IBO524314:IBP524314 ILK524314:ILL524314 IVG524314:IVH524314 JFC524314:JFD524314 JOY524314:JOZ524314 JYU524314:JYV524314 KIQ524314:KIR524314 KSM524314:KSN524314 LCI524314:LCJ524314 LME524314:LMF524314 LWA524314:LWB524314 MFW524314:MFX524314 MPS524314:MPT524314 MZO524314:MZP524314 NJK524314:NJL524314 NTG524314:NTH524314 ODC524314:ODD524314 OMY524314:OMZ524314 OWU524314:OWV524314 PGQ524314:PGR524314 PQM524314:PQN524314 QAI524314:QAJ524314 QKE524314:QKF524314 QUA524314:QUB524314 RDW524314:RDX524314 RNS524314:RNT524314 RXO524314:RXP524314 SHK524314:SHL524314 SRG524314:SRH524314 TBC524314:TBD524314 TKY524314:TKZ524314 TUU524314:TUV524314 UEQ524314:UER524314 UOM524314:UON524314 UYI524314:UYJ524314 VIE524314:VIF524314 VSA524314:VSB524314 WBW524314:WBX524314 WLS524314:WLT524314 WVO524314:WVP524314 Q589850:R589850 JC589850:JD589850 SY589850:SZ589850 ACU589850:ACV589850 AMQ589850:AMR589850 AWM589850:AWN589850 BGI589850:BGJ589850 BQE589850:BQF589850 CAA589850:CAB589850 CJW589850:CJX589850 CTS589850:CTT589850 DDO589850:DDP589850 DNK589850:DNL589850 DXG589850:DXH589850 EHC589850:EHD589850 EQY589850:EQZ589850 FAU589850:FAV589850 FKQ589850:FKR589850 FUM589850:FUN589850 GEI589850:GEJ589850 GOE589850:GOF589850 GYA589850:GYB589850 HHW589850:HHX589850 HRS589850:HRT589850 IBO589850:IBP589850 ILK589850:ILL589850 IVG589850:IVH589850 JFC589850:JFD589850 JOY589850:JOZ589850 JYU589850:JYV589850 KIQ589850:KIR589850 KSM589850:KSN589850 LCI589850:LCJ589850 LME589850:LMF589850 LWA589850:LWB589850 MFW589850:MFX589850 MPS589850:MPT589850 MZO589850:MZP589850 NJK589850:NJL589850 NTG589850:NTH589850 ODC589850:ODD589850 OMY589850:OMZ589850 OWU589850:OWV589850 PGQ589850:PGR589850 PQM589850:PQN589850 QAI589850:QAJ589850 QKE589850:QKF589850 QUA589850:QUB589850 RDW589850:RDX589850 RNS589850:RNT589850 RXO589850:RXP589850 SHK589850:SHL589850 SRG589850:SRH589850 TBC589850:TBD589850 TKY589850:TKZ589850 TUU589850:TUV589850 UEQ589850:UER589850 UOM589850:UON589850 UYI589850:UYJ589850 VIE589850:VIF589850 VSA589850:VSB589850 WBW589850:WBX589850 WLS589850:WLT589850 WVO589850:WVP589850 Q655386:R655386 JC655386:JD655386 SY655386:SZ655386 ACU655386:ACV655386 AMQ655386:AMR655386 AWM655386:AWN655386 BGI655386:BGJ655386 BQE655386:BQF655386 CAA655386:CAB655386 CJW655386:CJX655386 CTS655386:CTT655386 DDO655386:DDP655386 DNK655386:DNL655386 DXG655386:DXH655386 EHC655386:EHD655386 EQY655386:EQZ655386 FAU655386:FAV655386 FKQ655386:FKR655386 FUM655386:FUN655386 GEI655386:GEJ655386 GOE655386:GOF655386 GYA655386:GYB655386 HHW655386:HHX655386 HRS655386:HRT655386 IBO655386:IBP655386 ILK655386:ILL655386 IVG655386:IVH655386 JFC655386:JFD655386 JOY655386:JOZ655386 JYU655386:JYV655386 KIQ655386:KIR655386 KSM655386:KSN655386 LCI655386:LCJ655386 LME655386:LMF655386 LWA655386:LWB655386 MFW655386:MFX655386 MPS655386:MPT655386 MZO655386:MZP655386 NJK655386:NJL655386 NTG655386:NTH655386 ODC655386:ODD655386 OMY655386:OMZ655386 OWU655386:OWV655386 PGQ655386:PGR655386 PQM655386:PQN655386 QAI655386:QAJ655386 QKE655386:QKF655386 QUA655386:QUB655386 RDW655386:RDX655386 RNS655386:RNT655386 RXO655386:RXP655386 SHK655386:SHL655386 SRG655386:SRH655386 TBC655386:TBD655386 TKY655386:TKZ655386 TUU655386:TUV655386 UEQ655386:UER655386 UOM655386:UON655386 UYI655386:UYJ655386 VIE655386:VIF655386 VSA655386:VSB655386 WBW655386:WBX655386 WLS655386:WLT655386 WVO655386:WVP655386 Q720922:R720922 JC720922:JD720922 SY720922:SZ720922 ACU720922:ACV720922 AMQ720922:AMR720922 AWM720922:AWN720922 BGI720922:BGJ720922 BQE720922:BQF720922 CAA720922:CAB720922 CJW720922:CJX720922 CTS720922:CTT720922 DDO720922:DDP720922 DNK720922:DNL720922 DXG720922:DXH720922 EHC720922:EHD720922 EQY720922:EQZ720922 FAU720922:FAV720922 FKQ720922:FKR720922 FUM720922:FUN720922 GEI720922:GEJ720922 GOE720922:GOF720922 GYA720922:GYB720922 HHW720922:HHX720922 HRS720922:HRT720922 IBO720922:IBP720922 ILK720922:ILL720922 IVG720922:IVH720922 JFC720922:JFD720922 JOY720922:JOZ720922 JYU720922:JYV720922 KIQ720922:KIR720922 KSM720922:KSN720922 LCI720922:LCJ720922 LME720922:LMF720922 LWA720922:LWB720922 MFW720922:MFX720922 MPS720922:MPT720922 MZO720922:MZP720922 NJK720922:NJL720922 NTG720922:NTH720922 ODC720922:ODD720922 OMY720922:OMZ720922 OWU720922:OWV720922 PGQ720922:PGR720922 PQM720922:PQN720922 QAI720922:QAJ720922 QKE720922:QKF720922 QUA720922:QUB720922 RDW720922:RDX720922 RNS720922:RNT720922 RXO720922:RXP720922 SHK720922:SHL720922 SRG720922:SRH720922 TBC720922:TBD720922 TKY720922:TKZ720922 TUU720922:TUV720922 UEQ720922:UER720922 UOM720922:UON720922 UYI720922:UYJ720922 VIE720922:VIF720922 VSA720922:VSB720922 WBW720922:WBX720922 WLS720922:WLT720922 WVO720922:WVP720922 Q786458:R786458 JC786458:JD786458 SY786458:SZ786458 ACU786458:ACV786458 AMQ786458:AMR786458 AWM786458:AWN786458 BGI786458:BGJ786458 BQE786458:BQF786458 CAA786458:CAB786458 CJW786458:CJX786458 CTS786458:CTT786458 DDO786458:DDP786458 DNK786458:DNL786458 DXG786458:DXH786458 EHC786458:EHD786458 EQY786458:EQZ786458 FAU786458:FAV786458 FKQ786458:FKR786458 FUM786458:FUN786458 GEI786458:GEJ786458 GOE786458:GOF786458 GYA786458:GYB786458 HHW786458:HHX786458 HRS786458:HRT786458 IBO786458:IBP786458 ILK786458:ILL786458 IVG786458:IVH786458 JFC786458:JFD786458 JOY786458:JOZ786458 JYU786458:JYV786458 KIQ786458:KIR786458 KSM786458:KSN786458 LCI786458:LCJ786458 LME786458:LMF786458 LWA786458:LWB786458 MFW786458:MFX786458 MPS786458:MPT786458 MZO786458:MZP786458 NJK786458:NJL786458 NTG786458:NTH786458 ODC786458:ODD786458 OMY786458:OMZ786458 OWU786458:OWV786458 PGQ786458:PGR786458 PQM786458:PQN786458 QAI786458:QAJ786458 QKE786458:QKF786458 QUA786458:QUB786458 RDW786458:RDX786458 RNS786458:RNT786458 RXO786458:RXP786458 SHK786458:SHL786458 SRG786458:SRH786458 TBC786458:TBD786458 TKY786458:TKZ786458 TUU786458:TUV786458 UEQ786458:UER786458 UOM786458:UON786458 UYI786458:UYJ786458 VIE786458:VIF786458 VSA786458:VSB786458 WBW786458:WBX786458 WLS786458:WLT786458 WVO786458:WVP786458 Q851994:R851994 JC851994:JD851994 SY851994:SZ851994 ACU851994:ACV851994 AMQ851994:AMR851994 AWM851994:AWN851994 BGI851994:BGJ851994 BQE851994:BQF851994 CAA851994:CAB851994 CJW851994:CJX851994 CTS851994:CTT851994 DDO851994:DDP851994 DNK851994:DNL851994 DXG851994:DXH851994 EHC851994:EHD851994 EQY851994:EQZ851994 FAU851994:FAV851994 FKQ851994:FKR851994 FUM851994:FUN851994 GEI851994:GEJ851994 GOE851994:GOF851994 GYA851994:GYB851994 HHW851994:HHX851994 HRS851994:HRT851994 IBO851994:IBP851994 ILK851994:ILL851994 IVG851994:IVH851994 JFC851994:JFD851994 JOY851994:JOZ851994 JYU851994:JYV851994 KIQ851994:KIR851994 KSM851994:KSN851994 LCI851994:LCJ851994 LME851994:LMF851994 LWA851994:LWB851994 MFW851994:MFX851994 MPS851994:MPT851994 MZO851994:MZP851994 NJK851994:NJL851994 NTG851994:NTH851994 ODC851994:ODD851994 OMY851994:OMZ851994 OWU851994:OWV851994 PGQ851994:PGR851994 PQM851994:PQN851994 QAI851994:QAJ851994 QKE851994:QKF851994 QUA851994:QUB851994 RDW851994:RDX851994 RNS851994:RNT851994 RXO851994:RXP851994 SHK851994:SHL851994 SRG851994:SRH851994 TBC851994:TBD851994 TKY851994:TKZ851994 TUU851994:TUV851994 UEQ851994:UER851994 UOM851994:UON851994 UYI851994:UYJ851994 VIE851994:VIF851994 VSA851994:VSB851994 WBW851994:WBX851994 WLS851994:WLT851994 WVO851994:WVP851994 Q917530:R917530 JC917530:JD917530 SY917530:SZ917530 ACU917530:ACV917530 AMQ917530:AMR917530 AWM917530:AWN917530 BGI917530:BGJ917530 BQE917530:BQF917530 CAA917530:CAB917530 CJW917530:CJX917530 CTS917530:CTT917530 DDO917530:DDP917530 DNK917530:DNL917530 DXG917530:DXH917530 EHC917530:EHD917530 EQY917530:EQZ917530 FAU917530:FAV917530 FKQ917530:FKR917530 FUM917530:FUN917530 GEI917530:GEJ917530 GOE917530:GOF917530 GYA917530:GYB917530 HHW917530:HHX917530 HRS917530:HRT917530 IBO917530:IBP917530 ILK917530:ILL917530 IVG917530:IVH917530 JFC917530:JFD917530 JOY917530:JOZ917530 JYU917530:JYV917530 KIQ917530:KIR917530 KSM917530:KSN917530 LCI917530:LCJ917530 LME917530:LMF917530 LWA917530:LWB917530 MFW917530:MFX917530 MPS917530:MPT917530 MZO917530:MZP917530 NJK917530:NJL917530 NTG917530:NTH917530 ODC917530:ODD917530 OMY917530:OMZ917530 OWU917530:OWV917530 PGQ917530:PGR917530 PQM917530:PQN917530 QAI917530:QAJ917530 QKE917530:QKF917530 QUA917530:QUB917530 RDW917530:RDX917530 RNS917530:RNT917530 RXO917530:RXP917530 SHK917530:SHL917530 SRG917530:SRH917530 TBC917530:TBD917530 TKY917530:TKZ917530 TUU917530:TUV917530 UEQ917530:UER917530 UOM917530:UON917530 UYI917530:UYJ917530 VIE917530:VIF917530 VSA917530:VSB917530 WBW917530:WBX917530 WLS917530:WLT917530 WVO917530:WVP917530 Q983066:R983066 JC983066:JD983066 SY983066:SZ983066 ACU983066:ACV983066 AMQ983066:AMR983066 AWM983066:AWN983066 BGI983066:BGJ983066 BQE983066:BQF983066 CAA983066:CAB983066 CJW983066:CJX983066 CTS983066:CTT983066 DDO983066:DDP983066 DNK983066:DNL983066 DXG983066:DXH983066 EHC983066:EHD983066 EQY983066:EQZ983066 FAU983066:FAV983066 FKQ983066:FKR983066 FUM983066:FUN983066 GEI983066:GEJ983066 GOE983066:GOF983066 GYA983066:GYB983066 HHW983066:HHX983066 HRS983066:HRT983066 IBO983066:IBP983066 ILK983066:ILL983066 IVG983066:IVH983066 JFC983066:JFD983066 JOY983066:JOZ983066 JYU983066:JYV983066 KIQ983066:KIR983066 KSM983066:KSN983066 LCI983066:LCJ983066 LME983066:LMF983066 LWA983066:LWB983066 MFW983066:MFX983066 MPS983066:MPT983066 MZO983066:MZP983066 NJK983066:NJL983066 NTG983066:NTH983066 ODC983066:ODD983066 OMY983066:OMZ983066 OWU983066:OWV983066 PGQ983066:PGR983066 PQM983066:PQN983066 QAI983066:QAJ983066 QKE983066:QKF983066 QUA983066:QUB983066 RDW983066:RDX983066 RNS983066:RNT983066 RXO983066:RXP983066 SHK983066:SHL983066 SRG983066:SRH983066 TBC983066:TBD983066 TKY983066:TKZ983066 TUU983066:TUV983066 UEQ983066:UER983066 UOM983066:UON983066 UYI983066:UYJ983066 VIE983066:VIF983066 VSA983066:VSB983066 WBW983066:WBX983066 WLS983066:WLT983066 SY23:SZ23 Q30:R30 JM30:JN30 TI30:TJ30 ADE30:ADF30 ANA30:ANB30 AWW30:AWX30 BGS30:BGT30 BQO30:BQP30 CAK30:CAL30 CKG30:CKH30 CUC30:CUD30 DDY30:DDZ30 DNU30:DNV30 DXQ30:DXR30 EHM30:EHN30 ERI30:ERJ30 FBE30:FBF30 FLA30:FLB30 FUW30:FUX30 GES30:GET30 GOO30:GOP30 GYK30:GYL30 HIG30:HIH30 HSC30:HSD30 IBY30:IBZ30 ILU30:ILV30 IVQ30:IVR30 JFM30:JFN30 JPI30:JPJ30 JZE30:JZF30 KJA30:KJB30 KSW30:KSX30 LCS30:LCT30 LMO30:LMP30 LWK30:LWL30 MGG30:MGH30 MQC30:MQD30 MZY30:MZZ30 NJU30:NJV30 NTQ30:NTR30 ODM30:ODN30 ONI30:ONJ30 OXE30:OXF30 PHA30:PHB30 PQW30:PQX30 QAS30:QAT30 QKO30:QKP30 QUK30:QUL30 REG30:REH30 ROC30:ROD30 RXY30:RXZ30 SHU30:SHV30 SRQ30:SRR30 TBM30:TBN30 TLI30:TLJ30 TVE30:TVF30 UFA30:UFB30 UOW30:UOX30 UYS30:UYT30 VIO30:VIP30 VSK30:VSL30 WCG30:WCH30 WMC30:WMD30 WVY30:WVZ3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8 T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T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T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T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T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T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T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T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T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T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T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T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T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T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T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4 JF23 V262170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V327706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V393242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V458778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V524314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V851994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V589850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V655386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V720922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V786458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V917530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V23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V983066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WVT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TB23 V65562 WMF30 WWB30 JR30 TN30 ADJ30 ANF30 AXB30 BGX30 BQT30 CAP30 CKL30 CUH30 DED30 DNZ30 DXV30 EHR30 ERN30 FBJ30 FLF30 FVB30 GEX30 GOT30 GYP30 HIL30 HSH30 ICD30 ILZ30 IVV30 JFR30 JPN30 JZJ30 KJF30 KTB30 LCX30 LMT30 LWP30 MGL30 MQH30 NAD30 NJZ30 NTV30 ODR30 ONN30 OXJ30 PHF30 PRB30 QAX30 QKT30 QUP30 REL30 ROH30 RYD30 SHZ30 SRV30 TBR30 TLN30 TVJ30 UFF30 UPB30 UYX30 VIT30 VSP30 WCL30 WMH30 WWD30 T30 JP30 TL30 ADH30 AND30 AWZ30 BGV30 BQR30 CAN30 CKJ30 CUF30 DEB30 DNX30 DXT30 EHP30 ERL30 FBH30 FLD30 FUZ30 GEV30 GOR30 GYN30 HIJ30 HSF30 ICB30 ILX30 IVT30 JFP30 JPL30 JZH30 KJD30 KSZ30 LCV30 LMR30 LWN30 MGJ30 MQF30 NAB30 NJX30 NTT30 ODP30 ONL30 OXH30 PHD30 PQZ30 QAV30 QKR30 QUN30 REJ30 ROF30 RYB30 SHX30 SRT30 TBP30 TLL30 TVH30 UFD30 UOZ30 UYV30 VIR30 VSN30 WCJ30 V3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R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R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R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R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R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R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R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R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R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R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R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R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R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R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R31 JN31 TJ31 ADF31 ANB31 AWX31 BGT31 BQP31 CAL31 CKH31 CUD31 DDZ31 DNV31 DXR31 EHN31 ERJ31 FBF31 FLB31 FUX31 GET31 GOP31 GYL31 HIH31 HSD31 IBZ31 ILV31 IVR31 JFN31 JPJ31 JZF31 KJB31 KSX31 LCT31 LMP31 LWL31 MGH31 MQD31 MZZ31 NJV31 NTR31 ODN31 ONJ31 OXF31 PHB31 PQX31 QAT31 QKP31 QUL31 REH31 ROD31 RXZ31 SHV31 SRR31 TBN31 TLJ31 TVF31 UFB31 UOX31 UYT31 VIP31 VSL31 WCH31 WMD31 WVZ31"/>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O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O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O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O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O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O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O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O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O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O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O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O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O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O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WVV983062:WVV983067 JA23 X65558:X65563 JJ65558:JJ65563 TF65558:TF65563 ADB65558:ADB65563 AMX65558:AMX65563 AWT65558:AWT65563 BGP65558:BGP65563 BQL65558:BQL65563 CAH65558:CAH65563 CKD65558:CKD65563 CTZ65558:CTZ65563 DDV65558:DDV65563 DNR65558:DNR65563 DXN65558:DXN65563 EHJ65558:EHJ65563 ERF65558:ERF65563 FBB65558:FBB65563 FKX65558:FKX65563 FUT65558:FUT65563 GEP65558:GEP65563 GOL65558:GOL65563 GYH65558:GYH65563 HID65558:HID65563 HRZ65558:HRZ65563 IBV65558:IBV65563 ILR65558:ILR65563 IVN65558:IVN65563 JFJ65558:JFJ65563 JPF65558:JPF65563 JZB65558:JZB65563 KIX65558:KIX65563 KST65558:KST65563 LCP65558:LCP65563 LML65558:LML65563 LWH65558:LWH65563 MGD65558:MGD65563 MPZ65558:MPZ65563 MZV65558:MZV65563 NJR65558:NJR65563 NTN65558:NTN65563 ODJ65558:ODJ65563 ONF65558:ONF65563 OXB65558:OXB65563 PGX65558:PGX65563 PQT65558:PQT65563 QAP65558:QAP65563 QKL65558:QKL65563 QUH65558:QUH65563 RED65558:RED65563 RNZ65558:RNZ65563 RXV65558:RXV65563 SHR65558:SHR65563 SRN65558:SRN65563 TBJ65558:TBJ65563 TLF65558:TLF65563 TVB65558:TVB65563 UEX65558:UEX65563 UOT65558:UOT65563 UYP65558:UYP65563 VIL65558:VIL65563 VSH65558:VSH65563 WCD65558:WCD65563 WLZ65558:WLZ65563 WVV65558:WVV65563 X131094:X131099 JJ131094:JJ131099 TF131094:TF131099 ADB131094:ADB131099 AMX131094:AMX131099 AWT131094:AWT131099 BGP131094:BGP131099 BQL131094:BQL131099 CAH131094:CAH131099 CKD131094:CKD131099 CTZ131094:CTZ131099 DDV131094:DDV131099 DNR131094:DNR131099 DXN131094:DXN131099 EHJ131094:EHJ131099 ERF131094:ERF131099 FBB131094:FBB131099 FKX131094:FKX131099 FUT131094:FUT131099 GEP131094:GEP131099 GOL131094:GOL131099 GYH131094:GYH131099 HID131094:HID131099 HRZ131094:HRZ131099 IBV131094:IBV131099 ILR131094:ILR131099 IVN131094:IVN131099 JFJ131094:JFJ131099 JPF131094:JPF131099 JZB131094:JZB131099 KIX131094:KIX131099 KST131094:KST131099 LCP131094:LCP131099 LML131094:LML131099 LWH131094:LWH131099 MGD131094:MGD131099 MPZ131094:MPZ131099 MZV131094:MZV131099 NJR131094:NJR131099 NTN131094:NTN131099 ODJ131094:ODJ131099 ONF131094:ONF131099 OXB131094:OXB131099 PGX131094:PGX131099 PQT131094:PQT131099 QAP131094:QAP131099 QKL131094:QKL131099 QUH131094:QUH131099 RED131094:RED131099 RNZ131094:RNZ131099 RXV131094:RXV131099 SHR131094:SHR131099 SRN131094:SRN131099 TBJ131094:TBJ131099 TLF131094:TLF131099 TVB131094:TVB131099 UEX131094:UEX131099 UOT131094:UOT131099 UYP131094:UYP131099 VIL131094:VIL131099 VSH131094:VSH131099 WCD131094:WCD131099 WLZ131094:WLZ131099 WVV131094:WVV131099 X196630:X196635 JJ196630:JJ196635 TF196630:TF196635 ADB196630:ADB196635 AMX196630:AMX196635 AWT196630:AWT196635 BGP196630:BGP196635 BQL196630:BQL196635 CAH196630:CAH196635 CKD196630:CKD196635 CTZ196630:CTZ196635 DDV196630:DDV196635 DNR196630:DNR196635 DXN196630:DXN196635 EHJ196630:EHJ196635 ERF196630:ERF196635 FBB196630:FBB196635 FKX196630:FKX196635 FUT196630:FUT196635 GEP196630:GEP196635 GOL196630:GOL196635 GYH196630:GYH196635 HID196630:HID196635 HRZ196630:HRZ196635 IBV196630:IBV196635 ILR196630:ILR196635 IVN196630:IVN196635 JFJ196630:JFJ196635 JPF196630:JPF196635 JZB196630:JZB196635 KIX196630:KIX196635 KST196630:KST196635 LCP196630:LCP196635 LML196630:LML196635 LWH196630:LWH196635 MGD196630:MGD196635 MPZ196630:MPZ196635 MZV196630:MZV196635 NJR196630:NJR196635 NTN196630:NTN196635 ODJ196630:ODJ196635 ONF196630:ONF196635 OXB196630:OXB196635 PGX196630:PGX196635 PQT196630:PQT196635 QAP196630:QAP196635 QKL196630:QKL196635 QUH196630:QUH196635 RED196630:RED196635 RNZ196630:RNZ196635 RXV196630:RXV196635 SHR196630:SHR196635 SRN196630:SRN196635 TBJ196630:TBJ196635 TLF196630:TLF196635 TVB196630:TVB196635 UEX196630:UEX196635 UOT196630:UOT196635 UYP196630:UYP196635 VIL196630:VIL196635 VSH196630:VSH196635 WCD196630:WCD196635 WLZ196630:WLZ196635 WVV196630:WVV196635 X262166:X262171 JJ262166:JJ262171 TF262166:TF262171 ADB262166:ADB262171 AMX262166:AMX262171 AWT262166:AWT262171 BGP262166:BGP262171 BQL262166:BQL262171 CAH262166:CAH262171 CKD262166:CKD262171 CTZ262166:CTZ262171 DDV262166:DDV262171 DNR262166:DNR262171 DXN262166:DXN262171 EHJ262166:EHJ262171 ERF262166:ERF262171 FBB262166:FBB262171 FKX262166:FKX262171 FUT262166:FUT262171 GEP262166:GEP262171 GOL262166:GOL262171 GYH262166:GYH262171 HID262166:HID262171 HRZ262166:HRZ262171 IBV262166:IBV262171 ILR262166:ILR262171 IVN262166:IVN262171 JFJ262166:JFJ262171 JPF262166:JPF262171 JZB262166:JZB262171 KIX262166:KIX262171 KST262166:KST262171 LCP262166:LCP262171 LML262166:LML262171 LWH262166:LWH262171 MGD262166:MGD262171 MPZ262166:MPZ262171 MZV262166:MZV262171 NJR262166:NJR262171 NTN262166:NTN262171 ODJ262166:ODJ262171 ONF262166:ONF262171 OXB262166:OXB262171 PGX262166:PGX262171 PQT262166:PQT262171 QAP262166:QAP262171 QKL262166:QKL262171 QUH262166:QUH262171 RED262166:RED262171 RNZ262166:RNZ262171 RXV262166:RXV262171 SHR262166:SHR262171 SRN262166:SRN262171 TBJ262166:TBJ262171 TLF262166:TLF262171 TVB262166:TVB262171 UEX262166:UEX262171 UOT262166:UOT262171 UYP262166:UYP262171 VIL262166:VIL262171 VSH262166:VSH262171 WCD262166:WCD262171 WLZ262166:WLZ262171 WVV262166:WVV262171 X327702:X327707 JJ327702:JJ327707 TF327702:TF327707 ADB327702:ADB327707 AMX327702:AMX327707 AWT327702:AWT327707 BGP327702:BGP327707 BQL327702:BQL327707 CAH327702:CAH327707 CKD327702:CKD327707 CTZ327702:CTZ327707 DDV327702:DDV327707 DNR327702:DNR327707 DXN327702:DXN327707 EHJ327702:EHJ327707 ERF327702:ERF327707 FBB327702:FBB327707 FKX327702:FKX327707 FUT327702:FUT327707 GEP327702:GEP327707 GOL327702:GOL327707 GYH327702:GYH327707 HID327702:HID327707 HRZ327702:HRZ327707 IBV327702:IBV327707 ILR327702:ILR327707 IVN327702:IVN327707 JFJ327702:JFJ327707 JPF327702:JPF327707 JZB327702:JZB327707 KIX327702:KIX327707 KST327702:KST327707 LCP327702:LCP327707 LML327702:LML327707 LWH327702:LWH327707 MGD327702:MGD327707 MPZ327702:MPZ327707 MZV327702:MZV327707 NJR327702:NJR327707 NTN327702:NTN327707 ODJ327702:ODJ327707 ONF327702:ONF327707 OXB327702:OXB327707 PGX327702:PGX327707 PQT327702:PQT327707 QAP327702:QAP327707 QKL327702:QKL327707 QUH327702:QUH327707 RED327702:RED327707 RNZ327702:RNZ327707 RXV327702:RXV327707 SHR327702:SHR327707 SRN327702:SRN327707 TBJ327702:TBJ327707 TLF327702:TLF327707 TVB327702:TVB327707 UEX327702:UEX327707 UOT327702:UOT327707 UYP327702:UYP327707 VIL327702:VIL327707 VSH327702:VSH327707 WCD327702:WCD327707 WLZ327702:WLZ327707 WVV327702:WVV327707 X393238:X393243 JJ393238:JJ393243 TF393238:TF393243 ADB393238:ADB393243 AMX393238:AMX393243 AWT393238:AWT393243 BGP393238:BGP393243 BQL393238:BQL393243 CAH393238:CAH393243 CKD393238:CKD393243 CTZ393238:CTZ393243 DDV393238:DDV393243 DNR393238:DNR393243 DXN393238:DXN393243 EHJ393238:EHJ393243 ERF393238:ERF393243 FBB393238:FBB393243 FKX393238:FKX393243 FUT393238:FUT393243 GEP393238:GEP393243 GOL393238:GOL393243 GYH393238:GYH393243 HID393238:HID393243 HRZ393238:HRZ393243 IBV393238:IBV393243 ILR393238:ILR393243 IVN393238:IVN393243 JFJ393238:JFJ393243 JPF393238:JPF393243 JZB393238:JZB393243 KIX393238:KIX393243 KST393238:KST393243 LCP393238:LCP393243 LML393238:LML393243 LWH393238:LWH393243 MGD393238:MGD393243 MPZ393238:MPZ393243 MZV393238:MZV393243 NJR393238:NJR393243 NTN393238:NTN393243 ODJ393238:ODJ393243 ONF393238:ONF393243 OXB393238:OXB393243 PGX393238:PGX393243 PQT393238:PQT393243 QAP393238:QAP393243 QKL393238:QKL393243 QUH393238:QUH393243 RED393238:RED393243 RNZ393238:RNZ393243 RXV393238:RXV393243 SHR393238:SHR393243 SRN393238:SRN393243 TBJ393238:TBJ393243 TLF393238:TLF393243 TVB393238:TVB393243 UEX393238:UEX393243 UOT393238:UOT393243 UYP393238:UYP393243 VIL393238:VIL393243 VSH393238:VSH393243 WCD393238:WCD393243 WLZ393238:WLZ393243 WVV393238:WVV393243 X458774:X458779 JJ458774:JJ458779 TF458774:TF458779 ADB458774:ADB458779 AMX458774:AMX458779 AWT458774:AWT458779 BGP458774:BGP458779 BQL458774:BQL458779 CAH458774:CAH458779 CKD458774:CKD458779 CTZ458774:CTZ458779 DDV458774:DDV458779 DNR458774:DNR458779 DXN458774:DXN458779 EHJ458774:EHJ458779 ERF458774:ERF458779 FBB458774:FBB458779 FKX458774:FKX458779 FUT458774:FUT458779 GEP458774:GEP458779 GOL458774:GOL458779 GYH458774:GYH458779 HID458774:HID458779 HRZ458774:HRZ458779 IBV458774:IBV458779 ILR458774:ILR458779 IVN458774:IVN458779 JFJ458774:JFJ458779 JPF458774:JPF458779 JZB458774:JZB458779 KIX458774:KIX458779 KST458774:KST458779 LCP458774:LCP458779 LML458774:LML458779 LWH458774:LWH458779 MGD458774:MGD458779 MPZ458774:MPZ458779 MZV458774:MZV458779 NJR458774:NJR458779 NTN458774:NTN458779 ODJ458774:ODJ458779 ONF458774:ONF458779 OXB458774:OXB458779 PGX458774:PGX458779 PQT458774:PQT458779 QAP458774:QAP458779 QKL458774:QKL458779 QUH458774:QUH458779 RED458774:RED458779 RNZ458774:RNZ458779 RXV458774:RXV458779 SHR458774:SHR458779 SRN458774:SRN458779 TBJ458774:TBJ458779 TLF458774:TLF458779 TVB458774:TVB458779 UEX458774:UEX458779 UOT458774:UOT458779 UYP458774:UYP458779 VIL458774:VIL458779 VSH458774:VSH458779 WCD458774:WCD458779 WLZ458774:WLZ458779 WVV458774:WVV458779 X524310:X524315 JJ524310:JJ524315 TF524310:TF524315 ADB524310:ADB524315 AMX524310:AMX524315 AWT524310:AWT524315 BGP524310:BGP524315 BQL524310:BQL524315 CAH524310:CAH524315 CKD524310:CKD524315 CTZ524310:CTZ524315 DDV524310:DDV524315 DNR524310:DNR524315 DXN524310:DXN524315 EHJ524310:EHJ524315 ERF524310:ERF524315 FBB524310:FBB524315 FKX524310:FKX524315 FUT524310:FUT524315 GEP524310:GEP524315 GOL524310:GOL524315 GYH524310:GYH524315 HID524310:HID524315 HRZ524310:HRZ524315 IBV524310:IBV524315 ILR524310:ILR524315 IVN524310:IVN524315 JFJ524310:JFJ524315 JPF524310:JPF524315 JZB524310:JZB524315 KIX524310:KIX524315 KST524310:KST524315 LCP524310:LCP524315 LML524310:LML524315 LWH524310:LWH524315 MGD524310:MGD524315 MPZ524310:MPZ524315 MZV524310:MZV524315 NJR524310:NJR524315 NTN524310:NTN524315 ODJ524310:ODJ524315 ONF524310:ONF524315 OXB524310:OXB524315 PGX524310:PGX524315 PQT524310:PQT524315 QAP524310:QAP524315 QKL524310:QKL524315 QUH524310:QUH524315 RED524310:RED524315 RNZ524310:RNZ524315 RXV524310:RXV524315 SHR524310:SHR524315 SRN524310:SRN524315 TBJ524310:TBJ524315 TLF524310:TLF524315 TVB524310:TVB524315 UEX524310:UEX524315 UOT524310:UOT524315 UYP524310:UYP524315 VIL524310:VIL524315 VSH524310:VSH524315 WCD524310:WCD524315 WLZ524310:WLZ524315 WVV524310:WVV524315 X589846:X589851 JJ589846:JJ589851 TF589846:TF589851 ADB589846:ADB589851 AMX589846:AMX589851 AWT589846:AWT589851 BGP589846:BGP589851 BQL589846:BQL589851 CAH589846:CAH589851 CKD589846:CKD589851 CTZ589846:CTZ589851 DDV589846:DDV589851 DNR589846:DNR589851 DXN589846:DXN589851 EHJ589846:EHJ589851 ERF589846:ERF589851 FBB589846:FBB589851 FKX589846:FKX589851 FUT589846:FUT589851 GEP589846:GEP589851 GOL589846:GOL589851 GYH589846:GYH589851 HID589846:HID589851 HRZ589846:HRZ589851 IBV589846:IBV589851 ILR589846:ILR589851 IVN589846:IVN589851 JFJ589846:JFJ589851 JPF589846:JPF589851 JZB589846:JZB589851 KIX589846:KIX589851 KST589846:KST589851 LCP589846:LCP589851 LML589846:LML589851 LWH589846:LWH589851 MGD589846:MGD589851 MPZ589846:MPZ589851 MZV589846:MZV589851 NJR589846:NJR589851 NTN589846:NTN589851 ODJ589846:ODJ589851 ONF589846:ONF589851 OXB589846:OXB589851 PGX589846:PGX589851 PQT589846:PQT589851 QAP589846:QAP589851 QKL589846:QKL589851 QUH589846:QUH589851 RED589846:RED589851 RNZ589846:RNZ589851 RXV589846:RXV589851 SHR589846:SHR589851 SRN589846:SRN589851 TBJ589846:TBJ589851 TLF589846:TLF589851 TVB589846:TVB589851 UEX589846:UEX589851 UOT589846:UOT589851 UYP589846:UYP589851 VIL589846:VIL589851 VSH589846:VSH589851 WCD589846:WCD589851 WLZ589846:WLZ589851 WVV589846:WVV589851 X655382:X655387 JJ655382:JJ655387 TF655382:TF655387 ADB655382:ADB655387 AMX655382:AMX655387 AWT655382:AWT655387 BGP655382:BGP655387 BQL655382:BQL655387 CAH655382:CAH655387 CKD655382:CKD655387 CTZ655382:CTZ655387 DDV655382:DDV655387 DNR655382:DNR655387 DXN655382:DXN655387 EHJ655382:EHJ655387 ERF655382:ERF655387 FBB655382:FBB655387 FKX655382:FKX655387 FUT655382:FUT655387 GEP655382:GEP655387 GOL655382:GOL655387 GYH655382:GYH655387 HID655382:HID655387 HRZ655382:HRZ655387 IBV655382:IBV655387 ILR655382:ILR655387 IVN655382:IVN655387 JFJ655382:JFJ655387 JPF655382:JPF655387 JZB655382:JZB655387 KIX655382:KIX655387 KST655382:KST655387 LCP655382:LCP655387 LML655382:LML655387 LWH655382:LWH655387 MGD655382:MGD655387 MPZ655382:MPZ655387 MZV655382:MZV655387 NJR655382:NJR655387 NTN655382:NTN655387 ODJ655382:ODJ655387 ONF655382:ONF655387 OXB655382:OXB655387 PGX655382:PGX655387 PQT655382:PQT655387 QAP655382:QAP655387 QKL655382:QKL655387 QUH655382:QUH655387 RED655382:RED655387 RNZ655382:RNZ655387 RXV655382:RXV655387 SHR655382:SHR655387 SRN655382:SRN655387 TBJ655382:TBJ655387 TLF655382:TLF655387 TVB655382:TVB655387 UEX655382:UEX655387 UOT655382:UOT655387 UYP655382:UYP655387 VIL655382:VIL655387 VSH655382:VSH655387 WCD655382:WCD655387 WLZ655382:WLZ655387 WVV655382:WVV655387 X720918:X720923 JJ720918:JJ720923 TF720918:TF720923 ADB720918:ADB720923 AMX720918:AMX720923 AWT720918:AWT720923 BGP720918:BGP720923 BQL720918:BQL720923 CAH720918:CAH720923 CKD720918:CKD720923 CTZ720918:CTZ720923 DDV720918:DDV720923 DNR720918:DNR720923 DXN720918:DXN720923 EHJ720918:EHJ720923 ERF720918:ERF720923 FBB720918:FBB720923 FKX720918:FKX720923 FUT720918:FUT720923 GEP720918:GEP720923 GOL720918:GOL720923 GYH720918:GYH720923 HID720918:HID720923 HRZ720918:HRZ720923 IBV720918:IBV720923 ILR720918:ILR720923 IVN720918:IVN720923 JFJ720918:JFJ720923 JPF720918:JPF720923 JZB720918:JZB720923 KIX720918:KIX720923 KST720918:KST720923 LCP720918:LCP720923 LML720918:LML720923 LWH720918:LWH720923 MGD720918:MGD720923 MPZ720918:MPZ720923 MZV720918:MZV720923 NJR720918:NJR720923 NTN720918:NTN720923 ODJ720918:ODJ720923 ONF720918:ONF720923 OXB720918:OXB720923 PGX720918:PGX720923 PQT720918:PQT720923 QAP720918:QAP720923 QKL720918:QKL720923 QUH720918:QUH720923 RED720918:RED720923 RNZ720918:RNZ720923 RXV720918:RXV720923 SHR720918:SHR720923 SRN720918:SRN720923 TBJ720918:TBJ720923 TLF720918:TLF720923 TVB720918:TVB720923 UEX720918:UEX720923 UOT720918:UOT720923 UYP720918:UYP720923 VIL720918:VIL720923 VSH720918:VSH720923 WCD720918:WCD720923 WLZ720918:WLZ720923 WVV720918:WVV720923 X786454:X786459 JJ786454:JJ786459 TF786454:TF786459 ADB786454:ADB786459 AMX786454:AMX786459 AWT786454:AWT786459 BGP786454:BGP786459 BQL786454:BQL786459 CAH786454:CAH786459 CKD786454:CKD786459 CTZ786454:CTZ786459 DDV786454:DDV786459 DNR786454:DNR786459 DXN786454:DXN786459 EHJ786454:EHJ786459 ERF786454:ERF786459 FBB786454:FBB786459 FKX786454:FKX786459 FUT786454:FUT786459 GEP786454:GEP786459 GOL786454:GOL786459 GYH786454:GYH786459 HID786454:HID786459 HRZ786454:HRZ786459 IBV786454:IBV786459 ILR786454:ILR786459 IVN786454:IVN786459 JFJ786454:JFJ786459 JPF786454:JPF786459 JZB786454:JZB786459 KIX786454:KIX786459 KST786454:KST786459 LCP786454:LCP786459 LML786454:LML786459 LWH786454:LWH786459 MGD786454:MGD786459 MPZ786454:MPZ786459 MZV786454:MZV786459 NJR786454:NJR786459 NTN786454:NTN786459 ODJ786454:ODJ786459 ONF786454:ONF786459 OXB786454:OXB786459 PGX786454:PGX786459 PQT786454:PQT786459 QAP786454:QAP786459 QKL786454:QKL786459 QUH786454:QUH786459 RED786454:RED786459 RNZ786454:RNZ786459 RXV786454:RXV786459 SHR786454:SHR786459 SRN786454:SRN786459 TBJ786454:TBJ786459 TLF786454:TLF786459 TVB786454:TVB786459 UEX786454:UEX786459 UOT786454:UOT786459 UYP786454:UYP786459 VIL786454:VIL786459 VSH786454:VSH786459 WCD786454:WCD786459 WLZ786454:WLZ786459 WVV786454:WVV786459 X851990:X851995 JJ851990:JJ851995 TF851990:TF851995 ADB851990:ADB851995 AMX851990:AMX851995 AWT851990:AWT851995 BGP851990:BGP851995 BQL851990:BQL851995 CAH851990:CAH851995 CKD851990:CKD851995 CTZ851990:CTZ851995 DDV851990:DDV851995 DNR851990:DNR851995 DXN851990:DXN851995 EHJ851990:EHJ851995 ERF851990:ERF851995 FBB851990:FBB851995 FKX851990:FKX851995 FUT851990:FUT851995 GEP851990:GEP851995 GOL851990:GOL851995 GYH851990:GYH851995 HID851990:HID851995 HRZ851990:HRZ851995 IBV851990:IBV851995 ILR851990:ILR851995 IVN851990:IVN851995 JFJ851990:JFJ851995 JPF851990:JPF851995 JZB851990:JZB851995 KIX851990:KIX851995 KST851990:KST851995 LCP851990:LCP851995 LML851990:LML851995 LWH851990:LWH851995 MGD851990:MGD851995 MPZ851990:MPZ851995 MZV851990:MZV851995 NJR851990:NJR851995 NTN851990:NTN851995 ODJ851990:ODJ851995 ONF851990:ONF851995 OXB851990:OXB851995 PGX851990:PGX851995 PQT851990:PQT851995 QAP851990:QAP851995 QKL851990:QKL851995 QUH851990:QUH851995 RED851990:RED851995 RNZ851990:RNZ851995 RXV851990:RXV851995 SHR851990:SHR851995 SRN851990:SRN851995 TBJ851990:TBJ851995 TLF851990:TLF851995 TVB851990:TVB851995 UEX851990:UEX851995 UOT851990:UOT851995 UYP851990:UYP851995 VIL851990:VIL851995 VSH851990:VSH851995 WCD851990:WCD851995 WLZ851990:WLZ851995 WVV851990:WVV851995 X917526:X917531 JJ917526:JJ917531 TF917526:TF917531 ADB917526:ADB917531 AMX917526:AMX917531 AWT917526:AWT917531 BGP917526:BGP917531 BQL917526:BQL917531 CAH917526:CAH917531 CKD917526:CKD917531 CTZ917526:CTZ917531 DDV917526:DDV917531 DNR917526:DNR917531 DXN917526:DXN917531 EHJ917526:EHJ917531 ERF917526:ERF917531 FBB917526:FBB917531 FKX917526:FKX917531 FUT917526:FUT917531 GEP917526:GEP917531 GOL917526:GOL917531 GYH917526:GYH917531 HID917526:HID917531 HRZ917526:HRZ917531 IBV917526:IBV917531 ILR917526:ILR917531 IVN917526:IVN917531 JFJ917526:JFJ917531 JPF917526:JPF917531 JZB917526:JZB917531 KIX917526:KIX917531 KST917526:KST917531 LCP917526:LCP917531 LML917526:LML917531 LWH917526:LWH917531 MGD917526:MGD917531 MPZ917526:MPZ917531 MZV917526:MZV917531 NJR917526:NJR917531 NTN917526:NTN917531 ODJ917526:ODJ917531 ONF917526:ONF917531 OXB917526:OXB917531 PGX917526:PGX917531 PQT917526:PQT917531 QAP917526:QAP917531 QKL917526:QKL917531 QUH917526:QUH917531 RED917526:RED917531 RNZ917526:RNZ917531 RXV917526:RXV917531 SHR917526:SHR917531 SRN917526:SRN917531 TBJ917526:TBJ917531 TLF917526:TLF917531 TVB917526:TVB917531 UEX917526:UEX917531 UOT917526:UOT917531 UYP917526:UYP917531 VIL917526:VIL917531 VSH917526:VSH917531 WCD917526:WCD917531 WLZ917526:WLZ917531 WVV917526:WVV917531 X983062:X983067 JJ983062:JJ983067 TF983062:TF983067 ADB983062:ADB983067 AMX983062:AMX983067 AWT983062:AWT983067 BGP983062:BGP983067 BQL983062:BQL983067 CAH983062:CAH983067 CKD983062:CKD983067 CTZ983062:CTZ983067 DDV983062:DDV983067 DNR983062:DNR983067 DXN983062:DXN983067 EHJ983062:EHJ983067 ERF983062:ERF983067 FBB983062:FBB983067 FKX983062:FKX983067 FUT983062:FUT983067 GEP983062:GEP983067 GOL983062:GOL983067 GYH983062:GYH983067 HID983062:HID983067 HRZ983062:HRZ983067 IBV983062:IBV983067 ILR983062:ILR983067 IVN983062:IVN983067 JFJ983062:JFJ983067 JPF983062:JPF983067 JZB983062:JZB983067 KIX983062:KIX983067 KST983062:KST983067 LCP983062:LCP983067 LML983062:LML983067 LWH983062:LWH983067 MGD983062:MGD983067 MPZ983062:MPZ983067 MZV983062:MZV983067 NJR983062:NJR983067 NTN983062:NTN983067 ODJ983062:ODJ983067 ONF983062:ONF983067 OXB983062:OXB983067 PGX983062:PGX983067 PQT983062:PQT983067 QAP983062:QAP983067 QKL983062:QKL983067 QUH983062:QUH983067 RED983062:RED983067 RNZ983062:RNZ983067 RXV983062:RXV983067 SHR983062:SHR983067 SRN983062:SRN983067 TBJ983062:TBJ983067 TLF983062:TLF983067 TVB983062:TVB983067 UEX983062:UEX983067 UOT983062:UOT983067 UYP983062:UYP983067 VIL983062:VIL983067 VSH983062:VSH983067 WCD983062:WCD983067 WLZ983062:WLZ983067 WLZ19:WLZ24 WCD19:WCD24 VSH19:VSH24 VIL19:VIL24 UYP19:UYP24 UOT19:UOT24 UEX19:UEX24 TVB19:TVB24 TLF19:TLF24 TBJ19:TBJ24 SRN19:SRN24 SHR19:SHR24 RXV19:RXV24 RNZ19:RNZ24 RED19:RED24 QUH19:QUH24 QKL19:QKL24 QAP19:QAP24 PQT19:PQT24 PGX19:PGX24 OXB19:OXB24 ONF19:ONF24 ODJ19:ODJ24 NTN19:NTN24 NJR19:NJR24 MZV19:MZV24 MPZ19:MPZ24 MGD19:MGD24 LWH19:LWH24 LML19:LML24 LCP19:LCP24 KST19:KST24 KIX19:KIX24 JZB19:JZB24 JPF19:JPF24 JFJ19:JFJ24 IVN19:IVN24 ILR19:ILR24 IBV19:IBV24 HRZ19:HRZ24 HID19:HID24 GYH19:GYH24 GOL19:GOL24 GEP19:GEP24 FUT19:FUT24 FKX19:FKX24 FBB19:FBB24 ERF19:ERF24 EHJ19:EHJ24 DXN19:DXN24 DNR19:DNR24 DDV19:DDV24 CTZ19:CTZ24 CKD19:CKD24 CAH19:CAH24 BQL19:BQL24 BGP19:BGP24 AWT19:AWT24 AMX19:AMX24 ADB19:ADB24 TF19:TF24 JJ19:JJ24 WVV19:WVV24 SW23 TP26:TP31 ADL26:ADL31 ANH26:ANH31 AXD26:AXD31 BGZ26:BGZ31 BQV26:BQV31 CAR26:CAR31 CKN26:CKN31 CUJ26:CUJ31 DEF26:DEF31 DOB26:DOB31 DXX26:DXX31 EHT26:EHT31 ERP26:ERP31 FBL26:FBL31 FLH26:FLH31 FVD26:FVD31 GEZ26:GEZ31 GOV26:GOV31 GYR26:GYR31 HIN26:HIN31 HSJ26:HSJ31 ICF26:ICF31 IMB26:IMB31 IVX26:IVX31 JFT26:JFT31 JPP26:JPP31 JZL26:JZL31 KJH26:KJH31 KTD26:KTD31 LCZ26:LCZ31 LMV26:LMV31 LWR26:LWR31 MGN26:MGN31 MQJ26:MQJ31 NAF26:NAF31 NKB26:NKB31 NTX26:NTX31 ODT26:ODT31 ONP26:ONP31 OXL26:OXL31 PHH26:PHH31 PRD26:PRD31 QAZ26:QAZ31 QKV26:QKV31 QUR26:QUR31 REN26:REN31 ROJ26:ROJ31 RYF26:RYF31 SIB26:SIB31 SRX26:SRX31 TBT26:TBT31 TLP26:TLP31 TVL26:TVL31 UFH26:UFH31 UPD26:UPD31 UYZ26:UYZ31 VIV26:VIV31 VSR26:VSR31 WCN26:WCN31 WMJ26:WMJ31 WWF26:WWF31 X31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JT26:JT31">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6" t="s">
        <v>491</v>
      </c>
      <c r="G2" s="1207"/>
      <c r="H2" s="1208"/>
      <c r="I2" s="436"/>
    </row>
    <row r="3" spans="1:20" ht="3" customHeight="1"/>
    <row r="4" spans="1:20" s="190" customFormat="1" ht="11.25">
      <c r="A4" s="214"/>
      <c r="B4" s="214"/>
      <c r="C4" s="214"/>
      <c r="D4" s="214"/>
      <c r="F4" s="1164" t="s">
        <v>454</v>
      </c>
      <c r="G4" s="1164"/>
      <c r="H4" s="1164"/>
      <c r="I4" s="120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22.04.2022</v>
      </c>
      <c r="I7" s="196" t="s">
        <v>493</v>
      </c>
      <c r="J7" s="334"/>
      <c r="K7" s="214"/>
      <c r="L7" s="214"/>
      <c r="M7" s="214"/>
      <c r="N7" s="214"/>
      <c r="O7" s="214"/>
      <c r="P7" s="214"/>
      <c r="Q7" s="214"/>
      <c r="R7" s="214"/>
      <c r="S7" s="214"/>
      <c r="T7" s="214"/>
    </row>
    <row r="8" spans="1:20" s="190" customFormat="1" ht="45">
      <c r="A8" s="121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1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1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10"/>
      <c r="B11" s="1210">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10"/>
      <c r="B12" s="1210"/>
      <c r="C12" s="1210">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10"/>
      <c r="B13" s="1210"/>
      <c r="C13" s="1210"/>
      <c r="D13" s="441">
        <v>1</v>
      </c>
      <c r="F13" s="335" t="str">
        <f>"4."&amp;mergeValue(A13) &amp;"."&amp;mergeValue(B13)&amp;"."&amp;mergeValue(C13)&amp;"."&amp;mergeValue(D13)</f>
        <v>4.1.1.1.1</v>
      </c>
      <c r="G13" s="420" t="s">
        <v>498</v>
      </c>
      <c r="H13" s="317" t="str">
        <f>IF(Территории!R14="","","" &amp; Территории!R14 &amp; "")</f>
        <v>Город Челябинск (75701000)</v>
      </c>
      <c r="I13" s="1105" t="s">
        <v>591</v>
      </c>
      <c r="J13" s="334"/>
      <c r="K13" s="214"/>
      <c r="L13" s="214"/>
      <c r="M13" s="214"/>
      <c r="N13" s="214"/>
      <c r="O13" s="214"/>
      <c r="P13" s="214"/>
      <c r="Q13" s="214"/>
      <c r="R13" s="214"/>
      <c r="S13" s="214"/>
      <c r="T13" s="214"/>
    </row>
    <row r="14" spans="1:20" s="1007" customFormat="1" ht="45">
      <c r="A14" s="1210">
        <v>2</v>
      </c>
      <c r="B14" s="1013"/>
      <c r="C14" s="1013"/>
      <c r="D14" s="1013"/>
      <c r="F14" s="1029" t="str">
        <f>"2." &amp;mergeValue(A14)</f>
        <v>2.2</v>
      </c>
      <c r="G14" s="816" t="s">
        <v>494</v>
      </c>
      <c r="H14" s="1108" t="str">
        <f>IF('Перечень тарифов'!R25="","наименование отсутствует","" &amp; 'Перечень тарифов'!R25 &amp; "")</f>
        <v>наименование отсутствует</v>
      </c>
      <c r="I14" s="817" t="s">
        <v>590</v>
      </c>
      <c r="J14" s="616"/>
      <c r="K14" s="1013"/>
      <c r="L14" s="1013"/>
      <c r="M14" s="1013"/>
      <c r="N14" s="1013"/>
      <c r="O14" s="1013"/>
      <c r="P14" s="1013"/>
      <c r="Q14" s="1013"/>
      <c r="R14" s="1013"/>
      <c r="S14" s="1013"/>
      <c r="T14" s="1013"/>
    </row>
    <row r="15" spans="1:20" s="1007" customFormat="1" ht="22.5">
      <c r="A15" s="1210"/>
      <c r="B15" s="1013"/>
      <c r="C15" s="1013"/>
      <c r="D15" s="1013"/>
      <c r="F15" s="1029" t="str">
        <f>"3." &amp;mergeValue(A15)</f>
        <v>3.2</v>
      </c>
      <c r="G15" s="816" t="s">
        <v>495</v>
      </c>
      <c r="H15" s="1108" t="str">
        <f>IF('Перечень тарифов'!F21="","наименование отсутствует","" &amp; 'Перечень тарифов'!F21 &amp; "")</f>
        <v>Подключение (технологическое присоединение) к системе теплоснабжения</v>
      </c>
      <c r="I15" s="817" t="s">
        <v>588</v>
      </c>
      <c r="J15" s="616"/>
      <c r="K15" s="1013"/>
      <c r="L15" s="1013"/>
      <c r="M15" s="1013"/>
      <c r="N15" s="1013"/>
      <c r="O15" s="1013"/>
      <c r="P15" s="1013"/>
      <c r="Q15" s="1013"/>
      <c r="R15" s="1013"/>
      <c r="S15" s="1013"/>
      <c r="T15" s="1013"/>
    </row>
    <row r="16" spans="1:20" s="1007" customFormat="1" ht="22.5">
      <c r="A16" s="1210"/>
      <c r="B16" s="1013"/>
      <c r="C16" s="1013"/>
      <c r="D16" s="1013"/>
      <c r="F16" s="1029" t="str">
        <f>"4."&amp;mergeValue(A16)</f>
        <v>4.2</v>
      </c>
      <c r="G16" s="816" t="s">
        <v>496</v>
      </c>
      <c r="H16" s="1115" t="s">
        <v>458</v>
      </c>
      <c r="I16" s="817"/>
      <c r="J16" s="616"/>
      <c r="K16" s="1013"/>
      <c r="L16" s="1013"/>
      <c r="M16" s="1013"/>
      <c r="N16" s="1013"/>
      <c r="O16" s="1013"/>
      <c r="P16" s="1013"/>
      <c r="Q16" s="1013"/>
      <c r="R16" s="1013"/>
      <c r="S16" s="1013"/>
      <c r="T16" s="1013"/>
    </row>
    <row r="17" spans="1:20" s="1007" customFormat="1" ht="18.75">
      <c r="A17" s="1210"/>
      <c r="B17" s="1210">
        <v>1</v>
      </c>
      <c r="C17" s="1104"/>
      <c r="D17" s="1104"/>
      <c r="F17" s="1029" t="str">
        <f>"4."&amp;mergeValue(A17) &amp;"."&amp;mergeValue(B17)</f>
        <v>4.2.1</v>
      </c>
      <c r="G17" s="831" t="s">
        <v>592</v>
      </c>
      <c r="H17" s="1108" t="str">
        <f>IF(region_name="","",region_name)</f>
        <v>Челябинская область</v>
      </c>
      <c r="I17" s="817" t="s">
        <v>499</v>
      </c>
      <c r="J17" s="616"/>
      <c r="K17" s="1013"/>
      <c r="L17" s="1013"/>
      <c r="M17" s="1013"/>
      <c r="N17" s="1013"/>
      <c r="O17" s="1013"/>
      <c r="P17" s="1013"/>
      <c r="Q17" s="1013"/>
      <c r="R17" s="1013"/>
      <c r="S17" s="1013"/>
      <c r="T17" s="1013"/>
    </row>
    <row r="18" spans="1:20" s="1007" customFormat="1" ht="22.5">
      <c r="A18" s="1210"/>
      <c r="B18" s="1210"/>
      <c r="C18" s="1210">
        <v>1</v>
      </c>
      <c r="D18" s="1104"/>
      <c r="F18" s="1029" t="str">
        <f>"4."&amp;mergeValue(A18) &amp;"."&amp;mergeValue(B18)&amp;"."&amp;mergeValue(C18)</f>
        <v>4.2.1.1</v>
      </c>
      <c r="G18" s="818" t="s">
        <v>497</v>
      </c>
      <c r="H18" s="1108" t="str">
        <f>IF(Территории!H13="","","" &amp; Территории!H13 &amp; "")</f>
        <v>Город Челябинск</v>
      </c>
      <c r="I18" s="817" t="s">
        <v>500</v>
      </c>
      <c r="J18" s="616"/>
      <c r="K18" s="1013"/>
      <c r="L18" s="1013"/>
      <c r="M18" s="1013"/>
      <c r="N18" s="1013"/>
      <c r="O18" s="1013"/>
      <c r="P18" s="1013"/>
      <c r="Q18" s="1013"/>
      <c r="R18" s="1013"/>
      <c r="S18" s="1013"/>
      <c r="T18" s="1013"/>
    </row>
    <row r="19" spans="1:20" s="1007" customFormat="1" ht="56.25">
      <c r="A19" s="1210"/>
      <c r="B19" s="1210"/>
      <c r="C19" s="1210"/>
      <c r="D19" s="1104">
        <v>1</v>
      </c>
      <c r="F19" s="1029" t="str">
        <f>"4."&amp;mergeValue(A19) &amp;"."&amp;mergeValue(B19)&amp;"."&amp;mergeValue(C19)&amp;"."&amp;mergeValue(D19)</f>
        <v>4.2.1.1.1</v>
      </c>
      <c r="G19" s="819" t="s">
        <v>498</v>
      </c>
      <c r="H19" s="1108" t="str">
        <f>IF(Территории!R14="","","" &amp; Территории!R14 &amp; "")</f>
        <v>Город Челябинск (75701000)</v>
      </c>
      <c r="I19" s="1105" t="s">
        <v>591</v>
      </c>
      <c r="J19" s="616"/>
      <c r="K19" s="1013"/>
      <c r="L19" s="1013"/>
      <c r="M19" s="1013"/>
      <c r="N19" s="1013"/>
      <c r="O19" s="1013"/>
      <c r="P19" s="1013"/>
      <c r="Q19" s="1013"/>
      <c r="R19" s="1013"/>
      <c r="S19" s="1013"/>
      <c r="T19" s="1013"/>
    </row>
    <row r="20" spans="1:20" s="326" customFormat="1" ht="3" customHeight="1">
      <c r="A20" s="327"/>
      <c r="B20" s="327"/>
      <c r="C20" s="327"/>
      <c r="D20" s="327"/>
      <c r="F20" s="325"/>
      <c r="G20" s="418"/>
      <c r="H20" s="419"/>
      <c r="I20" s="226"/>
      <c r="J20" s="327"/>
      <c r="K20" s="327"/>
      <c r="L20" s="327"/>
      <c r="M20" s="327"/>
      <c r="N20" s="327"/>
      <c r="O20" s="327"/>
      <c r="P20" s="327"/>
      <c r="Q20" s="327"/>
      <c r="R20" s="327"/>
      <c r="S20" s="327"/>
      <c r="T20" s="327"/>
    </row>
    <row r="21" spans="1:20" s="326" customFormat="1" ht="15" customHeight="1">
      <c r="A21" s="327"/>
      <c r="B21" s="327"/>
      <c r="C21" s="327"/>
      <c r="D21" s="327"/>
      <c r="F21" s="325"/>
      <c r="G21" s="1205" t="s">
        <v>593</v>
      </c>
      <c r="H21" s="1205"/>
      <c r="I21" s="226"/>
      <c r="J21" s="327"/>
      <c r="K21" s="327"/>
      <c r="L21" s="327"/>
      <c r="M21" s="327"/>
      <c r="N21" s="327"/>
      <c r="O21" s="327"/>
      <c r="P21" s="327"/>
      <c r="Q21" s="327"/>
      <c r="R21" s="327"/>
      <c r="S21" s="327"/>
      <c r="T21" s="327"/>
    </row>
  </sheetData>
  <sheetProtection algorithmName="SHA-512" hashValue="JiW+yC8y4P5U0JcZZLO63tuXlktMOylag8JwrDnYR/VEPb0uOFY9FCCOVO24xQHVWGixhzCW66ixJeOzRV53kA==" saltValue="+pFRaMu5D6gB0bZOCe7BwQ=="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32" sqref="F32"/>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8" t="s">
        <v>730</v>
      </c>
      <c r="E5" s="1238"/>
      <c r="F5" s="1238"/>
      <c r="G5" s="438"/>
    </row>
    <row r="6" spans="1:16" ht="3" customHeight="1">
      <c r="C6" s="86"/>
      <c r="D6" s="37"/>
      <c r="E6" s="84"/>
      <c r="F6" s="83"/>
      <c r="G6" s="286"/>
    </row>
    <row r="7" spans="1:16">
      <c r="C7" s="86"/>
      <c r="D7" s="1222" t="s">
        <v>454</v>
      </c>
      <c r="E7" s="1222"/>
      <c r="F7" s="1222"/>
      <c r="G7" s="1285" t="s">
        <v>455</v>
      </c>
    </row>
    <row r="8" spans="1:16">
      <c r="C8" s="86"/>
      <c r="D8" s="103" t="s">
        <v>92</v>
      </c>
      <c r="E8" s="113" t="s">
        <v>457</v>
      </c>
      <c r="F8" s="113" t="s">
        <v>456</v>
      </c>
      <c r="G8" s="1285"/>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2904</v>
      </c>
      <c r="F12" s="1090" t="s">
        <v>2906</v>
      </c>
      <c r="G12" s="1212" t="s">
        <v>597</v>
      </c>
    </row>
    <row r="13" spans="1:16" ht="15" customHeight="1">
      <c r="A13" s="285"/>
      <c r="C13" s="86"/>
      <c r="D13" s="114"/>
      <c r="E13" s="301" t="s">
        <v>328</v>
      </c>
      <c r="F13" s="298"/>
      <c r="G13" s="1214"/>
    </row>
    <row r="14" spans="1:16">
      <c r="A14" s="285"/>
      <c r="C14" s="86"/>
      <c r="D14" s="187" t="s">
        <v>329</v>
      </c>
      <c r="E14" s="287" t="s">
        <v>694</v>
      </c>
      <c r="F14" s="295" t="s">
        <v>458</v>
      </c>
      <c r="G14" s="790"/>
    </row>
    <row r="15" spans="1:16" ht="42.95" customHeight="1">
      <c r="A15" s="285"/>
      <c r="C15" s="86"/>
      <c r="D15" s="187" t="s">
        <v>443</v>
      </c>
      <c r="E15" s="289" t="s">
        <v>2905</v>
      </c>
      <c r="F15" s="1097" t="s">
        <v>2906</v>
      </c>
      <c r="G15" s="1212" t="s">
        <v>695</v>
      </c>
    </row>
    <row r="16" spans="1:16" s="800" customFormat="1" ht="15" customHeight="1">
      <c r="A16" s="804"/>
      <c r="B16" s="186"/>
      <c r="C16" s="687"/>
      <c r="D16" s="825"/>
      <c r="E16" s="828" t="s">
        <v>328</v>
      </c>
      <c r="F16" s="791"/>
      <c r="G16" s="1214"/>
      <c r="I16" s="830"/>
      <c r="J16" s="830"/>
    </row>
    <row r="17" spans="1:16" s="800" customFormat="1">
      <c r="A17" s="804"/>
      <c r="B17" s="186"/>
      <c r="C17" s="687"/>
      <c r="D17" s="187" t="s">
        <v>733</v>
      </c>
      <c r="E17" s="783" t="s">
        <v>735</v>
      </c>
      <c r="F17" s="295" t="s">
        <v>458</v>
      </c>
      <c r="G17" s="790"/>
      <c r="I17" s="830"/>
      <c r="J17" s="830"/>
    </row>
    <row r="18" spans="1:16" s="800" customFormat="1" ht="18.75" hidden="1">
      <c r="A18" s="804"/>
      <c r="B18" s="186"/>
      <c r="C18" s="687"/>
      <c r="D18" s="786" t="s">
        <v>734</v>
      </c>
      <c r="E18" s="785"/>
      <c r="F18" s="784"/>
      <c r="G18" s="799"/>
      <c r="H18" s="787"/>
      <c r="I18" s="830"/>
      <c r="J18" s="830"/>
    </row>
    <row r="19" spans="1:16" ht="15" customHeight="1">
      <c r="A19" s="285"/>
      <c r="C19" s="86"/>
      <c r="D19" s="114"/>
      <c r="E19" s="828" t="s">
        <v>328</v>
      </c>
      <c r="F19" s="791"/>
      <c r="G19" s="792"/>
    </row>
    <row r="20" spans="1:16" ht="3" customHeight="1"/>
    <row r="21" spans="1:16">
      <c r="D21" s="789" t="s">
        <v>731</v>
      </c>
      <c r="E21" s="788" t="s">
        <v>732</v>
      </c>
      <c r="F21" s="726"/>
      <c r="G21" s="726"/>
      <c r="H21" s="726"/>
      <c r="I21" s="726"/>
      <c r="J21" s="726"/>
      <c r="K21" s="726"/>
      <c r="L21" s="726"/>
      <c r="M21" s="726"/>
      <c r="N21" s="726"/>
      <c r="O21" s="726"/>
      <c r="P21" s="726"/>
    </row>
  </sheetData>
  <sheetProtection algorithmName="SHA-512" hashValue="yvgxg9thx1VDPEExU7q1qF7hOhIVpbaBLLfhLt1GmO/36S6T/FsPaRizr7+H84IL/vzp4x0rSvDf3Ew0a1YYPA==" saltValue="Rpo0trxC0qsKw6OhDZE2OQ=="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1"/>
  <sheetViews>
    <sheetView showGridLines="0" topLeftCell="E1" zoomScaleNormal="100" workbookViewId="0">
      <selection activeCell="G17" sqref="G17"/>
    </sheetView>
  </sheetViews>
  <sheetFormatPr defaultColWidth="10.5703125" defaultRowHeight="14.25"/>
  <cols>
    <col min="1" max="1" width="3.7109375" style="1014" hidden="1" customWidth="1"/>
    <col min="2" max="4" width="3.7109375" style="1008" hidden="1" customWidth="1"/>
    <col min="5" max="5" width="3.7109375" style="810"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6" t="s">
        <v>491</v>
      </c>
      <c r="G2" s="1207"/>
      <c r="H2" s="1208"/>
      <c r="I2" s="807"/>
    </row>
    <row r="3" spans="1:20" ht="3" customHeight="1"/>
    <row r="4" spans="1:20" s="1007" customFormat="1" ht="11.25">
      <c r="A4" s="1013"/>
      <c r="B4" s="1013"/>
      <c r="C4" s="1013"/>
      <c r="D4" s="1013"/>
      <c r="F4" s="1164" t="s">
        <v>454</v>
      </c>
      <c r="G4" s="1164"/>
      <c r="H4" s="1164"/>
      <c r="I4" s="1209" t="s">
        <v>455</v>
      </c>
      <c r="J4" s="1013"/>
      <c r="K4" s="1013"/>
      <c r="L4" s="1013"/>
      <c r="M4" s="1013"/>
      <c r="N4" s="1013"/>
      <c r="O4" s="1013"/>
      <c r="P4" s="1013"/>
      <c r="Q4" s="1013"/>
      <c r="R4" s="1013"/>
      <c r="S4" s="1013"/>
      <c r="T4" s="1013"/>
    </row>
    <row r="5" spans="1:20" s="1007" customFormat="1" ht="11.25" customHeight="1">
      <c r="A5" s="1013"/>
      <c r="B5" s="1013"/>
      <c r="C5" s="1013"/>
      <c r="D5" s="1013"/>
      <c r="F5" s="1103" t="s">
        <v>92</v>
      </c>
      <c r="G5" s="811" t="s">
        <v>457</v>
      </c>
      <c r="H5" s="1115" t="s">
        <v>442</v>
      </c>
      <c r="I5" s="1209"/>
      <c r="J5" s="1013"/>
      <c r="K5" s="1013"/>
      <c r="L5" s="1013"/>
      <c r="M5" s="1013"/>
      <c r="N5" s="1013"/>
      <c r="O5" s="1013"/>
      <c r="P5" s="1013"/>
      <c r="Q5" s="1013"/>
      <c r="R5" s="1013"/>
      <c r="S5" s="1013"/>
      <c r="T5" s="1013"/>
    </row>
    <row r="6" spans="1:20" s="1007" customFormat="1" ht="12" customHeight="1">
      <c r="A6" s="1013"/>
      <c r="B6" s="1013"/>
      <c r="C6" s="1013"/>
      <c r="D6" s="1013"/>
      <c r="F6" s="812" t="s">
        <v>93</v>
      </c>
      <c r="G6" s="813">
        <v>2</v>
      </c>
      <c r="H6" s="814">
        <v>3</v>
      </c>
      <c r="I6" s="609">
        <v>4</v>
      </c>
      <c r="J6" s="1013">
        <v>4</v>
      </c>
      <c r="K6" s="1013"/>
      <c r="L6" s="1013"/>
      <c r="M6" s="1013"/>
      <c r="N6" s="1013"/>
      <c r="O6" s="1013"/>
      <c r="P6" s="1013"/>
      <c r="Q6" s="1013"/>
      <c r="R6" s="1013"/>
      <c r="S6" s="1013"/>
      <c r="T6" s="1013"/>
    </row>
    <row r="7" spans="1:20" s="1007" customFormat="1" ht="18.75">
      <c r="A7" s="1013"/>
      <c r="B7" s="1013"/>
      <c r="C7" s="1013"/>
      <c r="D7" s="1013"/>
      <c r="F7" s="1029">
        <v>1</v>
      </c>
      <c r="G7" s="816" t="s">
        <v>492</v>
      </c>
      <c r="H7" s="1108" t="str">
        <f>IF(dateCh="","",dateCh)</f>
        <v>22.04.2022</v>
      </c>
      <c r="I7" s="817" t="s">
        <v>493</v>
      </c>
      <c r="J7" s="616"/>
      <c r="K7" s="1013"/>
      <c r="L7" s="1013"/>
      <c r="M7" s="1013"/>
      <c r="N7" s="1013"/>
      <c r="O7" s="1013"/>
      <c r="P7" s="1013"/>
      <c r="Q7" s="1013"/>
      <c r="R7" s="1013"/>
      <c r="S7" s="1013"/>
      <c r="T7" s="1013"/>
    </row>
    <row r="8" spans="1:20" s="1007" customFormat="1" ht="45">
      <c r="A8" s="1210">
        <v>1</v>
      </c>
      <c r="B8" s="1013"/>
      <c r="C8" s="1013"/>
      <c r="D8" s="1013"/>
      <c r="F8" s="1029" t="str">
        <f>"2." &amp;mergeValue(A8)</f>
        <v>2.1</v>
      </c>
      <c r="G8" s="816" t="s">
        <v>494</v>
      </c>
      <c r="H8" s="1108" t="str">
        <f>IF('Перечень тарифов'!R21="","наименование отсутствует","" &amp; 'Перечень тарифов'!R21 &amp; "")</f>
        <v>наименование отсутствует</v>
      </c>
      <c r="I8" s="817" t="s">
        <v>590</v>
      </c>
      <c r="J8" s="616"/>
      <c r="K8" s="1013"/>
      <c r="L8" s="1013"/>
      <c r="M8" s="1013"/>
      <c r="N8" s="1013"/>
      <c r="O8" s="1013"/>
      <c r="P8" s="1013"/>
      <c r="Q8" s="1013"/>
      <c r="R8" s="1013"/>
      <c r="S8" s="1013"/>
      <c r="T8" s="1013"/>
    </row>
    <row r="9" spans="1:20" s="1007" customFormat="1" ht="22.5">
      <c r="A9" s="1210"/>
      <c r="B9" s="1013"/>
      <c r="C9" s="1013"/>
      <c r="D9" s="1013"/>
      <c r="F9" s="1029" t="str">
        <f>"3." &amp;mergeValue(A9)</f>
        <v>3.1</v>
      </c>
      <c r="G9" s="816" t="s">
        <v>495</v>
      </c>
      <c r="H9" s="1108"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588</v>
      </c>
      <c r="J9" s="616"/>
      <c r="K9" s="1013"/>
      <c r="L9" s="1013"/>
      <c r="M9" s="1013"/>
      <c r="N9" s="1013"/>
      <c r="O9" s="1013"/>
      <c r="P9" s="1013"/>
      <c r="Q9" s="1013"/>
      <c r="R9" s="1013"/>
      <c r="S9" s="1013"/>
      <c r="T9" s="1013"/>
    </row>
    <row r="10" spans="1:20" s="1007" customFormat="1" ht="22.5">
      <c r="A10" s="1210"/>
      <c r="B10" s="1013"/>
      <c r="C10" s="1013"/>
      <c r="D10" s="1013"/>
      <c r="F10" s="1029" t="str">
        <f>"4."&amp;mergeValue(A10)</f>
        <v>4.1</v>
      </c>
      <c r="G10" s="816" t="s">
        <v>496</v>
      </c>
      <c r="H10" s="1115" t="s">
        <v>458</v>
      </c>
      <c r="I10" s="817"/>
      <c r="J10" s="616"/>
      <c r="K10" s="1013"/>
      <c r="L10" s="1013"/>
      <c r="M10" s="1013"/>
      <c r="N10" s="1013"/>
      <c r="O10" s="1013"/>
      <c r="P10" s="1013"/>
      <c r="Q10" s="1013"/>
      <c r="R10" s="1013"/>
      <c r="S10" s="1013"/>
      <c r="T10" s="1013"/>
    </row>
    <row r="11" spans="1:20" s="1007" customFormat="1" ht="18.75">
      <c r="A11" s="1210"/>
      <c r="B11" s="1210">
        <v>1</v>
      </c>
      <c r="C11" s="1104"/>
      <c r="D11" s="1104"/>
      <c r="F11" s="1029" t="str">
        <f>"4."&amp;mergeValue(A11) &amp;"."&amp;mergeValue(B11)</f>
        <v>4.1.1</v>
      </c>
      <c r="G11" s="831" t="s">
        <v>592</v>
      </c>
      <c r="H11" s="1108" t="str">
        <f>IF(region_name="","",region_name)</f>
        <v>Челябинская область</v>
      </c>
      <c r="I11" s="817" t="s">
        <v>499</v>
      </c>
      <c r="J11" s="616"/>
      <c r="K11" s="1013"/>
      <c r="L11" s="1013"/>
      <c r="M11" s="1013"/>
      <c r="N11" s="1013"/>
      <c r="O11" s="1013"/>
      <c r="P11" s="1013"/>
      <c r="Q11" s="1013"/>
      <c r="R11" s="1013"/>
      <c r="S11" s="1013"/>
      <c r="T11" s="1013"/>
    </row>
    <row r="12" spans="1:20" s="1007" customFormat="1" ht="22.5">
      <c r="A12" s="1210"/>
      <c r="B12" s="1210"/>
      <c r="C12" s="1210">
        <v>1</v>
      </c>
      <c r="D12" s="1104"/>
      <c r="F12" s="1029" t="str">
        <f>"4."&amp;mergeValue(A12) &amp;"."&amp;mergeValue(B12)&amp;"."&amp;mergeValue(C12)</f>
        <v>4.1.1.1</v>
      </c>
      <c r="G12" s="818" t="s">
        <v>497</v>
      </c>
      <c r="H12" s="1108" t="str">
        <f>IF(Территории!H13="","","" &amp; Территории!H13 &amp; "")</f>
        <v>Город Челябинск</v>
      </c>
      <c r="I12" s="817" t="s">
        <v>500</v>
      </c>
      <c r="J12" s="616"/>
      <c r="K12" s="1013"/>
      <c r="L12" s="1013"/>
      <c r="M12" s="1013"/>
      <c r="N12" s="1013"/>
      <c r="O12" s="1013"/>
      <c r="P12" s="1013"/>
      <c r="Q12" s="1013"/>
      <c r="R12" s="1013"/>
      <c r="S12" s="1013"/>
      <c r="T12" s="1013"/>
    </row>
    <row r="13" spans="1:20" s="1007" customFormat="1" ht="56.25">
      <c r="A13" s="1210"/>
      <c r="B13" s="1210"/>
      <c r="C13" s="1210"/>
      <c r="D13" s="1104">
        <v>1</v>
      </c>
      <c r="F13" s="1029" t="str">
        <f>"4."&amp;mergeValue(A13) &amp;"."&amp;mergeValue(B13)&amp;"."&amp;mergeValue(C13)&amp;"."&amp;mergeValue(D13)</f>
        <v>4.1.1.1.1</v>
      </c>
      <c r="G13" s="819" t="s">
        <v>498</v>
      </c>
      <c r="H13" s="1108" t="str">
        <f>IF(Территории!R14="","","" &amp; Территории!R14 &amp; "")</f>
        <v>Город Челябинск (75701000)</v>
      </c>
      <c r="I13" s="1105" t="s">
        <v>591</v>
      </c>
      <c r="J13" s="616"/>
      <c r="K13" s="1013"/>
      <c r="L13" s="1013"/>
      <c r="M13" s="1013"/>
      <c r="N13" s="1013"/>
      <c r="O13" s="1013"/>
      <c r="P13" s="1013"/>
      <c r="Q13" s="1013"/>
      <c r="R13" s="1013"/>
      <c r="S13" s="1013"/>
      <c r="T13" s="1013"/>
    </row>
    <row r="14" spans="1:20" s="1007" customFormat="1" ht="45">
      <c r="A14" s="1210">
        <v>2</v>
      </c>
      <c r="B14" s="1013"/>
      <c r="C14" s="1013"/>
      <c r="D14" s="1013"/>
      <c r="F14" s="1029" t="str">
        <f>"2." &amp;mergeValue(A14)</f>
        <v>2.2</v>
      </c>
      <c r="G14" s="816" t="s">
        <v>494</v>
      </c>
      <c r="H14" s="1108" t="str">
        <f>IF('Перечень тарифов'!R25="","наименование отсутствует","" &amp; 'Перечень тарифов'!R25 &amp; "")</f>
        <v>наименование отсутствует</v>
      </c>
      <c r="I14" s="817" t="s">
        <v>590</v>
      </c>
      <c r="J14" s="616"/>
      <c r="K14" s="1013"/>
      <c r="L14" s="1013"/>
      <c r="M14" s="1013"/>
      <c r="N14" s="1013"/>
      <c r="O14" s="1013"/>
      <c r="P14" s="1013"/>
      <c r="Q14" s="1013"/>
      <c r="R14" s="1013"/>
      <c r="S14" s="1013"/>
      <c r="T14" s="1013"/>
    </row>
    <row r="15" spans="1:20" s="1007" customFormat="1" ht="22.5">
      <c r="A15" s="1210"/>
      <c r="B15" s="1013"/>
      <c r="C15" s="1013"/>
      <c r="D15" s="1013"/>
      <c r="F15" s="1029" t="str">
        <f>"3." &amp;mergeValue(A15)</f>
        <v>3.2</v>
      </c>
      <c r="G15" s="816" t="s">
        <v>495</v>
      </c>
      <c r="H15" s="1108" t="str">
        <f>IF('Перечень тарифов'!F21="","наименование отсутствует","" &amp; 'Перечень тарифов'!F21 &amp; "")</f>
        <v>Подключение (технологическое присоединение) к системе теплоснабжения</v>
      </c>
      <c r="I15" s="817" t="s">
        <v>588</v>
      </c>
      <c r="J15" s="616"/>
      <c r="K15" s="1013"/>
      <c r="L15" s="1013"/>
      <c r="M15" s="1013"/>
      <c r="N15" s="1013"/>
      <c r="O15" s="1013"/>
      <c r="P15" s="1013"/>
      <c r="Q15" s="1013"/>
      <c r="R15" s="1013"/>
      <c r="S15" s="1013"/>
      <c r="T15" s="1013"/>
    </row>
    <row r="16" spans="1:20" s="1007" customFormat="1" ht="22.5">
      <c r="A16" s="1210"/>
      <c r="B16" s="1013"/>
      <c r="C16" s="1013"/>
      <c r="D16" s="1013"/>
      <c r="F16" s="1029" t="str">
        <f>"4."&amp;mergeValue(A16)</f>
        <v>4.2</v>
      </c>
      <c r="G16" s="816" t="s">
        <v>496</v>
      </c>
      <c r="H16" s="1115" t="s">
        <v>458</v>
      </c>
      <c r="I16" s="817"/>
      <c r="J16" s="616"/>
      <c r="K16" s="1013"/>
      <c r="L16" s="1013"/>
      <c r="M16" s="1013"/>
      <c r="N16" s="1013"/>
      <c r="O16" s="1013"/>
      <c r="P16" s="1013"/>
      <c r="Q16" s="1013"/>
      <c r="R16" s="1013"/>
      <c r="S16" s="1013"/>
      <c r="T16" s="1013"/>
    </row>
    <row r="17" spans="1:20" s="1007" customFormat="1" ht="18.75">
      <c r="A17" s="1210"/>
      <c r="B17" s="1210">
        <v>1</v>
      </c>
      <c r="C17" s="1104"/>
      <c r="D17" s="1104"/>
      <c r="F17" s="1029" t="str">
        <f>"4."&amp;mergeValue(A17) &amp;"."&amp;mergeValue(B17)</f>
        <v>4.2.1</v>
      </c>
      <c r="G17" s="831" t="s">
        <v>592</v>
      </c>
      <c r="H17" s="1108" t="str">
        <f>IF(region_name="","",region_name)</f>
        <v>Челябинская область</v>
      </c>
      <c r="I17" s="817" t="s">
        <v>499</v>
      </c>
      <c r="J17" s="616"/>
      <c r="K17" s="1013"/>
      <c r="L17" s="1013"/>
      <c r="M17" s="1013"/>
      <c r="N17" s="1013"/>
      <c r="O17" s="1013"/>
      <c r="P17" s="1013"/>
      <c r="Q17" s="1013"/>
      <c r="R17" s="1013"/>
      <c r="S17" s="1013"/>
      <c r="T17" s="1013"/>
    </row>
    <row r="18" spans="1:20" s="1007" customFormat="1" ht="22.5">
      <c r="A18" s="1210"/>
      <c r="B18" s="1210"/>
      <c r="C18" s="1210">
        <v>1</v>
      </c>
      <c r="D18" s="1104"/>
      <c r="F18" s="1029" t="str">
        <f>"4."&amp;mergeValue(A18) &amp;"."&amp;mergeValue(B18)&amp;"."&amp;mergeValue(C18)</f>
        <v>4.2.1.1</v>
      </c>
      <c r="G18" s="818" t="s">
        <v>497</v>
      </c>
      <c r="H18" s="1108" t="str">
        <f>IF(Территории!H13="","","" &amp; Территории!H13 &amp; "")</f>
        <v>Город Челябинск</v>
      </c>
      <c r="I18" s="817" t="s">
        <v>500</v>
      </c>
      <c r="J18" s="616"/>
      <c r="K18" s="1013"/>
      <c r="L18" s="1013"/>
      <c r="M18" s="1013"/>
      <c r="N18" s="1013"/>
      <c r="O18" s="1013"/>
      <c r="P18" s="1013"/>
      <c r="Q18" s="1013"/>
      <c r="R18" s="1013"/>
      <c r="S18" s="1013"/>
      <c r="T18" s="1013"/>
    </row>
    <row r="19" spans="1:20" s="1007" customFormat="1" ht="56.25">
      <c r="A19" s="1210"/>
      <c r="B19" s="1210"/>
      <c r="C19" s="1210"/>
      <c r="D19" s="1104">
        <v>1</v>
      </c>
      <c r="F19" s="1029" t="str">
        <f>"4."&amp;mergeValue(A19) &amp;"."&amp;mergeValue(B19)&amp;"."&amp;mergeValue(C19)&amp;"."&amp;mergeValue(D19)</f>
        <v>4.2.1.1.1</v>
      </c>
      <c r="G19" s="819" t="s">
        <v>498</v>
      </c>
      <c r="H19" s="1108" t="str">
        <f>IF(Территории!R14="","","" &amp; Территории!R14 &amp; "")</f>
        <v>Город Челябинск (75701000)</v>
      </c>
      <c r="I19" s="1105" t="s">
        <v>591</v>
      </c>
      <c r="J19" s="616"/>
      <c r="K19" s="1013"/>
      <c r="L19" s="1013"/>
      <c r="M19" s="1013"/>
      <c r="N19" s="1013"/>
      <c r="O19" s="1013"/>
      <c r="P19" s="1013"/>
      <c r="Q19" s="1013"/>
      <c r="R19" s="1013"/>
      <c r="S19" s="1013"/>
      <c r="T19" s="1013"/>
    </row>
    <row r="20" spans="1:20" s="773" customFormat="1" ht="3" customHeight="1">
      <c r="A20" s="774"/>
      <c r="B20" s="774"/>
      <c r="C20" s="774"/>
      <c r="D20" s="774"/>
      <c r="F20" s="823"/>
      <c r="G20" s="418"/>
      <c r="H20" s="419"/>
      <c r="I20" s="984"/>
      <c r="J20" s="774"/>
      <c r="K20" s="774"/>
      <c r="L20" s="774"/>
      <c r="M20" s="774"/>
      <c r="N20" s="774"/>
      <c r="O20" s="774"/>
      <c r="P20" s="774"/>
      <c r="Q20" s="774"/>
      <c r="R20" s="774"/>
      <c r="S20" s="774"/>
      <c r="T20" s="774"/>
    </row>
    <row r="21" spans="1:20" s="773" customFormat="1" ht="15" customHeight="1">
      <c r="A21" s="774"/>
      <c r="B21" s="774"/>
      <c r="C21" s="774"/>
      <c r="D21" s="774"/>
      <c r="F21" s="823"/>
      <c r="G21" s="1205" t="s">
        <v>593</v>
      </c>
      <c r="H21" s="1205"/>
      <c r="I21" s="984"/>
      <c r="J21" s="774"/>
      <c r="K21" s="774"/>
      <c r="L21" s="774"/>
      <c r="M21" s="774"/>
      <c r="N21" s="774"/>
      <c r="O21" s="774"/>
      <c r="P21" s="774"/>
      <c r="Q21" s="774"/>
      <c r="R21" s="774"/>
      <c r="S21" s="774"/>
      <c r="T21" s="774"/>
    </row>
  </sheetData>
  <sheetProtection algorithmName="SHA-512" hashValue="18toyOLlAFfx/wg6s42kDJKOcz1CYDX5gNCJk0qlEpbPhohxMvzjdcLa8La6AJCoa3Fzju1PDzQTkxSXQ5uvKQ==" saltValue="ak+Uja4F1fkL9IKnv6wX2Q==" spinCount="100000" sheet="1" objects="1" scenarios="1" formatColumns="0" formatRows="0"/>
  <mergeCells count="10">
    <mergeCell ref="G21:H21"/>
    <mergeCell ref="F2:H2"/>
    <mergeCell ref="F4:H4"/>
    <mergeCell ref="I4:I5"/>
    <mergeCell ref="A8:A13"/>
    <mergeCell ref="B11:B13"/>
    <mergeCell ref="C12:C13"/>
    <mergeCell ref="A14:A19"/>
    <mergeCell ref="B17:B19"/>
    <mergeCell ref="C18:C19"/>
  </mergeCells>
  <dataValidations count="1">
    <dataValidation type="textLength" operator="lessThanOrEqual" allowBlank="1" showInputMessage="1" showErrorMessage="1" errorTitle="Ошибка" error="Допускается ввод не более 900 символов!" sqref="I20:I21">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G19" zoomScaleNormal="100" workbookViewId="0">
      <selection activeCell="I39" sqref="I3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8" t="s">
        <v>696</v>
      </c>
      <c r="E5" s="1238"/>
      <c r="F5" s="1238"/>
      <c r="G5" s="1238"/>
      <c r="H5" s="1238"/>
      <c r="I5" s="336"/>
    </row>
    <row r="6" spans="1:9" ht="3" customHeight="1">
      <c r="C6" s="86"/>
      <c r="D6" s="37"/>
      <c r="E6" s="84"/>
      <c r="F6" s="84"/>
      <c r="G6" s="84"/>
      <c r="H6" s="83"/>
      <c r="I6" s="286"/>
    </row>
    <row r="7" spans="1:9" ht="21" customHeight="1">
      <c r="C7" s="86"/>
      <c r="D7" s="1222" t="s">
        <v>454</v>
      </c>
      <c r="E7" s="1222"/>
      <c r="F7" s="1222"/>
      <c r="G7" s="1222"/>
      <c r="H7" s="1222"/>
      <c r="I7" s="1285" t="s">
        <v>455</v>
      </c>
    </row>
    <row r="8" spans="1:9" ht="21" customHeight="1">
      <c r="C8" s="86"/>
      <c r="D8" s="103" t="s">
        <v>92</v>
      </c>
      <c r="E8" s="113" t="s">
        <v>457</v>
      </c>
      <c r="F8" s="113"/>
      <c r="G8" s="113" t="s">
        <v>442</v>
      </c>
      <c r="H8" s="113" t="s">
        <v>456</v>
      </c>
      <c r="I8" s="1285"/>
    </row>
    <row r="9" spans="1:9" ht="12" customHeight="1">
      <c r="C9" s="86"/>
      <c r="D9" s="42" t="s">
        <v>93</v>
      </c>
      <c r="E9" s="42" t="s">
        <v>49</v>
      </c>
      <c r="F9" s="42"/>
      <c r="G9" s="42" t="s">
        <v>50</v>
      </c>
      <c r="H9" s="42" t="s">
        <v>51</v>
      </c>
      <c r="I9" s="42" t="s">
        <v>68</v>
      </c>
    </row>
    <row r="10" spans="1:9">
      <c r="A10" s="285"/>
      <c r="C10" s="86"/>
      <c r="D10" s="187">
        <v>1</v>
      </c>
      <c r="E10" s="1287" t="s">
        <v>459</v>
      </c>
      <c r="F10" s="1287"/>
      <c r="G10" s="1287"/>
      <c r="H10" s="1287"/>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414" t="s">
        <v>2907</v>
      </c>
      <c r="H12" s="1090" t="s">
        <v>2906</v>
      </c>
      <c r="I12" s="415" t="s">
        <v>697</v>
      </c>
    </row>
    <row r="13" spans="1:9" ht="33.75">
      <c r="A13" s="285"/>
      <c r="B13" s="186">
        <v>3</v>
      </c>
      <c r="C13" s="86"/>
      <c r="D13" s="187">
        <v>2</v>
      </c>
      <c r="E13" s="352" t="s">
        <v>698</v>
      </c>
      <c r="F13" s="295"/>
      <c r="G13" s="295" t="s">
        <v>458</v>
      </c>
      <c r="H13" s="1090" t="s">
        <v>2906</v>
      </c>
      <c r="I13" s="416" t="s">
        <v>463</v>
      </c>
    </row>
    <row r="14" spans="1:9" ht="39" customHeight="1">
      <c r="A14" s="285"/>
      <c r="C14" s="86"/>
      <c r="D14" s="187">
        <v>3</v>
      </c>
      <c r="E14" s="1286" t="s">
        <v>699</v>
      </c>
      <c r="F14" s="1286"/>
      <c r="G14" s="1286"/>
      <c r="H14" s="1286"/>
      <c r="I14" s="413"/>
    </row>
    <row r="15" spans="1:9" ht="32.1" customHeight="1">
      <c r="A15" s="285"/>
      <c r="C15" s="86"/>
      <c r="D15" s="187" t="s">
        <v>444</v>
      </c>
      <c r="E15" s="296" t="s">
        <v>2908</v>
      </c>
      <c r="F15" s="295"/>
      <c r="G15" s="295" t="s">
        <v>458</v>
      </c>
      <c r="H15" s="1090" t="s">
        <v>2906</v>
      </c>
      <c r="I15" s="1212" t="s">
        <v>700</v>
      </c>
    </row>
    <row r="16" spans="1:9" ht="15" customHeight="1">
      <c r="A16" s="285"/>
      <c r="C16" s="86"/>
      <c r="D16" s="114"/>
      <c r="E16" s="300" t="s">
        <v>328</v>
      </c>
      <c r="F16" s="301"/>
      <c r="G16" s="301"/>
      <c r="H16" s="298"/>
      <c r="I16" s="1214"/>
    </row>
    <row r="17" spans="1:12" ht="69" customHeight="1">
      <c r="A17" s="285"/>
      <c r="B17" s="186">
        <v>3</v>
      </c>
      <c r="C17" s="86"/>
      <c r="D17" s="187">
        <v>4</v>
      </c>
      <c r="E17" s="1286" t="s">
        <v>701</v>
      </c>
      <c r="F17" s="1286"/>
      <c r="G17" s="1286"/>
      <c r="H17" s="1286"/>
      <c r="I17" s="413"/>
    </row>
    <row r="18" spans="1:12" ht="20.100000000000001" customHeight="1">
      <c r="A18" s="285"/>
      <c r="C18" s="86"/>
      <c r="D18" s="187" t="s">
        <v>445</v>
      </c>
      <c r="E18" s="302" t="s">
        <v>464</v>
      </c>
      <c r="F18" s="295"/>
      <c r="G18" s="292" t="s">
        <v>2911</v>
      </c>
      <c r="H18" s="295" t="s">
        <v>458</v>
      </c>
      <c r="I18" s="1212" t="s">
        <v>481</v>
      </c>
    </row>
    <row r="19" spans="1:12" s="1061" customFormat="1" ht="20.100000000000001" customHeight="1">
      <c r="A19" s="804"/>
      <c r="B19" s="186"/>
      <c r="C19" s="1120" t="s">
        <v>2909</v>
      </c>
      <c r="D19" s="187" t="s">
        <v>2910</v>
      </c>
      <c r="E19" s="302" t="str">
        <f>E18</f>
        <v>наименование НПА</v>
      </c>
      <c r="F19" s="295" t="s">
        <v>458</v>
      </c>
      <c r="G19" s="292" t="s">
        <v>2912</v>
      </c>
      <c r="H19" s="295" t="s">
        <v>458</v>
      </c>
      <c r="I19" s="1213"/>
      <c r="K19" s="830"/>
      <c r="L19" s="830"/>
    </row>
    <row r="20" spans="1:12" ht="15" customHeight="1">
      <c r="A20" s="285"/>
      <c r="C20" s="86"/>
      <c r="D20" s="114"/>
      <c r="E20" s="300" t="s">
        <v>328</v>
      </c>
      <c r="F20" s="301"/>
      <c r="G20" s="301"/>
      <c r="H20" s="298"/>
      <c r="I20" s="1214"/>
    </row>
    <row r="21" spans="1:12" ht="30" customHeight="1">
      <c r="A21" s="285"/>
      <c r="B21" s="186">
        <v>3</v>
      </c>
      <c r="C21" s="86"/>
      <c r="D21" s="187">
        <v>5</v>
      </c>
      <c r="E21" s="1286" t="s">
        <v>702</v>
      </c>
      <c r="F21" s="1286"/>
      <c r="G21" s="1286"/>
      <c r="H21" s="1286"/>
      <c r="I21" s="413"/>
    </row>
    <row r="22" spans="1:12" ht="26.1" customHeight="1">
      <c r="A22" s="285"/>
      <c r="C22" s="86"/>
      <c r="D22" s="187" t="s">
        <v>446</v>
      </c>
      <c r="E22" s="1288" t="s">
        <v>703</v>
      </c>
      <c r="F22" s="1288"/>
      <c r="G22" s="1288"/>
      <c r="H22" s="1288"/>
      <c r="I22" s="413"/>
    </row>
    <row r="23" spans="1:12" ht="20.100000000000001" customHeight="1">
      <c r="A23" s="285"/>
      <c r="C23" s="86"/>
      <c r="D23" s="187" t="s">
        <v>447</v>
      </c>
      <c r="E23" s="303" t="s">
        <v>465</v>
      </c>
      <c r="F23" s="295"/>
      <c r="G23" s="414" t="s">
        <v>2915</v>
      </c>
      <c r="H23" s="295" t="s">
        <v>458</v>
      </c>
      <c r="I23" s="1212" t="s">
        <v>704</v>
      </c>
    </row>
    <row r="24" spans="1:12" s="1061" customFormat="1" ht="20.100000000000001" customHeight="1">
      <c r="A24" s="804"/>
      <c r="B24" s="186"/>
      <c r="C24" s="1120" t="s">
        <v>2909</v>
      </c>
      <c r="D24" s="187" t="s">
        <v>2913</v>
      </c>
      <c r="E24" s="303" t="str">
        <f>E23</f>
        <v>контактный телефон службы</v>
      </c>
      <c r="F24" s="295" t="s">
        <v>458</v>
      </c>
      <c r="G24" s="414" t="s">
        <v>2916</v>
      </c>
      <c r="H24" s="295" t="s">
        <v>458</v>
      </c>
      <c r="I24" s="1213"/>
      <c r="K24" s="830"/>
      <c r="L24" s="830"/>
    </row>
    <row r="25" spans="1:12" s="1061" customFormat="1" ht="20.100000000000001" customHeight="1">
      <c r="A25" s="804"/>
      <c r="B25" s="186"/>
      <c r="C25" s="1120" t="s">
        <v>2909</v>
      </c>
      <c r="D25" s="187" t="s">
        <v>2914</v>
      </c>
      <c r="E25" s="303" t="str">
        <f>E24</f>
        <v>контактный телефон службы</v>
      </c>
      <c r="F25" s="295" t="s">
        <v>458</v>
      </c>
      <c r="G25" s="414" t="s">
        <v>2917</v>
      </c>
      <c r="H25" s="295" t="s">
        <v>458</v>
      </c>
      <c r="I25" s="1213"/>
      <c r="K25" s="830"/>
      <c r="L25" s="830"/>
    </row>
    <row r="26" spans="1:12" ht="15" customHeight="1">
      <c r="A26" s="285"/>
      <c r="C26" s="86"/>
      <c r="D26" s="114"/>
      <c r="E26" s="301" t="s">
        <v>328</v>
      </c>
      <c r="F26" s="297"/>
      <c r="G26" s="297"/>
      <c r="H26" s="298"/>
      <c r="I26" s="1214"/>
    </row>
    <row r="27" spans="1:12" ht="14.25" customHeight="1">
      <c r="A27" s="285"/>
      <c r="C27" s="86"/>
      <c r="D27" s="187" t="s">
        <v>448</v>
      </c>
      <c r="E27" s="1288" t="s">
        <v>705</v>
      </c>
      <c r="F27" s="1288"/>
      <c r="G27" s="1288"/>
      <c r="H27" s="1288"/>
      <c r="I27" s="413"/>
    </row>
    <row r="28" spans="1:12" ht="42.95" customHeight="1">
      <c r="A28" s="285"/>
      <c r="C28" s="86"/>
      <c r="D28" s="187" t="s">
        <v>449</v>
      </c>
      <c r="E28" s="303" t="s">
        <v>467</v>
      </c>
      <c r="F28" s="295"/>
      <c r="G28" s="414" t="s">
        <v>2918</v>
      </c>
      <c r="H28" s="295" t="s">
        <v>458</v>
      </c>
      <c r="I28" s="1212" t="s">
        <v>598</v>
      </c>
    </row>
    <row r="29" spans="1:12" ht="15" customHeight="1">
      <c r="A29" s="285"/>
      <c r="C29" s="86"/>
      <c r="D29" s="114"/>
      <c r="E29" s="301" t="s">
        <v>328</v>
      </c>
      <c r="F29" s="297"/>
      <c r="G29" s="297"/>
      <c r="H29" s="298"/>
      <c r="I29" s="1214"/>
    </row>
    <row r="30" spans="1:12" ht="26.1" customHeight="1">
      <c r="A30" s="285"/>
      <c r="C30" s="86"/>
      <c r="D30" s="187" t="s">
        <v>450</v>
      </c>
      <c r="E30" s="1288" t="s">
        <v>706</v>
      </c>
      <c r="F30" s="1288"/>
      <c r="G30" s="1288"/>
      <c r="H30" s="1288"/>
      <c r="I30" s="413"/>
    </row>
    <row r="31" spans="1:12" ht="32.1" customHeight="1">
      <c r="A31" s="285"/>
      <c r="C31" s="86"/>
      <c r="D31" s="187" t="s">
        <v>451</v>
      </c>
      <c r="E31" s="303" t="s">
        <v>466</v>
      </c>
      <c r="F31" s="295"/>
      <c r="G31" s="306" t="s">
        <v>2921</v>
      </c>
      <c r="H31" s="295" t="s">
        <v>458</v>
      </c>
      <c r="I31" s="1212" t="s">
        <v>707</v>
      </c>
      <c r="K31" s="212" t="s">
        <v>2920</v>
      </c>
      <c r="L31" s="212" t="s">
        <v>2919</v>
      </c>
    </row>
    <row r="32" spans="1:12" ht="15" customHeight="1">
      <c r="A32" s="285"/>
      <c r="C32" s="86"/>
      <c r="D32" s="114"/>
      <c r="E32" s="301" t="s">
        <v>328</v>
      </c>
      <c r="F32" s="297"/>
      <c r="G32" s="297"/>
      <c r="H32" s="298"/>
      <c r="I32" s="1214"/>
    </row>
    <row r="33" spans="1:12" ht="49.5" customHeight="1">
      <c r="A33" s="285"/>
      <c r="B33" s="186">
        <v>3</v>
      </c>
      <c r="C33" s="86"/>
      <c r="D33" s="187" t="s">
        <v>69</v>
      </c>
      <c r="E33" s="1286" t="s">
        <v>709</v>
      </c>
      <c r="F33" s="1286"/>
      <c r="G33" s="1286"/>
      <c r="H33" s="1286"/>
      <c r="I33" s="413"/>
    </row>
    <row r="34" spans="1:12" ht="20.100000000000001" customHeight="1">
      <c r="A34" s="285"/>
      <c r="C34" s="86"/>
      <c r="D34" s="187" t="s">
        <v>452</v>
      </c>
      <c r="E34" s="296" t="s">
        <v>2922</v>
      </c>
      <c r="F34" s="295"/>
      <c r="G34" s="295" t="s">
        <v>458</v>
      </c>
      <c r="H34" s="1090" t="s">
        <v>2906</v>
      </c>
      <c r="I34" s="1212" t="s">
        <v>480</v>
      </c>
    </row>
    <row r="35" spans="1:12" ht="15" customHeight="1">
      <c r="A35" s="285"/>
      <c r="C35" s="86"/>
      <c r="D35" s="114"/>
      <c r="E35" s="300" t="s">
        <v>328</v>
      </c>
      <c r="F35" s="297"/>
      <c r="G35" s="297"/>
      <c r="H35" s="298"/>
      <c r="I35" s="1214"/>
    </row>
    <row r="36" spans="1:12" s="174" customFormat="1" ht="3" customHeight="1">
      <c r="A36" s="285"/>
      <c r="K36" s="290"/>
      <c r="L36" s="290"/>
    </row>
    <row r="37" spans="1:12" ht="24.75" customHeight="1">
      <c r="D37" s="299">
        <v>1</v>
      </c>
      <c r="E37" s="1205" t="s">
        <v>708</v>
      </c>
      <c r="F37" s="1205"/>
      <c r="G37" s="1205"/>
      <c r="H37" s="1205"/>
      <c r="I37" s="1205"/>
    </row>
  </sheetData>
  <sheetProtection algorithmName="SHA-512" hashValue="ccN+A2MMtJXtoDWv9AJ3mMeFIl1irfsdJ3/lrP+oiQQsWV8iktHtX6d2xfWOc+/a8UVeO9NXrhZu1rEtU7GPgw==" saltValue="GTgYDoQSytJiiDhEZV9CeA=="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9" t="s">
        <v>478</v>
      </c>
      <c r="E5" s="1289"/>
      <c r="F5" s="1289"/>
      <c r="G5" s="1289"/>
      <c r="H5" s="1289"/>
      <c r="I5" s="1289"/>
      <c r="J5" s="1289"/>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91" t="s">
        <v>454</v>
      </c>
      <c r="E8" s="1291"/>
      <c r="F8" s="1291"/>
      <c r="G8" s="1291"/>
      <c r="H8" s="1291"/>
      <c r="I8" s="1291"/>
      <c r="J8" s="1291"/>
      <c r="K8" s="1291" t="s">
        <v>455</v>
      </c>
    </row>
    <row r="9" spans="1:14">
      <c r="D9" s="1291" t="s">
        <v>92</v>
      </c>
      <c r="E9" s="1291" t="s">
        <v>482</v>
      </c>
      <c r="F9" s="1291"/>
      <c r="G9" s="1291" t="s">
        <v>483</v>
      </c>
      <c r="H9" s="1291"/>
      <c r="I9" s="1291"/>
      <c r="J9" s="1291"/>
      <c r="K9" s="1291"/>
    </row>
    <row r="10" spans="1:14" ht="22.5">
      <c r="D10" s="1291"/>
      <c r="E10" s="137" t="s">
        <v>484</v>
      </c>
      <c r="F10" s="137" t="s">
        <v>400</v>
      </c>
      <c r="G10" s="137" t="s">
        <v>400</v>
      </c>
      <c r="H10" s="137" t="s">
        <v>484</v>
      </c>
      <c r="I10" s="137" t="s">
        <v>485</v>
      </c>
      <c r="J10" s="137" t="s">
        <v>456</v>
      </c>
      <c r="K10" s="1291"/>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6"/>
      <c r="G12" s="1086"/>
      <c r="H12" s="1086"/>
      <c r="I12" s="1099"/>
      <c r="J12" s="1090"/>
      <c r="K12" s="1212"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14"/>
    </row>
    <row r="14" spans="1:14" ht="3" customHeight="1">
      <c r="A14" s="131"/>
      <c r="B14" s="131"/>
      <c r="C14" s="131"/>
    </row>
    <row r="15" spans="1:14" ht="27.75" customHeight="1">
      <c r="E15" s="1290" t="s">
        <v>594</v>
      </c>
      <c r="F15" s="1290"/>
      <c r="G15" s="1290"/>
      <c r="H15" s="1290"/>
      <c r="I15" s="1290"/>
      <c r="J15" s="1290"/>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3"/>
    </row>
    <row r="13" spans="3:9" ht="12" customHeight="1">
      <c r="C13" s="50"/>
      <c r="D13" s="429"/>
      <c r="E13" s="430" t="s">
        <v>177</v>
      </c>
    </row>
    <row r="14" spans="3:9" ht="3" customHeight="1"/>
    <row r="15" spans="3:9" ht="22.5" customHeight="1">
      <c r="C15" s="168"/>
      <c r="D15" s="1292" t="s">
        <v>315</v>
      </c>
      <c r="E15" s="1292"/>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9" t="s">
        <v>55</v>
      </c>
      <c r="E7" s="1289"/>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3" t="s">
        <v>56</v>
      </c>
      <c r="C2" s="1293"/>
      <c r="D2" s="1293"/>
      <c r="E2" s="440"/>
    </row>
    <row r="3" spans="2:5" ht="3" customHeight="1"/>
    <row r="4" spans="2:5" ht="21.75" customHeight="1" thickBot="1">
      <c r="B4" s="1131" t="s">
        <v>1</v>
      </c>
      <c r="C4" s="1131" t="s">
        <v>91</v>
      </c>
      <c r="D4" s="113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1">
        <v>44673.796932870369</v>
      </c>
      <c r="B2" s="12" t="s">
        <v>774</v>
      </c>
      <c r="C2" s="12" t="s">
        <v>442</v>
      </c>
    </row>
    <row r="3" spans="1:4">
      <c r="A3" s="1121">
        <v>44673.796944444446</v>
      </c>
      <c r="B3" s="12" t="s">
        <v>775</v>
      </c>
      <c r="C3" s="12" t="s">
        <v>442</v>
      </c>
    </row>
    <row r="4" spans="1:4">
      <c r="A4" s="1121">
        <v>44673.797002314815</v>
      </c>
      <c r="B4" s="12" t="s">
        <v>774</v>
      </c>
      <c r="C4" s="12" t="s">
        <v>442</v>
      </c>
    </row>
    <row r="5" spans="1:4">
      <c r="A5" s="1121">
        <v>44673.797013888892</v>
      </c>
      <c r="B5" s="12" t="s">
        <v>775</v>
      </c>
      <c r="C5" s="12" t="s">
        <v>442</v>
      </c>
    </row>
    <row r="6" spans="1:4">
      <c r="A6" s="1121">
        <v>44673.797754629632</v>
      </c>
      <c r="B6" s="12" t="s">
        <v>774</v>
      </c>
      <c r="C6" s="12" t="s">
        <v>442</v>
      </c>
    </row>
    <row r="7" spans="1:4">
      <c r="A7" s="1121">
        <v>44673.797766203701</v>
      </c>
      <c r="B7" s="12" t="s">
        <v>775</v>
      </c>
      <c r="C7" s="12" t="s">
        <v>442</v>
      </c>
    </row>
    <row r="8" spans="1:4">
      <c r="A8" s="1121">
        <v>44673.809560185182</v>
      </c>
      <c r="B8" s="12" t="s">
        <v>774</v>
      </c>
      <c r="C8" s="12" t="s">
        <v>442</v>
      </c>
    </row>
    <row r="9" spans="1:4">
      <c r="A9" s="1121">
        <v>44673.809571759259</v>
      </c>
      <c r="B9" s="12" t="s">
        <v>775</v>
      </c>
      <c r="C9" s="12" t="s">
        <v>442</v>
      </c>
    </row>
    <row r="10" spans="1:4">
      <c r="A10" s="1121">
        <v>45362.392152777778</v>
      </c>
      <c r="B10" s="12" t="s">
        <v>774</v>
      </c>
      <c r="C10" s="12" t="s">
        <v>442</v>
      </c>
    </row>
    <row r="11" spans="1:4">
      <c r="A11" s="1121">
        <v>45362.392175925925</v>
      </c>
      <c r="B11" s="12" t="s">
        <v>775</v>
      </c>
      <c r="C1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9">
        <v>1</v>
      </c>
      <c r="E9" s="1307"/>
      <c r="F9" s="1309"/>
      <c r="G9" s="1313" t="s">
        <v>85</v>
      </c>
      <c r="H9" s="1179"/>
      <c r="I9" s="1179">
        <v>1</v>
      </c>
      <c r="J9" s="1302"/>
      <c r="K9" s="1237" t="s">
        <v>85</v>
      </c>
      <c r="L9" s="1199"/>
      <c r="M9" s="1199" t="s">
        <v>93</v>
      </c>
      <c r="N9" s="1305"/>
      <c r="O9" s="1237" t="s">
        <v>85</v>
      </c>
      <c r="P9" s="1199"/>
      <c r="Q9" s="1199" t="s">
        <v>93</v>
      </c>
      <c r="R9" s="1306"/>
      <c r="S9" s="1237" t="s">
        <v>85</v>
      </c>
      <c r="T9" s="1087"/>
      <c r="U9" s="1087" t="s">
        <v>93</v>
      </c>
      <c r="V9" s="1116"/>
      <c r="W9" s="308"/>
    </row>
    <row r="10" spans="1:23" s="740" customFormat="1" ht="17.100000000000001" customHeight="1">
      <c r="A10" s="205"/>
      <c r="C10" s="159"/>
      <c r="D10" s="1179"/>
      <c r="E10" s="1307"/>
      <c r="F10" s="1309"/>
      <c r="G10" s="1313"/>
      <c r="H10" s="1179"/>
      <c r="I10" s="1179"/>
      <c r="J10" s="1302"/>
      <c r="K10" s="1237"/>
      <c r="L10" s="1199"/>
      <c r="M10" s="1199"/>
      <c r="N10" s="1305"/>
      <c r="O10" s="1237"/>
      <c r="P10" s="1199"/>
      <c r="Q10" s="1199"/>
      <c r="R10" s="1306"/>
      <c r="S10" s="1237"/>
      <c r="T10" s="1089"/>
      <c r="U10" s="745"/>
      <c r="V10" s="746" t="s">
        <v>716</v>
      </c>
      <c r="W10" s="747"/>
    </row>
    <row r="11" spans="1:23" s="102" customFormat="1" ht="17.100000000000001" customHeight="1">
      <c r="A11" s="205"/>
      <c r="C11" s="159"/>
      <c r="D11" s="1180"/>
      <c r="E11" s="1308"/>
      <c r="F11" s="1310"/>
      <c r="G11" s="1180"/>
      <c r="H11" s="1180"/>
      <c r="I11" s="1180"/>
      <c r="J11" s="1303"/>
      <c r="K11" s="1180"/>
      <c r="L11" s="1180"/>
      <c r="M11" s="1180"/>
      <c r="N11" s="1306"/>
      <c r="O11" s="1180"/>
      <c r="P11" s="1088"/>
      <c r="Q11" s="745"/>
      <c r="R11" s="746" t="s">
        <v>715</v>
      </c>
      <c r="S11" s="742"/>
      <c r="T11" s="742"/>
      <c r="U11" s="742"/>
      <c r="V11" s="742"/>
      <c r="W11" s="747"/>
    </row>
    <row r="12" spans="1:23" s="102" customFormat="1" ht="17.100000000000001" customHeight="1">
      <c r="A12" s="205"/>
      <c r="C12" s="159"/>
      <c r="D12" s="1180"/>
      <c r="E12" s="1308"/>
      <c r="F12" s="1310"/>
      <c r="G12" s="1180"/>
      <c r="H12" s="1180"/>
      <c r="I12" s="1180"/>
      <c r="J12" s="1303"/>
      <c r="K12" s="1180"/>
      <c r="L12" s="745"/>
      <c r="M12" s="746"/>
      <c r="N12" s="746" t="s">
        <v>412</v>
      </c>
      <c r="O12" s="746"/>
      <c r="P12" s="746"/>
      <c r="Q12" s="746"/>
      <c r="R12" s="746"/>
      <c r="S12" s="742"/>
      <c r="T12" s="742"/>
      <c r="U12" s="742"/>
      <c r="V12" s="742"/>
      <c r="W12" s="747"/>
    </row>
    <row r="13" spans="1:23" s="102" customFormat="1" ht="17.25" customHeight="1">
      <c r="A13" s="205"/>
      <c r="C13" s="159"/>
      <c r="D13" s="1180"/>
      <c r="E13" s="1308"/>
      <c r="F13" s="1310"/>
      <c r="G13" s="1180"/>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1"/>
      <c r="E15" s="1311"/>
      <c r="F15" s="1312"/>
      <c r="G15" s="1314"/>
      <c r="H15" s="1179"/>
      <c r="I15" s="1179">
        <v>1</v>
      </c>
      <c r="J15" s="1302"/>
      <c r="K15" s="1237" t="s">
        <v>85</v>
      </c>
      <c r="L15" s="1199"/>
      <c r="M15" s="1199" t="s">
        <v>93</v>
      </c>
      <c r="N15" s="1305"/>
      <c r="O15" s="1237" t="s">
        <v>85</v>
      </c>
      <c r="P15" s="1199"/>
      <c r="Q15" s="1199" t="s">
        <v>93</v>
      </c>
      <c r="R15" s="1306"/>
      <c r="S15" s="1237" t="s">
        <v>85</v>
      </c>
      <c r="T15" s="1087"/>
      <c r="U15" s="1087" t="s">
        <v>93</v>
      </c>
      <c r="V15" s="1116"/>
      <c r="W15" s="308"/>
    </row>
    <row r="16" spans="1:23" s="743" customFormat="1" ht="16.5" customHeight="1">
      <c r="A16" s="749"/>
      <c r="B16" s="744"/>
      <c r="C16" s="748"/>
      <c r="D16" s="1301"/>
      <c r="E16" s="1311"/>
      <c r="F16" s="1312"/>
      <c r="G16" s="1314"/>
      <c r="H16" s="1179"/>
      <c r="I16" s="1179"/>
      <c r="J16" s="1302"/>
      <c r="K16" s="1237"/>
      <c r="L16" s="1199"/>
      <c r="M16" s="1199"/>
      <c r="N16" s="1305"/>
      <c r="O16" s="1237"/>
      <c r="P16" s="1199"/>
      <c r="Q16" s="1199"/>
      <c r="R16" s="1306"/>
      <c r="S16" s="1237"/>
      <c r="T16" s="1089"/>
      <c r="U16" s="745"/>
      <c r="V16" s="746" t="s">
        <v>716</v>
      </c>
      <c r="W16" s="747"/>
    </row>
    <row r="17" spans="1:36" ht="17.100000000000001" customHeight="1">
      <c r="A17" s="205"/>
      <c r="B17" s="102"/>
      <c r="C17" s="159"/>
      <c r="D17" s="1301"/>
      <c r="E17" s="1311"/>
      <c r="F17" s="1312"/>
      <c r="G17" s="1314"/>
      <c r="H17" s="1179"/>
      <c r="I17" s="1179"/>
      <c r="J17" s="1303"/>
      <c r="K17" s="1237"/>
      <c r="L17" s="1199"/>
      <c r="M17" s="1199"/>
      <c r="N17" s="1306"/>
      <c r="O17" s="1237"/>
      <c r="P17" s="1088"/>
      <c r="Q17" s="745"/>
      <c r="R17" s="746" t="s">
        <v>715</v>
      </c>
      <c r="S17" s="742"/>
      <c r="T17" s="742"/>
      <c r="U17" s="742"/>
      <c r="V17" s="742"/>
      <c r="W17" s="747"/>
    </row>
    <row r="18" spans="1:36" ht="17.100000000000001" customHeight="1">
      <c r="A18" s="205"/>
      <c r="B18" s="102"/>
      <c r="C18" s="159"/>
      <c r="D18" s="1301"/>
      <c r="E18" s="1311"/>
      <c r="F18" s="1312"/>
      <c r="G18" s="1314"/>
      <c r="H18" s="1179"/>
      <c r="I18" s="1179"/>
      <c r="J18" s="1303"/>
      <c r="K18" s="1237"/>
      <c r="L18" s="745"/>
      <c r="M18" s="746"/>
      <c r="N18" s="746" t="s">
        <v>412</v>
      </c>
      <c r="O18" s="746"/>
      <c r="P18" s="746"/>
      <c r="Q18" s="746"/>
      <c r="R18" s="746"/>
      <c r="S18" s="742"/>
      <c r="T18" s="742"/>
      <c r="U18" s="742"/>
      <c r="V18" s="742"/>
      <c r="W18" s="747"/>
    </row>
    <row r="19" spans="1:36" ht="17.100000000000001" customHeight="1">
      <c r="A19" s="205"/>
      <c r="B19" s="102"/>
      <c r="C19" s="159"/>
      <c r="D19" s="1301"/>
      <c r="E19" s="1311"/>
      <c r="F19" s="1312"/>
      <c r="G19" s="131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04" t="s">
        <v>298</v>
      </c>
      <c r="P27" s="1304"/>
      <c r="Q27" s="1304"/>
      <c r="R27" s="1265" t="s">
        <v>270</v>
      </c>
      <c r="S27" s="1265"/>
      <c r="T27" s="1265"/>
      <c r="U27" s="1222" t="s">
        <v>341</v>
      </c>
      <c r="W27" s="1315"/>
    </row>
    <row r="28" spans="1:36" ht="17.100000000000001" customHeight="1">
      <c r="O28" s="1266" t="s">
        <v>605</v>
      </c>
      <c r="P28" s="1266" t="s">
        <v>271</v>
      </c>
      <c r="Q28" s="1266"/>
      <c r="R28" s="1265"/>
      <c r="S28" s="1265"/>
      <c r="T28" s="1265"/>
      <c r="U28" s="1222"/>
      <c r="W28" s="1315"/>
    </row>
    <row r="29" spans="1:36" ht="37.5" customHeight="1">
      <c r="O29" s="1266"/>
      <c r="P29" s="104" t="s">
        <v>606</v>
      </c>
      <c r="Q29" s="104" t="s">
        <v>6</v>
      </c>
      <c r="R29" s="105" t="s">
        <v>274</v>
      </c>
      <c r="S29" s="1267" t="s">
        <v>273</v>
      </c>
      <c r="T29" s="1267"/>
      <c r="U29" s="1222"/>
      <c r="W29" s="1315"/>
    </row>
    <row r="30" spans="1:36" ht="17.100000000000001" customHeight="1">
      <c r="G30" s="157"/>
      <c r="H30" s="157"/>
      <c r="I30" s="157"/>
      <c r="J30" s="157"/>
      <c r="K30" s="157"/>
      <c r="L30" s="122"/>
      <c r="M30" s="433" t="s">
        <v>183</v>
      </c>
      <c r="N30" s="434"/>
      <c r="O30" s="1316"/>
      <c r="P30" s="1316"/>
      <c r="Q30" s="1316"/>
      <c r="R30" s="1316"/>
      <c r="S30" s="1316"/>
      <c r="T30" s="1316"/>
      <c r="U30" s="1316"/>
      <c r="V30" s="122"/>
      <c r="W30" s="122"/>
      <c r="X30" s="204"/>
      <c r="Y30" s="204"/>
      <c r="Z30" s="204"/>
      <c r="AA30" s="204"/>
      <c r="AB30" s="204"/>
      <c r="AC30" s="204"/>
      <c r="AD30" s="204"/>
      <c r="AE30" s="204"/>
      <c r="AF30" s="204"/>
      <c r="AG30" s="204"/>
      <c r="AH30" s="204"/>
      <c r="AI30" s="204"/>
      <c r="AJ30" s="204"/>
    </row>
    <row r="31" spans="1:36" s="524" customFormat="1" ht="22.5">
      <c r="A31" s="1241">
        <v>1</v>
      </c>
      <c r="B31" s="848"/>
      <c r="C31" s="848"/>
      <c r="D31" s="848"/>
      <c r="E31" s="849"/>
      <c r="F31" s="850"/>
      <c r="G31" s="850"/>
      <c r="H31" s="850"/>
      <c r="I31" s="851"/>
      <c r="J31" s="846"/>
      <c r="K31" s="853"/>
      <c r="L31" s="594">
        <f>mergeValue(A31)</f>
        <v>1</v>
      </c>
      <c r="M31" s="642" t="s">
        <v>20</v>
      </c>
      <c r="N31" s="647"/>
      <c r="O31" s="1297"/>
      <c r="P31" s="1298"/>
      <c r="Q31" s="1298"/>
      <c r="R31" s="1298"/>
      <c r="S31" s="1298"/>
      <c r="T31" s="1298"/>
      <c r="U31" s="1298"/>
      <c r="V31" s="1299"/>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41"/>
      <c r="B32" s="1241">
        <v>1</v>
      </c>
      <c r="C32" s="848"/>
      <c r="D32" s="848"/>
      <c r="E32" s="850"/>
      <c r="F32" s="850"/>
      <c r="G32" s="850"/>
      <c r="H32" s="850"/>
      <c r="I32" s="845"/>
      <c r="J32" s="844"/>
      <c r="K32" s="847"/>
      <c r="L32" s="594" t="str">
        <f>mergeValue(A32) &amp;"."&amp; mergeValue(B32)</f>
        <v>1.1</v>
      </c>
      <c r="M32" s="547" t="s">
        <v>16</v>
      </c>
      <c r="N32" s="647"/>
      <c r="O32" s="1297"/>
      <c r="P32" s="1298"/>
      <c r="Q32" s="1298"/>
      <c r="R32" s="1298"/>
      <c r="S32" s="1298"/>
      <c r="T32" s="1298"/>
      <c r="U32" s="1298"/>
      <c r="V32" s="1299"/>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41"/>
      <c r="B33" s="1241"/>
      <c r="C33" s="1241">
        <v>1</v>
      </c>
      <c r="D33" s="848"/>
      <c r="E33" s="850"/>
      <c r="F33" s="850"/>
      <c r="G33" s="850"/>
      <c r="H33" s="850"/>
      <c r="I33" s="852"/>
      <c r="J33" s="844"/>
      <c r="K33" s="847"/>
      <c r="L33" s="594" t="str">
        <f>mergeValue(A33) &amp;"."&amp; mergeValue(B33)&amp;"."&amp; mergeValue(C33)</f>
        <v>1.1.1</v>
      </c>
      <c r="M33" s="548" t="s">
        <v>7</v>
      </c>
      <c r="N33" s="647"/>
      <c r="O33" s="1297"/>
      <c r="P33" s="1298"/>
      <c r="Q33" s="1298"/>
      <c r="R33" s="1298"/>
      <c r="S33" s="1298"/>
      <c r="T33" s="1298"/>
      <c r="U33" s="1298"/>
      <c r="V33" s="1299"/>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41"/>
      <c r="B34" s="1241"/>
      <c r="C34" s="1241"/>
      <c r="D34" s="1241">
        <v>1</v>
      </c>
      <c r="E34" s="850"/>
      <c r="F34" s="850"/>
      <c r="G34" s="850"/>
      <c r="H34" s="850"/>
      <c r="I34" s="852"/>
      <c r="J34" s="844"/>
      <c r="K34" s="847"/>
      <c r="L34" s="594" t="str">
        <f>mergeValue(A34) &amp;"."&amp; mergeValue(B34)&amp;"."&amp; mergeValue(C34)&amp;"."&amp; mergeValue(D34)</f>
        <v>1.1.1.1</v>
      </c>
      <c r="M34" s="549" t="s">
        <v>22</v>
      </c>
      <c r="N34" s="647"/>
      <c r="O34" s="1297"/>
      <c r="P34" s="1298"/>
      <c r="Q34" s="1298"/>
      <c r="R34" s="1298"/>
      <c r="S34" s="1298"/>
      <c r="T34" s="1298"/>
      <c r="U34" s="1298"/>
      <c r="V34" s="1299"/>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41"/>
      <c r="B35" s="1241"/>
      <c r="C35" s="1241"/>
      <c r="D35" s="1241"/>
      <c r="E35" s="1241">
        <v>1</v>
      </c>
      <c r="F35" s="850"/>
      <c r="G35" s="850"/>
      <c r="H35" s="848">
        <v>1</v>
      </c>
      <c r="I35" s="1241">
        <v>1</v>
      </c>
      <c r="J35" s="850"/>
      <c r="K35" s="855"/>
      <c r="L35" s="594" t="str">
        <f>mergeValue(A35) &amp;"."&amp; mergeValue(B35)&amp;"."&amp; mergeValue(C35)&amp;"."&amp; mergeValue(D35)&amp;"."&amp; mergeValue(E35)</f>
        <v>1.1.1.1.1</v>
      </c>
      <c r="M35" s="555" t="s">
        <v>9</v>
      </c>
      <c r="N35" s="647"/>
      <c r="O35" s="1244"/>
      <c r="P35" s="1245"/>
      <c r="Q35" s="1245"/>
      <c r="R35" s="1245"/>
      <c r="S35" s="1245"/>
      <c r="T35" s="1245"/>
      <c r="U35" s="1245"/>
      <c r="V35" s="1246"/>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41"/>
      <c r="B36" s="1241"/>
      <c r="C36" s="1241"/>
      <c r="D36" s="1241"/>
      <c r="E36" s="1241"/>
      <c r="F36" s="1241">
        <v>1</v>
      </c>
      <c r="G36" s="848"/>
      <c r="H36" s="848"/>
      <c r="I36" s="1241"/>
      <c r="J36" s="1241">
        <v>1</v>
      </c>
      <c r="K36" s="856"/>
      <c r="L36" s="594" t="str">
        <f>mergeValue(A36) &amp;"."&amp; mergeValue(B36)&amp;"."&amp; mergeValue(C36)&amp;"."&amp; mergeValue(D36)&amp;"."&amp; mergeValue(E36)&amp;"."&amp; mergeValue(F36)</f>
        <v>1.1.1.1.1.1</v>
      </c>
      <c r="M36" s="556" t="s">
        <v>10</v>
      </c>
      <c r="N36" s="647"/>
      <c r="O36" s="1244"/>
      <c r="P36" s="1245"/>
      <c r="Q36" s="1245"/>
      <c r="R36" s="1245"/>
      <c r="S36" s="1245"/>
      <c r="T36" s="1245"/>
      <c r="U36" s="1245"/>
      <c r="V36" s="1246"/>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41"/>
      <c r="B37" s="1241"/>
      <c r="C37" s="1241"/>
      <c r="D37" s="1241"/>
      <c r="E37" s="1241"/>
      <c r="F37" s="1241"/>
      <c r="G37" s="848">
        <v>1</v>
      </c>
      <c r="H37" s="848"/>
      <c r="I37" s="1241"/>
      <c r="J37" s="1241"/>
      <c r="K37" s="856">
        <v>1</v>
      </c>
      <c r="L37" s="594" t="str">
        <f>mergeValue(A37) &amp;"."&amp; mergeValue(B37)&amp;"."&amp; mergeValue(C37)&amp;"."&amp; mergeValue(D37)&amp;"."&amp; mergeValue(E37)&amp;"."&amp; mergeValue(F37)&amp;"."&amp; mergeValue(G37)</f>
        <v>1.1.1.1.1.1.1</v>
      </c>
      <c r="M37" s="1069"/>
      <c r="N37" s="647"/>
      <c r="O37" s="563"/>
      <c r="P37" s="563"/>
      <c r="Q37" s="1094"/>
      <c r="R37" s="1236"/>
      <c r="S37" s="1237" t="s">
        <v>84</v>
      </c>
      <c r="T37" s="1236"/>
      <c r="U37" s="1237" t="s">
        <v>84</v>
      </c>
      <c r="V37" s="563"/>
      <c r="W37" s="1211"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41"/>
      <c r="B38" s="1241"/>
      <c r="C38" s="1241"/>
      <c r="D38" s="1241"/>
      <c r="E38" s="1241"/>
      <c r="F38" s="1241"/>
      <c r="G38" s="848"/>
      <c r="H38" s="848"/>
      <c r="I38" s="1241"/>
      <c r="J38" s="1241"/>
      <c r="K38" s="856"/>
      <c r="L38" s="601"/>
      <c r="M38" s="647"/>
      <c r="N38" s="647"/>
      <c r="O38" s="563"/>
      <c r="P38" s="563"/>
      <c r="Q38" s="585" t="str">
        <f>R37 &amp; "-" &amp; T37</f>
        <v>-</v>
      </c>
      <c r="R38" s="1236"/>
      <c r="S38" s="1237"/>
      <c r="T38" s="1236"/>
      <c r="U38" s="1237"/>
      <c r="V38" s="563"/>
      <c r="W38" s="1211"/>
      <c r="X38" s="586"/>
      <c r="Y38" s="590"/>
      <c r="Z38" s="590" t="str">
        <f t="shared" si="0"/>
        <v/>
      </c>
      <c r="AA38" s="590"/>
      <c r="AB38" s="590"/>
      <c r="AC38" s="590"/>
      <c r="AD38" s="586"/>
      <c r="AE38" s="586"/>
      <c r="AF38" s="586"/>
      <c r="AG38" s="586"/>
      <c r="AH38" s="586"/>
      <c r="AI38" s="586"/>
      <c r="AJ38" s="586"/>
    </row>
    <row r="39" spans="1:36" s="524" customFormat="1" ht="15" customHeight="1">
      <c r="A39" s="1241"/>
      <c r="B39" s="1241"/>
      <c r="C39" s="1241"/>
      <c r="D39" s="1241"/>
      <c r="E39" s="1241"/>
      <c r="F39" s="1241"/>
      <c r="G39" s="850"/>
      <c r="H39" s="848"/>
      <c r="I39" s="1241"/>
      <c r="J39" s="1241"/>
      <c r="K39" s="855"/>
      <c r="L39" s="539"/>
      <c r="M39" s="558" t="s">
        <v>25</v>
      </c>
      <c r="N39" s="565"/>
      <c r="O39" s="565"/>
      <c r="P39" s="565"/>
      <c r="Q39" s="565"/>
      <c r="R39" s="565"/>
      <c r="S39" s="565"/>
      <c r="T39" s="565"/>
      <c r="U39" s="565"/>
      <c r="V39" s="561"/>
      <c r="W39" s="1211"/>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41"/>
      <c r="B40" s="1241"/>
      <c r="C40" s="1241"/>
      <c r="D40" s="1241"/>
      <c r="E40" s="1241"/>
      <c r="F40" s="850"/>
      <c r="G40" s="850"/>
      <c r="H40" s="848"/>
      <c r="I40" s="1241"/>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41"/>
      <c r="B41" s="1241"/>
      <c r="C41" s="1241"/>
      <c r="D41" s="1241"/>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41"/>
      <c r="B42" s="1241"/>
      <c r="C42" s="1241"/>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41"/>
      <c r="B43" s="1241"/>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41"/>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41">
        <v>1</v>
      </c>
      <c r="B49" s="866"/>
      <c r="C49" s="866"/>
      <c r="D49" s="866"/>
      <c r="E49" s="867"/>
      <c r="F49" s="868"/>
      <c r="G49" s="868"/>
      <c r="H49" s="868"/>
      <c r="I49" s="869"/>
      <c r="J49" s="864"/>
      <c r="K49" s="871"/>
      <c r="L49" s="594">
        <f>mergeValue(A49)</f>
        <v>1</v>
      </c>
      <c r="M49" s="642" t="s">
        <v>20</v>
      </c>
      <c r="N49" s="647"/>
      <c r="O49" s="1297"/>
      <c r="P49" s="1298"/>
      <c r="Q49" s="1298"/>
      <c r="R49" s="1298"/>
      <c r="S49" s="1298"/>
      <c r="T49" s="1298"/>
      <c r="U49" s="1298"/>
      <c r="V49" s="1299"/>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41"/>
      <c r="B50" s="1241">
        <v>1</v>
      </c>
      <c r="C50" s="866"/>
      <c r="D50" s="866"/>
      <c r="E50" s="868"/>
      <c r="F50" s="868"/>
      <c r="G50" s="868"/>
      <c r="H50" s="868"/>
      <c r="I50" s="863"/>
      <c r="J50" s="862"/>
      <c r="K50" s="865"/>
      <c r="L50" s="594" t="str">
        <f>mergeValue(A50) &amp;"."&amp; mergeValue(B50)</f>
        <v>1.1</v>
      </c>
      <c r="M50" s="547" t="s">
        <v>16</v>
      </c>
      <c r="N50" s="647"/>
      <c r="O50" s="1297"/>
      <c r="P50" s="1298"/>
      <c r="Q50" s="1298"/>
      <c r="R50" s="1298"/>
      <c r="S50" s="1298"/>
      <c r="T50" s="1298"/>
      <c r="U50" s="1298"/>
      <c r="V50" s="1299"/>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41"/>
      <c r="B51" s="1241"/>
      <c r="C51" s="1241">
        <v>1</v>
      </c>
      <c r="D51" s="866"/>
      <c r="E51" s="868"/>
      <c r="F51" s="868"/>
      <c r="G51" s="868"/>
      <c r="H51" s="868"/>
      <c r="I51" s="870"/>
      <c r="J51" s="862"/>
      <c r="K51" s="865"/>
      <c r="L51" s="594" t="str">
        <f>mergeValue(A51) &amp;"."&amp; mergeValue(B51)&amp;"."&amp; mergeValue(C51)</f>
        <v>1.1.1</v>
      </c>
      <c r="M51" s="548" t="s">
        <v>7</v>
      </c>
      <c r="N51" s="647"/>
      <c r="O51" s="1297"/>
      <c r="P51" s="1298"/>
      <c r="Q51" s="1298"/>
      <c r="R51" s="1298"/>
      <c r="S51" s="1298"/>
      <c r="T51" s="1298"/>
      <c r="U51" s="1298"/>
      <c r="V51" s="1299"/>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41"/>
      <c r="B52" s="1241"/>
      <c r="C52" s="1241"/>
      <c r="D52" s="1241">
        <v>1</v>
      </c>
      <c r="E52" s="868"/>
      <c r="F52" s="868"/>
      <c r="G52" s="868"/>
      <c r="H52" s="868"/>
      <c r="I52" s="870"/>
      <c r="J52" s="862"/>
      <c r="K52" s="865"/>
      <c r="L52" s="594" t="str">
        <f>mergeValue(A52) &amp;"."&amp; mergeValue(B52)&amp;"."&amp; mergeValue(C52)&amp;"."&amp; mergeValue(D52)</f>
        <v>1.1.1.1</v>
      </c>
      <c r="M52" s="549" t="s">
        <v>22</v>
      </c>
      <c r="N52" s="647"/>
      <c r="O52" s="1297"/>
      <c r="P52" s="1298"/>
      <c r="Q52" s="1298"/>
      <c r="R52" s="1298"/>
      <c r="S52" s="1298"/>
      <c r="T52" s="1298"/>
      <c r="U52" s="1298"/>
      <c r="V52" s="1299"/>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41"/>
      <c r="B53" s="1241"/>
      <c r="C53" s="1241"/>
      <c r="D53" s="1241"/>
      <c r="E53" s="1241">
        <v>1</v>
      </c>
      <c r="F53" s="868"/>
      <c r="G53" s="868"/>
      <c r="H53" s="866">
        <v>1</v>
      </c>
      <c r="I53" s="1241">
        <v>1</v>
      </c>
      <c r="J53" s="868"/>
      <c r="K53" s="873"/>
      <c r="L53" s="594" t="str">
        <f>mergeValue(A53) &amp;"."&amp; mergeValue(B53)&amp;"."&amp; mergeValue(C53)&amp;"."&amp; mergeValue(D53)&amp;"."&amp; mergeValue(E53)</f>
        <v>1.1.1.1.1</v>
      </c>
      <c r="M53" s="555" t="s">
        <v>9</v>
      </c>
      <c r="N53" s="647"/>
      <c r="O53" s="1244"/>
      <c r="P53" s="1245"/>
      <c r="Q53" s="1245"/>
      <c r="R53" s="1245"/>
      <c r="S53" s="1245"/>
      <c r="T53" s="1245"/>
      <c r="U53" s="1245"/>
      <c r="V53" s="1246"/>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41"/>
      <c r="B54" s="1241"/>
      <c r="C54" s="1241"/>
      <c r="D54" s="1241"/>
      <c r="E54" s="1241"/>
      <c r="F54" s="1241">
        <v>1</v>
      </c>
      <c r="G54" s="866"/>
      <c r="H54" s="866"/>
      <c r="I54" s="1241"/>
      <c r="J54" s="1241">
        <v>1</v>
      </c>
      <c r="K54" s="874"/>
      <c r="L54" s="594" t="str">
        <f>mergeValue(A54) &amp;"."&amp; mergeValue(B54)&amp;"."&amp; mergeValue(C54)&amp;"."&amp; mergeValue(D54)&amp;"."&amp; mergeValue(E54)&amp;"."&amp; mergeValue(F54)</f>
        <v>1.1.1.1.1.1</v>
      </c>
      <c r="M54" s="556" t="s">
        <v>10</v>
      </c>
      <c r="N54" s="647"/>
      <c r="O54" s="1244"/>
      <c r="P54" s="1245"/>
      <c r="Q54" s="1245"/>
      <c r="R54" s="1245"/>
      <c r="S54" s="1245"/>
      <c r="T54" s="1245"/>
      <c r="U54" s="1245"/>
      <c r="V54" s="1246"/>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41"/>
      <c r="B55" s="1241"/>
      <c r="C55" s="1241"/>
      <c r="D55" s="1241"/>
      <c r="E55" s="1241"/>
      <c r="F55" s="1241"/>
      <c r="G55" s="866">
        <v>1</v>
      </c>
      <c r="H55" s="866"/>
      <c r="I55" s="1241"/>
      <c r="J55" s="1241"/>
      <c r="K55" s="874">
        <v>1</v>
      </c>
      <c r="L55" s="594" t="str">
        <f>mergeValue(A55) &amp;"."&amp; mergeValue(B55)&amp;"."&amp; mergeValue(C55)&amp;"."&amp; mergeValue(D55)&amp;"."&amp; mergeValue(E55)&amp;"."&amp; mergeValue(F55)&amp;"."&amp; mergeValue(G55)</f>
        <v>1.1.1.1.1.1.1</v>
      </c>
      <c r="M55" s="1069"/>
      <c r="N55" s="647"/>
      <c r="O55" s="563"/>
      <c r="P55" s="563"/>
      <c r="Q55" s="1094"/>
      <c r="R55" s="1236"/>
      <c r="S55" s="1237" t="s">
        <v>84</v>
      </c>
      <c r="T55" s="1236"/>
      <c r="U55" s="1237" t="s">
        <v>84</v>
      </c>
      <c r="V55" s="563"/>
      <c r="W55" s="1211"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41"/>
      <c r="B56" s="1241"/>
      <c r="C56" s="1241"/>
      <c r="D56" s="1241"/>
      <c r="E56" s="1241"/>
      <c r="F56" s="1241"/>
      <c r="G56" s="866"/>
      <c r="H56" s="866"/>
      <c r="I56" s="1241"/>
      <c r="J56" s="1241"/>
      <c r="K56" s="874"/>
      <c r="L56" s="601"/>
      <c r="M56" s="647"/>
      <c r="N56" s="647"/>
      <c r="O56" s="563"/>
      <c r="P56" s="563"/>
      <c r="Q56" s="585" t="str">
        <f>R55 &amp; "-" &amp; T55</f>
        <v>-</v>
      </c>
      <c r="R56" s="1236"/>
      <c r="S56" s="1237"/>
      <c r="T56" s="1236"/>
      <c r="U56" s="1237"/>
      <c r="V56" s="563"/>
      <c r="W56" s="1211"/>
      <c r="X56" s="586"/>
      <c r="Y56" s="590"/>
      <c r="Z56" s="590" t="str">
        <f t="shared" si="1"/>
        <v/>
      </c>
      <c r="AA56" s="590"/>
      <c r="AB56" s="590"/>
      <c r="AC56" s="590"/>
      <c r="AD56" s="586"/>
      <c r="AE56" s="586"/>
      <c r="AF56" s="586"/>
      <c r="AG56" s="586"/>
      <c r="AH56" s="586"/>
      <c r="AI56" s="586"/>
      <c r="AJ56" s="586"/>
    </row>
    <row r="57" spans="1:36" s="524" customFormat="1" ht="15" customHeight="1">
      <c r="A57" s="1241"/>
      <c r="B57" s="1241"/>
      <c r="C57" s="1241"/>
      <c r="D57" s="1241"/>
      <c r="E57" s="1241"/>
      <c r="F57" s="1241"/>
      <c r="G57" s="868"/>
      <c r="H57" s="866"/>
      <c r="I57" s="1241"/>
      <c r="J57" s="1241"/>
      <c r="K57" s="873"/>
      <c r="L57" s="539"/>
      <c r="M57" s="558" t="s">
        <v>25</v>
      </c>
      <c r="N57" s="565"/>
      <c r="O57" s="565"/>
      <c r="P57" s="565"/>
      <c r="Q57" s="565"/>
      <c r="R57" s="565"/>
      <c r="S57" s="565"/>
      <c r="T57" s="565"/>
      <c r="U57" s="565"/>
      <c r="V57" s="561"/>
      <c r="W57" s="1211"/>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41"/>
      <c r="B58" s="1241"/>
      <c r="C58" s="1241"/>
      <c r="D58" s="1241"/>
      <c r="E58" s="1241"/>
      <c r="F58" s="868"/>
      <c r="G58" s="868"/>
      <c r="H58" s="866"/>
      <c r="I58" s="1241"/>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41"/>
      <c r="B59" s="1241"/>
      <c r="C59" s="1241"/>
      <c r="D59" s="1241"/>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41"/>
      <c r="B60" s="1241"/>
      <c r="C60" s="1241"/>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41"/>
      <c r="B61" s="1241"/>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41"/>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41">
        <v>1</v>
      </c>
      <c r="B67" s="884"/>
      <c r="C67" s="884"/>
      <c r="D67" s="884"/>
      <c r="E67" s="885"/>
      <c r="F67" s="886"/>
      <c r="G67" s="886"/>
      <c r="H67" s="886"/>
      <c r="I67" s="887"/>
      <c r="J67" s="882"/>
      <c r="K67" s="889"/>
      <c r="L67" s="594">
        <f>mergeValue(A67)</f>
        <v>1</v>
      </c>
      <c r="M67" s="642" t="s">
        <v>20</v>
      </c>
      <c r="N67" s="647"/>
      <c r="O67" s="1297"/>
      <c r="P67" s="1298"/>
      <c r="Q67" s="1298"/>
      <c r="R67" s="1298"/>
      <c r="S67" s="1298"/>
      <c r="T67" s="1298"/>
      <c r="U67" s="1298"/>
      <c r="V67" s="1299"/>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41"/>
      <c r="B68" s="1241">
        <v>1</v>
      </c>
      <c r="C68" s="884"/>
      <c r="D68" s="884"/>
      <c r="E68" s="886"/>
      <c r="F68" s="886"/>
      <c r="G68" s="886"/>
      <c r="H68" s="886"/>
      <c r="I68" s="881"/>
      <c r="J68" s="880"/>
      <c r="K68" s="883"/>
      <c r="L68" s="594" t="str">
        <f>mergeValue(A68) &amp;"."&amp; mergeValue(B68)</f>
        <v>1.1</v>
      </c>
      <c r="M68" s="547" t="s">
        <v>16</v>
      </c>
      <c r="N68" s="647"/>
      <c r="O68" s="1297"/>
      <c r="P68" s="1298"/>
      <c r="Q68" s="1298"/>
      <c r="R68" s="1298"/>
      <c r="S68" s="1298"/>
      <c r="T68" s="1298"/>
      <c r="U68" s="1298"/>
      <c r="V68" s="1299"/>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41"/>
      <c r="B69" s="1241"/>
      <c r="C69" s="1241">
        <v>1</v>
      </c>
      <c r="D69" s="884"/>
      <c r="E69" s="886"/>
      <c r="F69" s="886"/>
      <c r="G69" s="886"/>
      <c r="H69" s="886"/>
      <c r="I69" s="888"/>
      <c r="J69" s="880"/>
      <c r="K69" s="883"/>
      <c r="L69" s="594" t="str">
        <f>mergeValue(A69) &amp;"."&amp; mergeValue(B69)&amp;"."&amp; mergeValue(C69)</f>
        <v>1.1.1</v>
      </c>
      <c r="M69" s="548" t="s">
        <v>7</v>
      </c>
      <c r="N69" s="647"/>
      <c r="O69" s="1297"/>
      <c r="P69" s="1298"/>
      <c r="Q69" s="1298"/>
      <c r="R69" s="1298"/>
      <c r="S69" s="1298"/>
      <c r="T69" s="1298"/>
      <c r="U69" s="1298"/>
      <c r="V69" s="1299"/>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41"/>
      <c r="B70" s="1241"/>
      <c r="C70" s="1241"/>
      <c r="D70" s="1241">
        <v>1</v>
      </c>
      <c r="E70" s="886"/>
      <c r="F70" s="886"/>
      <c r="G70" s="886"/>
      <c r="H70" s="886"/>
      <c r="I70" s="888"/>
      <c r="J70" s="880"/>
      <c r="K70" s="883"/>
      <c r="L70" s="594" t="str">
        <f>mergeValue(A70) &amp;"."&amp; mergeValue(B70)&amp;"."&amp; mergeValue(C70)&amp;"."&amp; mergeValue(D70)</f>
        <v>1.1.1.1</v>
      </c>
      <c r="M70" s="549" t="s">
        <v>22</v>
      </c>
      <c r="N70" s="647"/>
      <c r="O70" s="1297"/>
      <c r="P70" s="1298"/>
      <c r="Q70" s="1298"/>
      <c r="R70" s="1298"/>
      <c r="S70" s="1298"/>
      <c r="T70" s="1298"/>
      <c r="U70" s="1298"/>
      <c r="V70" s="1299"/>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41"/>
      <c r="B71" s="1241"/>
      <c r="C71" s="1241"/>
      <c r="D71" s="1241"/>
      <c r="E71" s="1241">
        <v>1</v>
      </c>
      <c r="F71" s="886"/>
      <c r="G71" s="886"/>
      <c r="H71" s="884">
        <v>1</v>
      </c>
      <c r="I71" s="1241">
        <v>1</v>
      </c>
      <c r="J71" s="886"/>
      <c r="K71" s="891"/>
      <c r="L71" s="594" t="str">
        <f>mergeValue(A71) &amp;"."&amp; mergeValue(B71)&amp;"."&amp; mergeValue(C71)&amp;"."&amp; mergeValue(D71)&amp;"."&amp; mergeValue(E71)</f>
        <v>1.1.1.1.1</v>
      </c>
      <c r="M71" s="555" t="s">
        <v>9</v>
      </c>
      <c r="N71" s="647"/>
      <c r="O71" s="1244"/>
      <c r="P71" s="1245"/>
      <c r="Q71" s="1245"/>
      <c r="R71" s="1245"/>
      <c r="S71" s="1245"/>
      <c r="T71" s="1245"/>
      <c r="U71" s="1245"/>
      <c r="V71" s="1246"/>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41"/>
      <c r="B72" s="1241"/>
      <c r="C72" s="1241"/>
      <c r="D72" s="1241"/>
      <c r="E72" s="1241"/>
      <c r="F72" s="1241">
        <v>1</v>
      </c>
      <c r="G72" s="884"/>
      <c r="H72" s="884"/>
      <c r="I72" s="1241"/>
      <c r="J72" s="1241">
        <v>1</v>
      </c>
      <c r="K72" s="892"/>
      <c r="L72" s="594" t="str">
        <f>mergeValue(A72) &amp;"."&amp; mergeValue(B72)&amp;"."&amp; mergeValue(C72)&amp;"."&amp; mergeValue(D72)&amp;"."&amp; mergeValue(E72)&amp;"."&amp; mergeValue(F72)</f>
        <v>1.1.1.1.1.1</v>
      </c>
      <c r="M72" s="556" t="s">
        <v>10</v>
      </c>
      <c r="N72" s="647"/>
      <c r="O72" s="1244"/>
      <c r="P72" s="1245"/>
      <c r="Q72" s="1245"/>
      <c r="R72" s="1245"/>
      <c r="S72" s="1245"/>
      <c r="T72" s="1245"/>
      <c r="U72" s="1245"/>
      <c r="V72" s="1246"/>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41"/>
      <c r="B73" s="1241"/>
      <c r="C73" s="1241"/>
      <c r="D73" s="1241"/>
      <c r="E73" s="1241"/>
      <c r="F73" s="1241"/>
      <c r="G73" s="884">
        <v>1</v>
      </c>
      <c r="H73" s="884"/>
      <c r="I73" s="1241"/>
      <c r="J73" s="1241"/>
      <c r="K73" s="892">
        <v>1</v>
      </c>
      <c r="L73" s="594" t="str">
        <f>mergeValue(A73) &amp;"."&amp; mergeValue(B73)&amp;"."&amp; mergeValue(C73)&amp;"."&amp; mergeValue(D73)&amp;"."&amp; mergeValue(E73)&amp;"."&amp; mergeValue(F73)&amp;"."&amp; mergeValue(G73)</f>
        <v>1.1.1.1.1.1.1</v>
      </c>
      <c r="M73" s="1069"/>
      <c r="N73" s="647"/>
      <c r="O73" s="563"/>
      <c r="P73" s="563"/>
      <c r="Q73" s="1094"/>
      <c r="R73" s="1236"/>
      <c r="S73" s="1237" t="s">
        <v>84</v>
      </c>
      <c r="T73" s="1236"/>
      <c r="U73" s="1237" t="s">
        <v>84</v>
      </c>
      <c r="V73" s="563"/>
      <c r="W73" s="1211"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41"/>
      <c r="B74" s="1241"/>
      <c r="C74" s="1241"/>
      <c r="D74" s="1241"/>
      <c r="E74" s="1241"/>
      <c r="F74" s="1241"/>
      <c r="G74" s="884"/>
      <c r="H74" s="884"/>
      <c r="I74" s="1241"/>
      <c r="J74" s="1241"/>
      <c r="K74" s="892"/>
      <c r="L74" s="601"/>
      <c r="M74" s="647"/>
      <c r="N74" s="647"/>
      <c r="O74" s="563"/>
      <c r="P74" s="563"/>
      <c r="Q74" s="585" t="str">
        <f>R73 &amp; "-" &amp; T73</f>
        <v>-</v>
      </c>
      <c r="R74" s="1236"/>
      <c r="S74" s="1237"/>
      <c r="T74" s="1236"/>
      <c r="U74" s="1237"/>
      <c r="V74" s="563"/>
      <c r="W74" s="1211"/>
      <c r="X74" s="586"/>
      <c r="Y74" s="590"/>
      <c r="Z74" s="590" t="str">
        <f t="shared" si="2"/>
        <v/>
      </c>
      <c r="AA74" s="590"/>
      <c r="AB74" s="590"/>
      <c r="AC74" s="590"/>
      <c r="AD74" s="586"/>
      <c r="AE74" s="586"/>
      <c r="AF74" s="586"/>
      <c r="AG74" s="586"/>
      <c r="AH74" s="586"/>
      <c r="AI74" s="586"/>
      <c r="AJ74" s="586"/>
    </row>
    <row r="75" spans="1:36" s="524" customFormat="1" ht="15" customHeight="1">
      <c r="A75" s="1241"/>
      <c r="B75" s="1241"/>
      <c r="C75" s="1241"/>
      <c r="D75" s="1241"/>
      <c r="E75" s="1241"/>
      <c r="F75" s="1241"/>
      <c r="G75" s="886"/>
      <c r="H75" s="884"/>
      <c r="I75" s="1241"/>
      <c r="J75" s="1241"/>
      <c r="K75" s="891"/>
      <c r="L75" s="539"/>
      <c r="M75" s="558" t="s">
        <v>25</v>
      </c>
      <c r="N75" s="565"/>
      <c r="O75" s="565"/>
      <c r="P75" s="565"/>
      <c r="Q75" s="565"/>
      <c r="R75" s="565"/>
      <c r="S75" s="565"/>
      <c r="T75" s="565"/>
      <c r="U75" s="565"/>
      <c r="V75" s="561"/>
      <c r="W75" s="1211"/>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41"/>
      <c r="B76" s="1241"/>
      <c r="C76" s="1241"/>
      <c r="D76" s="1241"/>
      <c r="E76" s="1241"/>
      <c r="F76" s="886"/>
      <c r="G76" s="886"/>
      <c r="H76" s="884"/>
      <c r="I76" s="1241"/>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41"/>
      <c r="B77" s="1241"/>
      <c r="C77" s="1241"/>
      <c r="D77" s="1241"/>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41"/>
      <c r="B78" s="1241"/>
      <c r="C78" s="1241"/>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41"/>
      <c r="B79" s="1241"/>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41"/>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41">
        <v>1</v>
      </c>
      <c r="B85" s="920"/>
      <c r="C85" s="920"/>
      <c r="D85" s="920"/>
      <c r="E85" s="921"/>
      <c r="F85" s="922"/>
      <c r="G85" s="920"/>
      <c r="H85" s="920"/>
      <c r="I85" s="923"/>
      <c r="J85" s="918"/>
      <c r="K85" s="927">
        <v>1</v>
      </c>
      <c r="L85" s="594">
        <f>mergeValue(A85)</f>
        <v>1</v>
      </c>
      <c r="M85" s="642" t="s">
        <v>20</v>
      </c>
      <c r="N85" s="581"/>
      <c r="O85" s="1282"/>
      <c r="P85" s="1283"/>
      <c r="Q85" s="1283"/>
      <c r="R85" s="1283"/>
      <c r="S85" s="1283"/>
      <c r="T85" s="1283"/>
      <c r="U85" s="1283"/>
      <c r="V85" s="1284"/>
      <c r="W85" s="631" t="s">
        <v>658</v>
      </c>
      <c r="X85" s="586"/>
      <c r="Y85" s="586"/>
      <c r="Z85" s="586"/>
      <c r="AA85" s="586"/>
      <c r="AB85" s="586"/>
      <c r="AC85" s="586"/>
      <c r="AD85" s="586"/>
      <c r="AE85" s="586"/>
      <c r="AF85" s="586"/>
      <c r="AG85" s="586"/>
      <c r="AH85" s="586"/>
      <c r="AI85" s="586"/>
    </row>
    <row r="86" spans="1:36" s="524" customFormat="1" ht="22.5">
      <c r="A86" s="1241"/>
      <c r="B86" s="1241">
        <v>1</v>
      </c>
      <c r="C86" s="920"/>
      <c r="D86" s="920"/>
      <c r="E86" s="922"/>
      <c r="F86" s="922"/>
      <c r="G86" s="920"/>
      <c r="H86" s="920"/>
      <c r="I86" s="917"/>
      <c r="J86" s="916"/>
      <c r="K86" s="927">
        <v>1</v>
      </c>
      <c r="L86" s="594" t="str">
        <f>mergeValue(A86) &amp;"."&amp; mergeValue(B86)</f>
        <v>1.1</v>
      </c>
      <c r="M86" s="547" t="s">
        <v>16</v>
      </c>
      <c r="N86" s="581"/>
      <c r="O86" s="1282"/>
      <c r="P86" s="1283"/>
      <c r="Q86" s="1283"/>
      <c r="R86" s="1283"/>
      <c r="S86" s="1283"/>
      <c r="T86" s="1283"/>
      <c r="U86" s="1283"/>
      <c r="V86" s="1284"/>
      <c r="W86" s="631" t="s">
        <v>477</v>
      </c>
      <c r="X86" s="586"/>
      <c r="Y86" s="586"/>
      <c r="Z86" s="586"/>
      <c r="AA86" s="586"/>
      <c r="AB86" s="586"/>
      <c r="AC86" s="586"/>
      <c r="AD86" s="586"/>
      <c r="AE86" s="586"/>
      <c r="AF86" s="586"/>
      <c r="AG86" s="586"/>
      <c r="AH86" s="586"/>
      <c r="AI86" s="586"/>
    </row>
    <row r="87" spans="1:36" s="524" customFormat="1" ht="22.5">
      <c r="A87" s="1241"/>
      <c r="B87" s="1241"/>
      <c r="C87" s="1241">
        <v>1</v>
      </c>
      <c r="D87" s="920"/>
      <c r="E87" s="922"/>
      <c r="F87" s="922"/>
      <c r="G87" s="920"/>
      <c r="H87" s="920"/>
      <c r="I87" s="924"/>
      <c r="J87" s="916"/>
      <c r="K87" s="927">
        <v>1</v>
      </c>
      <c r="L87" s="594" t="str">
        <f>mergeValue(A87) &amp;"."&amp; mergeValue(B87)&amp;"."&amp; mergeValue(C87)</f>
        <v>1.1.1</v>
      </c>
      <c r="M87" s="548" t="s">
        <v>7</v>
      </c>
      <c r="N87" s="581"/>
      <c r="O87" s="1282"/>
      <c r="P87" s="1283"/>
      <c r="Q87" s="1283"/>
      <c r="R87" s="1283"/>
      <c r="S87" s="1283"/>
      <c r="T87" s="1283"/>
      <c r="U87" s="1283"/>
      <c r="V87" s="1284"/>
      <c r="W87" s="631" t="s">
        <v>633</v>
      </c>
      <c r="X87" s="586"/>
      <c r="Y87" s="586"/>
      <c r="Z87" s="586"/>
      <c r="AA87" s="586"/>
      <c r="AB87" s="586"/>
      <c r="AC87" s="586"/>
      <c r="AD87" s="586"/>
      <c r="AE87" s="586"/>
      <c r="AF87" s="586"/>
      <c r="AG87" s="586"/>
      <c r="AH87" s="586"/>
      <c r="AI87" s="586"/>
    </row>
    <row r="88" spans="1:36" s="524" customFormat="1" ht="22.5">
      <c r="A88" s="1241"/>
      <c r="B88" s="1241"/>
      <c r="C88" s="1241"/>
      <c r="D88" s="1241">
        <v>1</v>
      </c>
      <c r="E88" s="922"/>
      <c r="F88" s="922"/>
      <c r="G88" s="920"/>
      <c r="H88" s="920"/>
      <c r="I88" s="1241">
        <v>1</v>
      </c>
      <c r="J88" s="916"/>
      <c r="K88" s="927">
        <v>1</v>
      </c>
      <c r="L88" s="594" t="str">
        <f>mergeValue(A88) &amp;"."&amp; mergeValue(B88)&amp;"."&amp; mergeValue(C88)&amp;"."&amp; mergeValue(D88)</f>
        <v>1.1.1.1</v>
      </c>
      <c r="M88" s="549" t="s">
        <v>22</v>
      </c>
      <c r="N88" s="581"/>
      <c r="O88" s="1282"/>
      <c r="P88" s="1283"/>
      <c r="Q88" s="1283"/>
      <c r="R88" s="1283"/>
      <c r="S88" s="1283"/>
      <c r="T88" s="1283"/>
      <c r="U88" s="1283"/>
      <c r="V88" s="1284"/>
      <c r="W88" s="631" t="s">
        <v>634</v>
      </c>
      <c r="X88" s="586"/>
      <c r="Y88" s="586"/>
      <c r="Z88" s="586"/>
      <c r="AA88" s="586"/>
      <c r="AB88" s="586"/>
      <c r="AC88" s="586"/>
      <c r="AD88" s="586"/>
      <c r="AE88" s="586"/>
      <c r="AF88" s="586"/>
      <c r="AG88" s="586"/>
      <c r="AH88" s="586"/>
      <c r="AI88" s="586"/>
    </row>
    <row r="89" spans="1:36" s="524" customFormat="1" ht="11.25" hidden="1" customHeight="1">
      <c r="A89" s="1241"/>
      <c r="B89" s="1241"/>
      <c r="C89" s="1241"/>
      <c r="D89" s="1241"/>
      <c r="E89" s="1241">
        <v>1</v>
      </c>
      <c r="F89" s="922"/>
      <c r="G89" s="920"/>
      <c r="H89" s="920"/>
      <c r="I89" s="1241"/>
      <c r="J89" s="922"/>
      <c r="K89" s="927">
        <v>1</v>
      </c>
      <c r="L89" s="594"/>
      <c r="M89" s="555"/>
      <c r="N89" s="582"/>
      <c r="O89" s="1294"/>
      <c r="P89" s="1295"/>
      <c r="Q89" s="1295"/>
      <c r="R89" s="1295"/>
      <c r="S89" s="1295"/>
      <c r="T89" s="1295"/>
      <c r="U89" s="1295"/>
      <c r="V89" s="1296"/>
      <c r="W89" s="560"/>
      <c r="X89" s="586"/>
      <c r="Y89" s="586"/>
      <c r="Z89" s="586"/>
      <c r="AA89" s="586"/>
      <c r="AB89" s="586"/>
      <c r="AC89" s="586"/>
      <c r="AD89" s="586"/>
      <c r="AE89" s="586"/>
      <c r="AF89" s="586"/>
      <c r="AG89" s="586"/>
      <c r="AH89" s="586"/>
      <c r="AI89" s="586"/>
    </row>
    <row r="90" spans="1:36" s="524" customFormat="1" ht="90">
      <c r="A90" s="1241"/>
      <c r="B90" s="1241"/>
      <c r="C90" s="1241"/>
      <c r="D90" s="1241"/>
      <c r="E90" s="1241"/>
      <c r="F90" s="1241">
        <v>1</v>
      </c>
      <c r="G90" s="920"/>
      <c r="H90" s="920"/>
      <c r="I90" s="1241"/>
      <c r="J90" s="1261"/>
      <c r="K90" s="927">
        <v>1</v>
      </c>
      <c r="L90" s="594" t="str">
        <f>mergeValue(A90) &amp;"."&amp; mergeValue(B90)&amp;"."&amp; mergeValue(C90)&amp;"."&amp; mergeValue(D90)&amp;"."&amp;  mergeValue(F90)</f>
        <v>1.1.1.1.1</v>
      </c>
      <c r="M90" s="555" t="s">
        <v>10</v>
      </c>
      <c r="N90" s="582"/>
      <c r="O90" s="1244"/>
      <c r="P90" s="1245"/>
      <c r="Q90" s="1245"/>
      <c r="R90" s="1245"/>
      <c r="S90" s="1245"/>
      <c r="T90" s="1245"/>
      <c r="U90" s="1245"/>
      <c r="V90" s="1246"/>
      <c r="W90" s="631" t="s">
        <v>635</v>
      </c>
      <c r="X90" s="586"/>
      <c r="Y90" s="590" t="str">
        <f>strCheckUnique(Z90:Z93)</f>
        <v/>
      </c>
      <c r="Z90" s="586"/>
      <c r="AA90" s="590"/>
      <c r="AB90" s="586"/>
      <c r="AC90" s="586"/>
      <c r="AD90" s="586"/>
      <c r="AE90" s="586"/>
      <c r="AF90" s="586"/>
      <c r="AG90" s="586"/>
      <c r="AH90" s="586"/>
      <c r="AI90" s="586"/>
    </row>
    <row r="91" spans="1:36" s="524" customFormat="1" ht="192" customHeight="1">
      <c r="A91" s="1241"/>
      <c r="B91" s="1241"/>
      <c r="C91" s="1241"/>
      <c r="D91" s="1241"/>
      <c r="E91" s="1241"/>
      <c r="F91" s="1241"/>
      <c r="G91" s="920">
        <v>1</v>
      </c>
      <c r="H91" s="920"/>
      <c r="I91" s="1241"/>
      <c r="J91" s="1261"/>
      <c r="K91" s="919"/>
      <c r="L91" s="594" t="str">
        <f>mergeValue(A91) &amp;"."&amp; mergeValue(B91)&amp;"."&amp; mergeValue(C91)&amp;"."&amp; mergeValue(D91)&amp;"."&amp;  mergeValue(F91)&amp;"."&amp;  mergeValue(G91)</f>
        <v>1.1.1.1.1.1</v>
      </c>
      <c r="M91" s="1069"/>
      <c r="N91" s="587"/>
      <c r="O91" s="563"/>
      <c r="P91" s="563"/>
      <c r="Q91" s="563"/>
      <c r="R91" s="1251"/>
      <c r="S91" s="1237" t="s">
        <v>84</v>
      </c>
      <c r="T91" s="1251"/>
      <c r="U91" s="1237" t="s">
        <v>84</v>
      </c>
      <c r="V91" s="538"/>
      <c r="W91" s="1211"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41"/>
      <c r="B92" s="1241"/>
      <c r="C92" s="1241"/>
      <c r="D92" s="1241"/>
      <c r="E92" s="1241"/>
      <c r="F92" s="1241"/>
      <c r="G92" s="920"/>
      <c r="H92" s="920"/>
      <c r="I92" s="1241"/>
      <c r="J92" s="1261"/>
      <c r="K92" s="927">
        <v>1</v>
      </c>
      <c r="L92" s="601"/>
      <c r="M92" s="647"/>
      <c r="N92" s="587"/>
      <c r="O92" s="563"/>
      <c r="P92" s="563"/>
      <c r="Q92" s="585" t="str">
        <f>R91 &amp; "-" &amp; T91</f>
        <v>-</v>
      </c>
      <c r="R92" s="1251"/>
      <c r="S92" s="1237"/>
      <c r="T92" s="1251"/>
      <c r="U92" s="1237"/>
      <c r="V92" s="538"/>
      <c r="W92" s="1211"/>
      <c r="X92" s="586"/>
      <c r="Y92" s="590"/>
      <c r="Z92" s="590"/>
      <c r="AA92" s="590"/>
      <c r="AB92" s="590"/>
      <c r="AC92" s="590"/>
      <c r="AD92" s="586"/>
      <c r="AE92" s="586"/>
      <c r="AF92" s="586"/>
      <c r="AG92" s="586"/>
      <c r="AH92" s="586"/>
      <c r="AI92" s="586"/>
    </row>
    <row r="93" spans="1:36" s="523" customFormat="1" ht="15" customHeight="1">
      <c r="A93" s="1241"/>
      <c r="B93" s="1241"/>
      <c r="C93" s="1241"/>
      <c r="D93" s="1241"/>
      <c r="E93" s="1241"/>
      <c r="F93" s="1241"/>
      <c r="G93" s="920"/>
      <c r="H93" s="920"/>
      <c r="I93" s="1241"/>
      <c r="J93" s="1261"/>
      <c r="K93" s="927">
        <v>1</v>
      </c>
      <c r="L93" s="539"/>
      <c r="M93" s="557" t="s">
        <v>25</v>
      </c>
      <c r="N93" s="552"/>
      <c r="O93" s="546"/>
      <c r="P93" s="546"/>
      <c r="Q93" s="546"/>
      <c r="R93" s="574"/>
      <c r="S93" s="565"/>
      <c r="T93" s="564"/>
      <c r="U93" s="552"/>
      <c r="V93" s="561"/>
      <c r="W93" s="1211"/>
      <c r="X93" s="588"/>
      <c r="Y93" s="588"/>
      <c r="Z93" s="588"/>
      <c r="AA93" s="588"/>
      <c r="AB93" s="588"/>
      <c r="AC93" s="588"/>
      <c r="AD93" s="588"/>
      <c r="AE93" s="588"/>
      <c r="AF93" s="588"/>
      <c r="AG93" s="588"/>
      <c r="AH93" s="588"/>
      <c r="AI93" s="588"/>
    </row>
    <row r="94" spans="1:36" s="523" customFormat="1" ht="15" customHeight="1">
      <c r="A94" s="1241"/>
      <c r="B94" s="1241"/>
      <c r="C94" s="1241"/>
      <c r="D94" s="1241"/>
      <c r="E94" s="1241"/>
      <c r="F94" s="922"/>
      <c r="G94" s="922"/>
      <c r="H94" s="920"/>
      <c r="I94" s="1241"/>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41"/>
      <c r="B95" s="1241"/>
      <c r="C95" s="1241"/>
      <c r="D95" s="1241"/>
      <c r="E95" s="922"/>
      <c r="F95" s="922"/>
      <c r="G95" s="922"/>
      <c r="H95" s="920"/>
      <c r="I95" s="1241"/>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41"/>
      <c r="B96" s="1241"/>
      <c r="C96" s="1241"/>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41"/>
      <c r="B97" s="1241"/>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41"/>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41">
        <v>1</v>
      </c>
      <c r="B103" s="1079"/>
      <c r="C103" s="1079"/>
      <c r="D103" s="1079"/>
      <c r="E103" s="1080"/>
      <c r="F103" s="1081"/>
      <c r="G103" s="1079"/>
      <c r="H103" s="1079"/>
      <c r="I103" s="1060"/>
      <c r="J103" s="1065"/>
      <c r="K103" s="1065"/>
      <c r="L103" s="594">
        <f>mergeValue(A103)</f>
        <v>1</v>
      </c>
      <c r="M103" s="642" t="s">
        <v>20</v>
      </c>
      <c r="N103" s="581"/>
      <c r="O103" s="1282"/>
      <c r="P103" s="1283"/>
      <c r="Q103" s="1283"/>
      <c r="R103" s="1283"/>
      <c r="S103" s="1283"/>
      <c r="T103" s="1283"/>
      <c r="U103" s="1283"/>
      <c r="V103" s="1283"/>
      <c r="W103" s="1283"/>
      <c r="X103" s="1283"/>
      <c r="Y103" s="1283"/>
      <c r="Z103" s="1283"/>
      <c r="AA103" s="1284"/>
      <c r="AB103" s="631" t="s">
        <v>476</v>
      </c>
      <c r="AC103" s="586"/>
      <c r="AD103" s="586"/>
      <c r="AE103" s="586"/>
      <c r="AF103" s="586"/>
      <c r="AG103" s="586"/>
      <c r="AH103" s="586"/>
      <c r="AI103" s="586"/>
      <c r="AJ103" s="586"/>
      <c r="AK103" s="586"/>
      <c r="AL103" s="586"/>
      <c r="AM103" s="586"/>
      <c r="AN103" s="586"/>
    </row>
    <row r="104" spans="1:40" s="524" customFormat="1" ht="22.5">
      <c r="A104" s="1241"/>
      <c r="B104" s="1241">
        <v>1</v>
      </c>
      <c r="C104" s="1079"/>
      <c r="D104" s="1079"/>
      <c r="E104" s="1081"/>
      <c r="F104" s="1081"/>
      <c r="G104" s="1079"/>
      <c r="H104" s="1079"/>
      <c r="I104" s="1067"/>
      <c r="J104" s="1062"/>
      <c r="K104" s="1061"/>
      <c r="L104" s="594" t="str">
        <f>mergeValue(A104) &amp;"."&amp; mergeValue(B104)</f>
        <v>1.1</v>
      </c>
      <c r="M104" s="547" t="s">
        <v>16</v>
      </c>
      <c r="N104" s="581"/>
      <c r="O104" s="1282"/>
      <c r="P104" s="1283"/>
      <c r="Q104" s="1283"/>
      <c r="R104" s="1283"/>
      <c r="S104" s="1283"/>
      <c r="T104" s="1283"/>
      <c r="U104" s="1283"/>
      <c r="V104" s="1283"/>
      <c r="W104" s="1283"/>
      <c r="X104" s="1283"/>
      <c r="Y104" s="1283"/>
      <c r="Z104" s="1283"/>
      <c r="AA104" s="1284"/>
      <c r="AB104" s="631" t="s">
        <v>477</v>
      </c>
      <c r="AC104" s="586"/>
      <c r="AD104" s="586"/>
      <c r="AE104" s="586"/>
      <c r="AF104" s="586"/>
      <c r="AG104" s="586"/>
      <c r="AH104" s="586"/>
      <c r="AI104" s="586"/>
      <c r="AJ104" s="586"/>
      <c r="AK104" s="586"/>
      <c r="AL104" s="586"/>
      <c r="AM104" s="586"/>
      <c r="AN104" s="586"/>
    </row>
    <row r="105" spans="1:40" s="524" customFormat="1" ht="22.5">
      <c r="A105" s="1241"/>
      <c r="B105" s="1241"/>
      <c r="C105" s="1241">
        <v>1</v>
      </c>
      <c r="D105" s="1079"/>
      <c r="E105" s="1081"/>
      <c r="F105" s="1081"/>
      <c r="G105" s="1079"/>
      <c r="H105" s="1079"/>
      <c r="I105" s="1067"/>
      <c r="J105" s="1062"/>
      <c r="K105" s="1061"/>
      <c r="L105" s="594" t="str">
        <f>mergeValue(A105) &amp;"."&amp; mergeValue(B105)&amp;"."&amp; mergeValue(C105)</f>
        <v>1.1.1</v>
      </c>
      <c r="M105" s="548" t="s">
        <v>7</v>
      </c>
      <c r="N105" s="581"/>
      <c r="O105" s="1282"/>
      <c r="P105" s="1283"/>
      <c r="Q105" s="1283"/>
      <c r="R105" s="1283"/>
      <c r="S105" s="1283"/>
      <c r="T105" s="1283"/>
      <c r="U105" s="1283"/>
      <c r="V105" s="1283"/>
      <c r="W105" s="1283"/>
      <c r="X105" s="1283"/>
      <c r="Y105" s="1283"/>
      <c r="Z105" s="1283"/>
      <c r="AA105" s="1284"/>
      <c r="AB105" s="631" t="s">
        <v>633</v>
      </c>
      <c r="AC105" s="586"/>
      <c r="AD105" s="586"/>
      <c r="AE105" s="586"/>
      <c r="AF105" s="586"/>
      <c r="AG105" s="586"/>
      <c r="AH105" s="586"/>
      <c r="AI105" s="586"/>
      <c r="AJ105" s="586"/>
      <c r="AK105" s="586"/>
      <c r="AL105" s="586"/>
      <c r="AM105" s="586"/>
      <c r="AN105" s="586"/>
    </row>
    <row r="106" spans="1:40" s="524" customFormat="1" ht="22.5">
      <c r="A106" s="1241"/>
      <c r="B106" s="1241"/>
      <c r="C106" s="1241"/>
      <c r="D106" s="1241">
        <v>1</v>
      </c>
      <c r="E106" s="1081"/>
      <c r="F106" s="1081"/>
      <c r="G106" s="1079"/>
      <c r="H106" s="1079"/>
      <c r="I106" s="1067"/>
      <c r="J106" s="1062"/>
      <c r="K106" s="1061"/>
      <c r="L106" s="594" t="str">
        <f>mergeValue(A106) &amp;"."&amp; mergeValue(B106)&amp;"."&amp; mergeValue(C106)&amp;"."&amp; mergeValue(D106)</f>
        <v>1.1.1.1</v>
      </c>
      <c r="M106" s="549" t="s">
        <v>22</v>
      </c>
      <c r="N106" s="581"/>
      <c r="O106" s="1282"/>
      <c r="P106" s="1283"/>
      <c r="Q106" s="1283"/>
      <c r="R106" s="1283"/>
      <c r="S106" s="1283"/>
      <c r="T106" s="1283"/>
      <c r="U106" s="1283"/>
      <c r="V106" s="1283"/>
      <c r="W106" s="1283"/>
      <c r="X106" s="1283"/>
      <c r="Y106" s="1283"/>
      <c r="Z106" s="1283"/>
      <c r="AA106" s="1284"/>
      <c r="AB106" s="631" t="s">
        <v>634</v>
      </c>
      <c r="AC106" s="586"/>
      <c r="AD106" s="586"/>
      <c r="AE106" s="586"/>
      <c r="AF106" s="586"/>
      <c r="AG106" s="586"/>
      <c r="AH106" s="586"/>
      <c r="AI106" s="586"/>
      <c r="AJ106" s="586"/>
      <c r="AK106" s="586"/>
      <c r="AL106" s="586"/>
      <c r="AM106" s="586"/>
      <c r="AN106" s="586"/>
    </row>
    <row r="107" spans="1:40" s="524" customFormat="1" ht="0.2" customHeight="1">
      <c r="A107" s="1241"/>
      <c r="B107" s="1241"/>
      <c r="C107" s="1241"/>
      <c r="D107" s="1241"/>
      <c r="E107" s="1241">
        <v>1</v>
      </c>
      <c r="F107" s="1081"/>
      <c r="G107" s="1079"/>
      <c r="H107" s="1079"/>
      <c r="I107" s="1066"/>
      <c r="J107" s="1062"/>
      <c r="K107" s="1061"/>
      <c r="L107" s="594"/>
      <c r="M107" s="555"/>
      <c r="N107" s="582"/>
      <c r="O107" s="1294"/>
      <c r="P107" s="1295"/>
      <c r="Q107" s="1295"/>
      <c r="R107" s="1295"/>
      <c r="S107" s="1295"/>
      <c r="T107" s="1295"/>
      <c r="U107" s="1295"/>
      <c r="V107" s="1295"/>
      <c r="W107" s="1295"/>
      <c r="X107" s="1295"/>
      <c r="Y107" s="1295"/>
      <c r="Z107" s="1295"/>
      <c r="AA107" s="1296"/>
      <c r="AB107" s="631"/>
      <c r="AC107" s="586"/>
      <c r="AD107" s="586"/>
      <c r="AE107" s="586"/>
      <c r="AF107" s="586"/>
      <c r="AG107" s="586"/>
      <c r="AH107" s="586"/>
      <c r="AI107" s="586"/>
      <c r="AJ107" s="586"/>
      <c r="AK107" s="586"/>
      <c r="AL107" s="586"/>
      <c r="AM107" s="586"/>
      <c r="AN107" s="586"/>
    </row>
    <row r="108" spans="1:40" s="524" customFormat="1" ht="90">
      <c r="A108" s="1241"/>
      <c r="B108" s="1241"/>
      <c r="C108" s="1241"/>
      <c r="D108" s="1241"/>
      <c r="E108" s="1241"/>
      <c r="F108" s="1241">
        <v>1</v>
      </c>
      <c r="G108" s="1079"/>
      <c r="H108" s="1079"/>
      <c r="I108" s="1263"/>
      <c r="J108" s="1062"/>
      <c r="K108" s="1061"/>
      <c r="L108" s="594" t="str">
        <f>mergeValue(A108) &amp;"."&amp; mergeValue(B108)&amp;"."&amp; mergeValue(C108)&amp;"."&amp; mergeValue(D108)&amp;"."&amp; mergeValue(F108)</f>
        <v>1.1.1.1.1</v>
      </c>
      <c r="M108" s="556" t="s">
        <v>10</v>
      </c>
      <c r="N108" s="582"/>
      <c r="O108" s="1244"/>
      <c r="P108" s="1245"/>
      <c r="Q108" s="1245"/>
      <c r="R108" s="1245"/>
      <c r="S108" s="1245"/>
      <c r="T108" s="1245"/>
      <c r="U108" s="1245"/>
      <c r="V108" s="1245"/>
      <c r="W108" s="1245"/>
      <c r="X108" s="1245"/>
      <c r="Y108" s="1245"/>
      <c r="Z108" s="1245"/>
      <c r="AA108" s="1246"/>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41"/>
      <c r="B109" s="1241"/>
      <c r="C109" s="1241"/>
      <c r="D109" s="1241"/>
      <c r="E109" s="1241"/>
      <c r="F109" s="1241"/>
      <c r="G109" s="1241">
        <v>1</v>
      </c>
      <c r="H109" s="1079"/>
      <c r="I109" s="1263"/>
      <c r="J109" s="1264"/>
      <c r="K109" s="1068"/>
      <c r="L109" s="594" t="str">
        <f>mergeValue(A109) &amp;"."&amp; mergeValue(B109)&amp;"."&amp; mergeValue(C109)&amp;"."&amp; mergeValue(D109)&amp;"."&amp; mergeValue(F109)&amp;"."&amp; mergeValue(G109)</f>
        <v>1.1.1.1.1.1</v>
      </c>
      <c r="M109" s="1069" t="s">
        <v>650</v>
      </c>
      <c r="N109" s="647"/>
      <c r="O109" s="563"/>
      <c r="P109" s="563"/>
      <c r="Q109" s="563"/>
      <c r="R109" s="494"/>
      <c r="S109" s="1095"/>
      <c r="T109" s="494"/>
      <c r="U109" s="1095"/>
      <c r="V109" s="585" t="str">
        <f>W109 &amp; "-" &amp; Y109</f>
        <v>-</v>
      </c>
      <c r="W109" s="1251"/>
      <c r="X109" s="1237" t="s">
        <v>84</v>
      </c>
      <c r="Y109" s="1251"/>
      <c r="Z109" s="1237"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41"/>
      <c r="B110" s="1241"/>
      <c r="C110" s="1241"/>
      <c r="D110" s="1241"/>
      <c r="E110" s="1241"/>
      <c r="F110" s="1241"/>
      <c r="G110" s="1241"/>
      <c r="H110" s="1079">
        <v>1</v>
      </c>
      <c r="I110" s="1263"/>
      <c r="J110" s="1264"/>
      <c r="K110" s="1068"/>
      <c r="L110" s="594" t="str">
        <f>mergeValue(A110) &amp;"."&amp; mergeValue(B110)&amp;"."&amp; mergeValue(C110)&amp;"."&amp; mergeValue(D110)&amp;"."&amp; mergeValue(F110)&amp;"."&amp; mergeValue(G110)&amp;"."&amp; mergeValue(H110)</f>
        <v>1.1.1.1.1.1.1</v>
      </c>
      <c r="M110" s="1071"/>
      <c r="N110" s="495"/>
      <c r="O110" s="563"/>
      <c r="P110" s="563"/>
      <c r="Q110" s="563"/>
      <c r="R110" s="494"/>
      <c r="S110" s="1095"/>
      <c r="T110" s="494"/>
      <c r="U110" s="1095"/>
      <c r="V110" s="585" t="str">
        <f>W110 &amp; "-" &amp; Y110</f>
        <v>-</v>
      </c>
      <c r="W110" s="1251"/>
      <c r="X110" s="1237"/>
      <c r="Y110" s="1251"/>
      <c r="Z110" s="1237"/>
      <c r="AA110" s="671"/>
      <c r="AB110" s="1211"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41"/>
      <c r="B111" s="1241"/>
      <c r="C111" s="1241"/>
      <c r="D111" s="1241"/>
      <c r="E111" s="1241"/>
      <c r="F111" s="1241"/>
      <c r="G111" s="1241"/>
      <c r="H111" s="1079"/>
      <c r="I111" s="1263"/>
      <c r="J111" s="1264"/>
      <c r="K111" s="1068"/>
      <c r="L111" s="601"/>
      <c r="M111" s="647"/>
      <c r="N111" s="647"/>
      <c r="O111" s="563"/>
      <c r="P111" s="494"/>
      <c r="Q111" s="494"/>
      <c r="R111" s="494"/>
      <c r="S111" s="494"/>
      <c r="T111" s="494"/>
      <c r="U111" s="560"/>
      <c r="V111" s="585"/>
      <c r="W111" s="1236"/>
      <c r="X111" s="1237"/>
      <c r="Y111" s="1236"/>
      <c r="Z111" s="1237"/>
      <c r="AA111" s="538"/>
      <c r="AB111" s="1211"/>
      <c r="AC111" s="586"/>
      <c r="AD111" s="586"/>
      <c r="AE111" s="586"/>
      <c r="AF111" s="590">
        <f ca="1">OFFSET(AF111,-1,0)</f>
        <v>0</v>
      </c>
      <c r="AG111" s="586"/>
      <c r="AH111" s="586"/>
      <c r="AI111" s="586"/>
      <c r="AJ111" s="586"/>
      <c r="AK111" s="586"/>
      <c r="AL111" s="586"/>
      <c r="AM111" s="586"/>
      <c r="AN111" s="586"/>
    </row>
    <row r="112" spans="1:40" s="523" customFormat="1" ht="15" customHeight="1">
      <c r="A112" s="1241"/>
      <c r="B112" s="1241"/>
      <c r="C112" s="1241"/>
      <c r="D112" s="1241"/>
      <c r="E112" s="1241"/>
      <c r="F112" s="1241"/>
      <c r="G112" s="1241"/>
      <c r="H112" s="1079"/>
      <c r="I112" s="1263"/>
      <c r="J112" s="1264"/>
      <c r="K112" s="1070"/>
      <c r="L112" s="539"/>
      <c r="M112" s="558" t="s">
        <v>41</v>
      </c>
      <c r="N112" s="552"/>
      <c r="O112" s="546"/>
      <c r="P112" s="546"/>
      <c r="Q112" s="546"/>
      <c r="R112" s="546"/>
      <c r="S112" s="546"/>
      <c r="T112" s="546"/>
      <c r="U112" s="546"/>
      <c r="V112" s="546"/>
      <c r="W112" s="564"/>
      <c r="X112" s="565"/>
      <c r="Y112" s="564"/>
      <c r="Z112" s="552"/>
      <c r="AA112" s="561"/>
      <c r="AB112" s="1211"/>
      <c r="AC112" s="588"/>
      <c r="AD112" s="588"/>
      <c r="AE112" s="588"/>
      <c r="AF112" s="588"/>
      <c r="AG112" s="588"/>
      <c r="AH112" s="588"/>
      <c r="AI112" s="588"/>
      <c r="AJ112" s="588"/>
      <c r="AK112" s="588"/>
      <c r="AL112" s="588"/>
      <c r="AM112" s="588"/>
      <c r="AN112" s="588"/>
    </row>
    <row r="113" spans="1:40" s="523" customFormat="1" ht="15" customHeight="1">
      <c r="A113" s="1241"/>
      <c r="B113" s="1241"/>
      <c r="C113" s="1241"/>
      <c r="D113" s="1241"/>
      <c r="E113" s="1241"/>
      <c r="F113" s="1241"/>
      <c r="G113" s="1079"/>
      <c r="H113" s="1079"/>
      <c r="I113" s="1263"/>
      <c r="J113" s="1076"/>
      <c r="K113" s="1070"/>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41"/>
      <c r="B114" s="1241"/>
      <c r="C114" s="1241"/>
      <c r="D114" s="1241"/>
      <c r="E114" s="1241"/>
      <c r="F114" s="1082"/>
      <c r="G114" s="1079"/>
      <c r="H114" s="1079"/>
      <c r="I114" s="1066"/>
      <c r="J114" s="1064"/>
      <c r="K114" s="1070"/>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41"/>
      <c r="B115" s="1241"/>
      <c r="C115" s="1241"/>
      <c r="D115" s="1081"/>
      <c r="E115" s="1082"/>
      <c r="F115" s="1082"/>
      <c r="G115" s="1079"/>
      <c r="H115" s="1079"/>
      <c r="I115" s="1077"/>
      <c r="J115" s="1064"/>
      <c r="K115" s="1060"/>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41"/>
      <c r="B116" s="1241"/>
      <c r="C116" s="1241"/>
      <c r="D116" s="1083"/>
      <c r="E116" s="1083"/>
      <c r="F116" s="1083"/>
      <c r="G116" s="1084"/>
      <c r="H116" s="1083"/>
      <c r="I116" s="1070"/>
      <c r="J116" s="1064"/>
      <c r="K116" s="1070"/>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41"/>
      <c r="B117" s="1241"/>
      <c r="C117" s="1083"/>
      <c r="D117" s="1083"/>
      <c r="E117" s="1083"/>
      <c r="F117" s="1083"/>
      <c r="G117" s="1084"/>
      <c r="H117" s="1083"/>
      <c r="I117" s="1070"/>
      <c r="J117" s="1064"/>
      <c r="K117" s="1070"/>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41"/>
      <c r="B118" s="1083"/>
      <c r="C118" s="1083"/>
      <c r="D118" s="1083"/>
      <c r="E118" s="1083"/>
      <c r="F118" s="1083"/>
      <c r="G118" s="1084"/>
      <c r="H118" s="1083"/>
      <c r="I118" s="1070"/>
      <c r="J118" s="1064"/>
      <c r="K118" s="1070"/>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7"/>
      <c r="B119" s="1077"/>
      <c r="C119" s="1077"/>
      <c r="D119" s="1077"/>
      <c r="E119" s="1077"/>
      <c r="F119" s="1077"/>
      <c r="G119" s="1085"/>
      <c r="H119" s="1077"/>
      <c r="I119" s="1063"/>
      <c r="J119" s="1064"/>
      <c r="K119" s="1060"/>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1"/>
      <c r="N120" s="714"/>
      <c r="O120" s="703"/>
      <c r="P120" s="703"/>
      <c r="Q120" s="703"/>
      <c r="R120" s="713"/>
      <c r="S120" s="1095"/>
      <c r="T120" s="713"/>
      <c r="U120" s="1095"/>
      <c r="V120" s="719" t="str">
        <f>W120 &amp; "-" &amp; Y120</f>
        <v>-</v>
      </c>
      <c r="W120" s="684"/>
      <c r="X120" s="651" t="s">
        <v>85</v>
      </c>
      <c r="Y120" s="1091"/>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41">
        <v>1</v>
      </c>
      <c r="B125" s="941"/>
      <c r="C125" s="941"/>
      <c r="D125" s="941"/>
      <c r="E125" s="942"/>
      <c r="F125" s="943"/>
      <c r="G125" s="943"/>
      <c r="H125" s="943"/>
      <c r="I125" s="944"/>
      <c r="J125" s="939"/>
      <c r="K125" s="946"/>
      <c r="L125" s="594">
        <f>mergeValue(A125)</f>
        <v>1</v>
      </c>
      <c r="M125" s="642" t="s">
        <v>20</v>
      </c>
      <c r="N125" s="581"/>
      <c r="O125" s="1253"/>
      <c r="P125" s="1253"/>
      <c r="Q125" s="1253"/>
      <c r="R125" s="1253"/>
      <c r="S125" s="1253"/>
      <c r="T125" s="1253"/>
      <c r="U125" s="1253"/>
      <c r="V125" s="1253"/>
      <c r="W125" s="631" t="s">
        <v>658</v>
      </c>
      <c r="X125" s="586"/>
      <c r="Y125" s="586"/>
      <c r="Z125" s="586"/>
      <c r="AA125" s="586"/>
      <c r="AB125" s="586"/>
      <c r="AC125" s="586"/>
      <c r="AD125" s="586"/>
      <c r="AE125" s="586"/>
      <c r="AF125" s="586"/>
      <c r="AG125" s="586"/>
      <c r="AH125" s="586"/>
    </row>
    <row r="126" spans="1:40" s="524" customFormat="1" ht="22.5">
      <c r="A126" s="1241"/>
      <c r="B126" s="1241">
        <v>1</v>
      </c>
      <c r="C126" s="941"/>
      <c r="D126" s="941"/>
      <c r="E126" s="943"/>
      <c r="F126" s="943"/>
      <c r="G126" s="943"/>
      <c r="H126" s="943"/>
      <c r="I126" s="938"/>
      <c r="J126" s="937"/>
      <c r="K126" s="940"/>
      <c r="L126" s="594" t="str">
        <f>mergeValue(A126) &amp;"."&amp; mergeValue(B126)</f>
        <v>1.1</v>
      </c>
      <c r="M126" s="547" t="s">
        <v>16</v>
      </c>
      <c r="N126" s="581"/>
      <c r="O126" s="1253"/>
      <c r="P126" s="1253"/>
      <c r="Q126" s="1253"/>
      <c r="R126" s="1253"/>
      <c r="S126" s="1253"/>
      <c r="T126" s="1253"/>
      <c r="U126" s="1253"/>
      <c r="V126" s="1253"/>
      <c r="W126" s="631" t="s">
        <v>477</v>
      </c>
      <c r="X126" s="586"/>
      <c r="Y126" s="586"/>
      <c r="Z126" s="586"/>
      <c r="AA126" s="586"/>
      <c r="AB126" s="586"/>
      <c r="AC126" s="586"/>
      <c r="AD126" s="586"/>
      <c r="AE126" s="586"/>
      <c r="AF126" s="586"/>
      <c r="AG126" s="586"/>
      <c r="AH126" s="586"/>
    </row>
    <row r="127" spans="1:40" s="524" customFormat="1" ht="22.5">
      <c r="A127" s="1241"/>
      <c r="B127" s="1241"/>
      <c r="C127" s="1241">
        <v>1</v>
      </c>
      <c r="D127" s="941"/>
      <c r="E127" s="943"/>
      <c r="F127" s="943"/>
      <c r="G127" s="943"/>
      <c r="H127" s="943"/>
      <c r="I127" s="945"/>
      <c r="J127" s="937"/>
      <c r="K127" s="940"/>
      <c r="L127" s="594" t="str">
        <f>mergeValue(A127) &amp;"."&amp; mergeValue(B127)&amp;"."&amp; mergeValue(C127)</f>
        <v>1.1.1</v>
      </c>
      <c r="M127" s="548" t="s">
        <v>7</v>
      </c>
      <c r="N127" s="581"/>
      <c r="O127" s="1253"/>
      <c r="P127" s="1253"/>
      <c r="Q127" s="1253"/>
      <c r="R127" s="1253"/>
      <c r="S127" s="1253"/>
      <c r="T127" s="1253"/>
      <c r="U127" s="1253"/>
      <c r="V127" s="1253"/>
      <c r="W127" s="631" t="s">
        <v>633</v>
      </c>
      <c r="X127" s="586"/>
      <c r="Y127" s="586"/>
      <c r="Z127" s="586"/>
      <c r="AA127" s="586"/>
      <c r="AB127" s="586"/>
      <c r="AC127" s="586"/>
      <c r="AD127" s="586"/>
      <c r="AE127" s="586"/>
      <c r="AF127" s="586"/>
      <c r="AG127" s="586"/>
      <c r="AH127" s="586"/>
    </row>
    <row r="128" spans="1:40" s="524" customFormat="1" ht="22.5">
      <c r="A128" s="1241"/>
      <c r="B128" s="1241"/>
      <c r="C128" s="1241"/>
      <c r="D128" s="1241">
        <v>1</v>
      </c>
      <c r="E128" s="943"/>
      <c r="F128" s="943"/>
      <c r="G128" s="943"/>
      <c r="H128" s="943"/>
      <c r="I128" s="945"/>
      <c r="J128" s="937"/>
      <c r="K128" s="940"/>
      <c r="L128" s="594" t="str">
        <f>mergeValue(A128) &amp;"."&amp; mergeValue(B128)&amp;"."&amp; mergeValue(C128)&amp;"."&amp; mergeValue(D128)</f>
        <v>1.1.1.1</v>
      </c>
      <c r="M128" s="549" t="s">
        <v>22</v>
      </c>
      <c r="N128" s="581"/>
      <c r="O128" s="1253"/>
      <c r="P128" s="1253"/>
      <c r="Q128" s="1253"/>
      <c r="R128" s="1253"/>
      <c r="S128" s="1253"/>
      <c r="T128" s="1253"/>
      <c r="U128" s="1253"/>
      <c r="V128" s="1253"/>
      <c r="W128" s="631" t="s">
        <v>634</v>
      </c>
      <c r="X128" s="586"/>
      <c r="Y128" s="586"/>
      <c r="Z128" s="586"/>
      <c r="AA128" s="586"/>
      <c r="AB128" s="586"/>
      <c r="AC128" s="586"/>
      <c r="AD128" s="586"/>
      <c r="AE128" s="586"/>
      <c r="AF128" s="586"/>
      <c r="AG128" s="586"/>
      <c r="AH128" s="586"/>
    </row>
    <row r="129" spans="1:34" s="524" customFormat="1" ht="11.25" hidden="1" customHeight="1">
      <c r="A129" s="1241"/>
      <c r="B129" s="1241"/>
      <c r="C129" s="1241"/>
      <c r="D129" s="1241"/>
      <c r="E129" s="1241">
        <v>1</v>
      </c>
      <c r="F129" s="943"/>
      <c r="G129" s="943"/>
      <c r="H129" s="941">
        <v>1</v>
      </c>
      <c r="I129" s="1241">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41"/>
      <c r="B130" s="1241"/>
      <c r="C130" s="1241"/>
      <c r="D130" s="1241"/>
      <c r="E130" s="1241"/>
      <c r="F130" s="1241">
        <v>1</v>
      </c>
      <c r="G130" s="941"/>
      <c r="H130" s="941"/>
      <c r="I130" s="1241"/>
      <c r="J130" s="1241">
        <v>1</v>
      </c>
      <c r="K130" s="949"/>
      <c r="L130" s="594" t="str">
        <f>mergeValue(A130) &amp;"."&amp; mergeValue(B130)&amp;"."&amp; mergeValue(C130)&amp;"."&amp; mergeValue(D130)&amp;"."&amp;  mergeValue(F130)</f>
        <v>1.1.1.1.1</v>
      </c>
      <c r="M130" s="556" t="s">
        <v>10</v>
      </c>
      <c r="N130" s="582"/>
      <c r="O130" s="1243"/>
      <c r="P130" s="1243"/>
      <c r="Q130" s="1243"/>
      <c r="R130" s="1243"/>
      <c r="S130" s="1243"/>
      <c r="T130" s="1243"/>
      <c r="U130" s="1243"/>
      <c r="V130" s="1243"/>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41"/>
      <c r="B131" s="1241"/>
      <c r="C131" s="1241"/>
      <c r="D131" s="1241"/>
      <c r="E131" s="1241"/>
      <c r="F131" s="1241"/>
      <c r="G131" s="941">
        <v>1</v>
      </c>
      <c r="H131" s="941"/>
      <c r="I131" s="1241"/>
      <c r="J131" s="1241"/>
      <c r="K131" s="949">
        <v>1</v>
      </c>
      <c r="L131" s="594" t="str">
        <f>mergeValue(A131) &amp;"."&amp; mergeValue(B131)&amp;"."&amp; mergeValue(C131)&amp;"."&amp; mergeValue(D131)&amp;"."&amp; mergeValue(F131)&amp;"."&amp; mergeValue(G131)</f>
        <v>1.1.1.1.1.1</v>
      </c>
      <c r="M131" s="1069"/>
      <c r="N131" s="587"/>
      <c r="O131" s="563"/>
      <c r="P131" s="563"/>
      <c r="Q131" s="1094"/>
      <c r="R131" s="1251"/>
      <c r="S131" s="1237" t="s">
        <v>84</v>
      </c>
      <c r="T131" s="1251"/>
      <c r="U131" s="1237" t="s">
        <v>85</v>
      </c>
      <c r="V131" s="579"/>
      <c r="W131" s="1211"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41"/>
      <c r="B132" s="1241"/>
      <c r="C132" s="1241"/>
      <c r="D132" s="1241"/>
      <c r="E132" s="1241"/>
      <c r="F132" s="1241"/>
      <c r="G132" s="941"/>
      <c r="H132" s="941"/>
      <c r="I132" s="1241"/>
      <c r="J132" s="1241"/>
      <c r="K132" s="949"/>
      <c r="L132" s="601"/>
      <c r="M132" s="647"/>
      <c r="N132" s="587"/>
      <c r="O132" s="563"/>
      <c r="P132" s="563"/>
      <c r="Q132" s="585" t="str">
        <f>R131 &amp; "-" &amp; T131</f>
        <v>-</v>
      </c>
      <c r="R132" s="1236"/>
      <c r="S132" s="1237"/>
      <c r="T132" s="1236"/>
      <c r="U132" s="1237"/>
      <c r="V132" s="579"/>
      <c r="W132" s="1211"/>
      <c r="X132" s="586"/>
      <c r="Y132" s="586"/>
      <c r="Z132" s="586"/>
      <c r="AA132" s="586"/>
      <c r="AB132" s="586"/>
      <c r="AC132" s="586"/>
      <c r="AD132" s="586"/>
      <c r="AE132" s="586"/>
      <c r="AF132" s="586"/>
      <c r="AG132" s="586"/>
      <c r="AH132" s="586"/>
    </row>
    <row r="133" spans="1:34" s="523" customFormat="1" ht="15" customHeight="1">
      <c r="A133" s="1241"/>
      <c r="B133" s="1241"/>
      <c r="C133" s="1241"/>
      <c r="D133" s="1241"/>
      <c r="E133" s="1241"/>
      <c r="F133" s="1241"/>
      <c r="G133" s="943"/>
      <c r="H133" s="941"/>
      <c r="I133" s="1241"/>
      <c r="J133" s="1241"/>
      <c r="K133" s="948"/>
      <c r="L133" s="539"/>
      <c r="M133" s="557" t="s">
        <v>25</v>
      </c>
      <c r="N133" s="552"/>
      <c r="O133" s="546"/>
      <c r="P133" s="546"/>
      <c r="Q133" s="546"/>
      <c r="R133" s="574"/>
      <c r="S133" s="565"/>
      <c r="T133" s="564"/>
      <c r="U133" s="552"/>
      <c r="V133" s="561"/>
      <c r="W133" s="1211"/>
      <c r="X133" s="588"/>
      <c r="Y133" s="588"/>
      <c r="Z133" s="588"/>
      <c r="AA133" s="588"/>
      <c r="AB133" s="588"/>
      <c r="AC133" s="588"/>
      <c r="AD133" s="588"/>
      <c r="AE133" s="588"/>
      <c r="AF133" s="588"/>
      <c r="AG133" s="588"/>
      <c r="AH133" s="588"/>
    </row>
    <row r="134" spans="1:34" s="523" customFormat="1" ht="15" customHeight="1">
      <c r="A134" s="1241"/>
      <c r="B134" s="1241"/>
      <c r="C134" s="1241"/>
      <c r="D134" s="1241"/>
      <c r="E134" s="1241"/>
      <c r="F134" s="943"/>
      <c r="G134" s="943"/>
      <c r="H134" s="941"/>
      <c r="I134" s="1241"/>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41"/>
      <c r="B135" s="1241"/>
      <c r="C135" s="1241"/>
      <c r="D135" s="1241"/>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41"/>
      <c r="B136" s="1241"/>
      <c r="C136" s="1241"/>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41"/>
      <c r="B137" s="1241"/>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41"/>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41">
        <v>1</v>
      </c>
      <c r="B143" s="959"/>
      <c r="C143" s="959"/>
      <c r="D143" s="959"/>
      <c r="E143" s="960"/>
      <c r="F143" s="961"/>
      <c r="G143" s="961"/>
      <c r="H143" s="961"/>
      <c r="I143" s="962"/>
      <c r="J143" s="957"/>
      <c r="K143" s="964"/>
      <c r="L143" s="594">
        <f>mergeValue(A143)</f>
        <v>1</v>
      </c>
      <c r="M143" s="642" t="s">
        <v>20</v>
      </c>
      <c r="N143" s="581"/>
      <c r="O143" s="1253"/>
      <c r="P143" s="1253"/>
      <c r="Q143" s="1253"/>
      <c r="R143" s="1253"/>
      <c r="S143" s="1253"/>
      <c r="T143" s="1253"/>
      <c r="U143" s="1253"/>
      <c r="V143" s="1253"/>
      <c r="W143" s="631" t="s">
        <v>658</v>
      </c>
      <c r="X143" s="586"/>
      <c r="Y143" s="586"/>
      <c r="Z143" s="586"/>
      <c r="AA143" s="586"/>
      <c r="AB143" s="586"/>
      <c r="AC143" s="586"/>
      <c r="AD143" s="586"/>
      <c r="AE143" s="586"/>
      <c r="AF143" s="586"/>
      <c r="AG143" s="586"/>
      <c r="AH143" s="586"/>
    </row>
    <row r="144" spans="1:34" s="524" customFormat="1" ht="22.5">
      <c r="A144" s="1241"/>
      <c r="B144" s="1241">
        <v>1</v>
      </c>
      <c r="C144" s="959"/>
      <c r="D144" s="959"/>
      <c r="E144" s="961"/>
      <c r="F144" s="961"/>
      <c r="G144" s="961"/>
      <c r="H144" s="961"/>
      <c r="I144" s="956"/>
      <c r="J144" s="955"/>
      <c r="K144" s="958"/>
      <c r="L144" s="594" t="str">
        <f>mergeValue(A144) &amp;"."&amp; mergeValue(B144)</f>
        <v>1.1</v>
      </c>
      <c r="M144" s="547" t="s">
        <v>16</v>
      </c>
      <c r="N144" s="581"/>
      <c r="O144" s="1253"/>
      <c r="P144" s="1253"/>
      <c r="Q144" s="1253"/>
      <c r="R144" s="1253"/>
      <c r="S144" s="1253"/>
      <c r="T144" s="1253"/>
      <c r="U144" s="1253"/>
      <c r="V144" s="1253"/>
      <c r="W144" s="631" t="s">
        <v>477</v>
      </c>
      <c r="X144" s="586"/>
      <c r="Y144" s="586"/>
      <c r="Z144" s="586"/>
      <c r="AA144" s="586"/>
      <c r="AB144" s="586"/>
      <c r="AC144" s="586"/>
      <c r="AD144" s="586"/>
      <c r="AE144" s="586"/>
      <c r="AF144" s="586"/>
      <c r="AG144" s="586"/>
      <c r="AH144" s="586"/>
    </row>
    <row r="145" spans="1:35" s="524" customFormat="1" ht="22.5">
      <c r="A145" s="1241"/>
      <c r="B145" s="1241"/>
      <c r="C145" s="1241">
        <v>1</v>
      </c>
      <c r="D145" s="959"/>
      <c r="E145" s="961"/>
      <c r="F145" s="961"/>
      <c r="G145" s="961"/>
      <c r="H145" s="961"/>
      <c r="I145" s="963"/>
      <c r="J145" s="955"/>
      <c r="K145" s="958"/>
      <c r="L145" s="594" t="str">
        <f>mergeValue(A145) &amp;"."&amp; mergeValue(B145)&amp;"."&amp; mergeValue(C145)</f>
        <v>1.1.1</v>
      </c>
      <c r="M145" s="548" t="s">
        <v>7</v>
      </c>
      <c r="N145" s="581"/>
      <c r="O145" s="1253"/>
      <c r="P145" s="1253"/>
      <c r="Q145" s="1253"/>
      <c r="R145" s="1253"/>
      <c r="S145" s="1253"/>
      <c r="T145" s="1253"/>
      <c r="U145" s="1253"/>
      <c r="V145" s="1253"/>
      <c r="W145" s="631" t="s">
        <v>633</v>
      </c>
      <c r="X145" s="586"/>
      <c r="Y145" s="586"/>
      <c r="Z145" s="586"/>
      <c r="AA145" s="586"/>
      <c r="AB145" s="586"/>
      <c r="AC145" s="586"/>
      <c r="AD145" s="586"/>
      <c r="AE145" s="586"/>
      <c r="AF145" s="586"/>
      <c r="AG145" s="586"/>
      <c r="AH145" s="586"/>
    </row>
    <row r="146" spans="1:35" s="524" customFormat="1" ht="22.5">
      <c r="A146" s="1241"/>
      <c r="B146" s="1241"/>
      <c r="C146" s="1241"/>
      <c r="D146" s="1241">
        <v>1</v>
      </c>
      <c r="E146" s="961"/>
      <c r="F146" s="961"/>
      <c r="G146" s="961"/>
      <c r="H146" s="961"/>
      <c r="I146" s="963"/>
      <c r="J146" s="955"/>
      <c r="K146" s="958"/>
      <c r="L146" s="594" t="str">
        <f>mergeValue(A146) &amp;"."&amp; mergeValue(B146)&amp;"."&amp; mergeValue(C146)&amp;"."&amp; mergeValue(D146)</f>
        <v>1.1.1.1</v>
      </c>
      <c r="M146" s="549" t="s">
        <v>22</v>
      </c>
      <c r="N146" s="581"/>
      <c r="O146" s="1253"/>
      <c r="P146" s="1253"/>
      <c r="Q146" s="1253"/>
      <c r="R146" s="1253"/>
      <c r="S146" s="1253"/>
      <c r="T146" s="1253"/>
      <c r="U146" s="1253"/>
      <c r="V146" s="1253"/>
      <c r="W146" s="631" t="s">
        <v>634</v>
      </c>
      <c r="X146" s="586"/>
      <c r="Y146" s="586"/>
      <c r="Z146" s="586"/>
      <c r="AA146" s="586"/>
      <c r="AB146" s="586"/>
      <c r="AC146" s="586"/>
      <c r="AD146" s="586"/>
      <c r="AE146" s="586"/>
      <c r="AF146" s="586"/>
      <c r="AG146" s="586"/>
      <c r="AH146" s="586"/>
    </row>
    <row r="147" spans="1:35" s="524" customFormat="1" ht="11.25" hidden="1" customHeight="1">
      <c r="A147" s="1241"/>
      <c r="B147" s="1241"/>
      <c r="C147" s="1241"/>
      <c r="D147" s="1241"/>
      <c r="E147" s="1241">
        <v>1</v>
      </c>
      <c r="F147" s="961"/>
      <c r="G147" s="961"/>
      <c r="H147" s="959">
        <v>1</v>
      </c>
      <c r="I147" s="1241">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41"/>
      <c r="B148" s="1241"/>
      <c r="C148" s="1241"/>
      <c r="D148" s="1241"/>
      <c r="E148" s="1241"/>
      <c r="F148" s="1241">
        <v>1</v>
      </c>
      <c r="G148" s="959"/>
      <c r="H148" s="959"/>
      <c r="I148" s="1241"/>
      <c r="J148" s="1241">
        <v>1</v>
      </c>
      <c r="K148" s="967"/>
      <c r="L148" s="594" t="str">
        <f>mergeValue(A148) &amp;"."&amp; mergeValue(B148)&amp;"."&amp; mergeValue(C148)&amp;"."&amp; mergeValue(D148)&amp;"."&amp;  mergeValue(F148)</f>
        <v>1.1.1.1.1</v>
      </c>
      <c r="M148" s="556" t="s">
        <v>10</v>
      </c>
      <c r="N148" s="582"/>
      <c r="O148" s="1243"/>
      <c r="P148" s="1243"/>
      <c r="Q148" s="1243"/>
      <c r="R148" s="1243"/>
      <c r="S148" s="1243"/>
      <c r="T148" s="1243"/>
      <c r="U148" s="1243"/>
      <c r="V148" s="1243"/>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41"/>
      <c r="B149" s="1241"/>
      <c r="C149" s="1241"/>
      <c r="D149" s="1241"/>
      <c r="E149" s="1241"/>
      <c r="F149" s="1241"/>
      <c r="G149" s="959">
        <v>1</v>
      </c>
      <c r="H149" s="959"/>
      <c r="I149" s="1241"/>
      <c r="J149" s="1241"/>
      <c r="K149" s="967">
        <v>1</v>
      </c>
      <c r="L149" s="594" t="str">
        <f>mergeValue(A149) &amp;"."&amp; mergeValue(B149)&amp;"."&amp; mergeValue(C149)&amp;"."&amp; mergeValue(D149)&amp;"."&amp; mergeValue(F149)&amp;"."&amp; mergeValue(G149)</f>
        <v>1.1.1.1.1.1</v>
      </c>
      <c r="M149" s="1069"/>
      <c r="N149" s="587"/>
      <c r="O149" s="563"/>
      <c r="P149" s="563"/>
      <c r="Q149" s="1094"/>
      <c r="R149" s="1251"/>
      <c r="S149" s="1237" t="s">
        <v>84</v>
      </c>
      <c r="T149" s="1251"/>
      <c r="U149" s="1237" t="s">
        <v>85</v>
      </c>
      <c r="V149" s="579"/>
      <c r="W149" s="1211"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41"/>
      <c r="B150" s="1241"/>
      <c r="C150" s="1241"/>
      <c r="D150" s="1241"/>
      <c r="E150" s="1241"/>
      <c r="F150" s="1241"/>
      <c r="G150" s="959"/>
      <c r="H150" s="959"/>
      <c r="I150" s="1241"/>
      <c r="J150" s="1241"/>
      <c r="K150" s="967"/>
      <c r="L150" s="601"/>
      <c r="M150" s="647"/>
      <c r="N150" s="587"/>
      <c r="O150" s="563"/>
      <c r="P150" s="563"/>
      <c r="Q150" s="585" t="str">
        <f>R149 &amp; "-" &amp; T149</f>
        <v>-</v>
      </c>
      <c r="R150" s="1236"/>
      <c r="S150" s="1237"/>
      <c r="T150" s="1236"/>
      <c r="U150" s="1237"/>
      <c r="V150" s="579"/>
      <c r="W150" s="1211"/>
      <c r="X150" s="586"/>
      <c r="Y150" s="586"/>
      <c r="Z150" s="586"/>
      <c r="AA150" s="586"/>
      <c r="AB150" s="586"/>
      <c r="AC150" s="586"/>
      <c r="AD150" s="586"/>
      <c r="AE150" s="586"/>
      <c r="AF150" s="586"/>
      <c r="AG150" s="586"/>
      <c r="AH150" s="586"/>
    </row>
    <row r="151" spans="1:35" s="523" customFormat="1" ht="15" customHeight="1">
      <c r="A151" s="1241"/>
      <c r="B151" s="1241"/>
      <c r="C151" s="1241"/>
      <c r="D151" s="1241"/>
      <c r="E151" s="1241"/>
      <c r="F151" s="1241"/>
      <c r="G151" s="961"/>
      <c r="H151" s="959"/>
      <c r="I151" s="1241"/>
      <c r="J151" s="1241"/>
      <c r="K151" s="966"/>
      <c r="L151" s="539"/>
      <c r="M151" s="557" t="s">
        <v>25</v>
      </c>
      <c r="N151" s="552"/>
      <c r="O151" s="546"/>
      <c r="P151" s="546"/>
      <c r="Q151" s="546"/>
      <c r="R151" s="574"/>
      <c r="S151" s="565"/>
      <c r="T151" s="564"/>
      <c r="U151" s="552"/>
      <c r="V151" s="561"/>
      <c r="W151" s="1211"/>
      <c r="X151" s="588"/>
      <c r="Y151" s="588"/>
      <c r="Z151" s="588"/>
      <c r="AA151" s="588"/>
      <c r="AB151" s="588"/>
      <c r="AC151" s="588"/>
      <c r="AD151" s="588"/>
      <c r="AE151" s="588"/>
      <c r="AF151" s="588"/>
      <c r="AG151" s="588"/>
      <c r="AH151" s="588"/>
    </row>
    <row r="152" spans="1:35" s="523" customFormat="1" ht="15" customHeight="1">
      <c r="A152" s="1241"/>
      <c r="B152" s="1241"/>
      <c r="C152" s="1241"/>
      <c r="D152" s="1241"/>
      <c r="E152" s="1241"/>
      <c r="F152" s="961"/>
      <c r="G152" s="961"/>
      <c r="H152" s="959"/>
      <c r="I152" s="1241"/>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41"/>
      <c r="B153" s="1241"/>
      <c r="C153" s="1241"/>
      <c r="D153" s="1241"/>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41"/>
      <c r="B154" s="1241"/>
      <c r="C154" s="1241"/>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41"/>
      <c r="B155" s="1241"/>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41"/>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41">
        <v>1</v>
      </c>
      <c r="B161" s="902"/>
      <c r="C161" s="902"/>
      <c r="D161" s="902"/>
      <c r="E161" s="903"/>
      <c r="F161" s="904"/>
      <c r="G161" s="904"/>
      <c r="H161" s="904"/>
      <c r="I161" s="905"/>
      <c r="J161" s="900"/>
      <c r="K161" s="907"/>
      <c r="L161" s="594">
        <f>mergeValue(A161)</f>
        <v>1</v>
      </c>
      <c r="M161" s="642" t="s">
        <v>20</v>
      </c>
      <c r="N161" s="581"/>
      <c r="O161" s="1282"/>
      <c r="P161" s="1283"/>
      <c r="Q161" s="1283"/>
      <c r="R161" s="1283"/>
      <c r="S161" s="1283"/>
      <c r="T161" s="1283"/>
      <c r="U161" s="1283"/>
      <c r="V161" s="1284"/>
      <c r="W161" s="631" t="s">
        <v>476</v>
      </c>
      <c r="X161" s="586"/>
      <c r="Y161" s="586"/>
      <c r="Z161" s="586"/>
      <c r="AA161" s="586"/>
      <c r="AB161" s="586"/>
      <c r="AC161" s="586"/>
      <c r="AD161" s="586"/>
      <c r="AE161" s="586"/>
      <c r="AF161" s="586"/>
      <c r="AG161" s="586"/>
    </row>
    <row r="162" spans="1:33" s="524" customFormat="1" ht="22.5">
      <c r="A162" s="1241"/>
      <c r="B162" s="1241">
        <v>1</v>
      </c>
      <c r="C162" s="902"/>
      <c r="D162" s="902"/>
      <c r="E162" s="904"/>
      <c r="F162" s="904"/>
      <c r="G162" s="904"/>
      <c r="H162" s="904"/>
      <c r="I162" s="899"/>
      <c r="J162" s="898"/>
      <c r="K162" s="901"/>
      <c r="L162" s="594" t="str">
        <f>mergeValue(A162) &amp;"."&amp; mergeValue(B162)</f>
        <v>1.1</v>
      </c>
      <c r="M162" s="547" t="s">
        <v>16</v>
      </c>
      <c r="N162" s="581"/>
      <c r="O162" s="1282"/>
      <c r="P162" s="1283"/>
      <c r="Q162" s="1283"/>
      <c r="R162" s="1283"/>
      <c r="S162" s="1283"/>
      <c r="T162" s="1283"/>
      <c r="U162" s="1283"/>
      <c r="V162" s="1284"/>
      <c r="W162" s="631" t="s">
        <v>477</v>
      </c>
      <c r="X162" s="586"/>
      <c r="Y162" s="586"/>
      <c r="Z162" s="586"/>
      <c r="AA162" s="586"/>
      <c r="AB162" s="586"/>
      <c r="AC162" s="586"/>
      <c r="AD162" s="586"/>
      <c r="AE162" s="586"/>
      <c r="AF162" s="586"/>
      <c r="AG162" s="586"/>
    </row>
    <row r="163" spans="1:33" s="524" customFormat="1" ht="22.5">
      <c r="A163" s="1241"/>
      <c r="B163" s="1241"/>
      <c r="C163" s="1241">
        <v>1</v>
      </c>
      <c r="D163" s="902"/>
      <c r="E163" s="904"/>
      <c r="F163" s="904"/>
      <c r="G163" s="904"/>
      <c r="H163" s="904"/>
      <c r="I163" s="906"/>
      <c r="J163" s="898"/>
      <c r="K163" s="901"/>
      <c r="L163" s="594" t="str">
        <f>mergeValue(A163) &amp;"."&amp; mergeValue(B163)&amp;"."&amp; mergeValue(C163)</f>
        <v>1.1.1</v>
      </c>
      <c r="M163" s="548" t="s">
        <v>7</v>
      </c>
      <c r="N163" s="581"/>
      <c r="O163" s="1282"/>
      <c r="P163" s="1283"/>
      <c r="Q163" s="1283"/>
      <c r="R163" s="1283"/>
      <c r="S163" s="1283"/>
      <c r="T163" s="1283"/>
      <c r="U163" s="1283"/>
      <c r="V163" s="1284"/>
      <c r="W163" s="631" t="s">
        <v>633</v>
      </c>
      <c r="X163" s="586"/>
      <c r="Y163" s="586"/>
      <c r="Z163" s="586"/>
      <c r="AA163" s="586"/>
      <c r="AB163" s="586"/>
      <c r="AC163" s="586"/>
      <c r="AD163" s="586"/>
      <c r="AE163" s="586"/>
      <c r="AF163" s="586"/>
      <c r="AG163" s="586"/>
    </row>
    <row r="164" spans="1:33" s="524" customFormat="1" ht="22.5">
      <c r="A164" s="1241"/>
      <c r="B164" s="1241"/>
      <c r="C164" s="1241"/>
      <c r="D164" s="1241">
        <v>1</v>
      </c>
      <c r="E164" s="904"/>
      <c r="F164" s="904"/>
      <c r="G164" s="904"/>
      <c r="H164" s="904"/>
      <c r="I164" s="906"/>
      <c r="J164" s="898"/>
      <c r="K164" s="901"/>
      <c r="L164" s="594" t="str">
        <f>mergeValue(A164) &amp;"."&amp; mergeValue(B164)&amp;"."&amp; mergeValue(C164)&amp;"."&amp; mergeValue(D164)</f>
        <v>1.1.1.1</v>
      </c>
      <c r="M164" s="549" t="s">
        <v>22</v>
      </c>
      <c r="N164" s="581"/>
      <c r="O164" s="1282"/>
      <c r="P164" s="1283"/>
      <c r="Q164" s="1283"/>
      <c r="R164" s="1283"/>
      <c r="S164" s="1283"/>
      <c r="T164" s="1283"/>
      <c r="U164" s="1283"/>
      <c r="V164" s="1284"/>
      <c r="W164" s="631" t="s">
        <v>634</v>
      </c>
      <c r="X164" s="586"/>
      <c r="Y164" s="586"/>
      <c r="Z164" s="586"/>
      <c r="AA164" s="586"/>
      <c r="AB164" s="586"/>
      <c r="AC164" s="586"/>
      <c r="AD164" s="586"/>
      <c r="AE164" s="586"/>
      <c r="AF164" s="586"/>
      <c r="AG164" s="586"/>
    </row>
    <row r="165" spans="1:33" s="524" customFormat="1" ht="101.25">
      <c r="A165" s="1241"/>
      <c r="B165" s="1241"/>
      <c r="C165" s="1241"/>
      <c r="D165" s="1241"/>
      <c r="E165" s="1241">
        <v>1</v>
      </c>
      <c r="F165" s="904"/>
      <c r="G165" s="904"/>
      <c r="H165" s="902">
        <v>1</v>
      </c>
      <c r="I165" s="1241">
        <v>1</v>
      </c>
      <c r="J165" s="904"/>
      <c r="K165" s="909"/>
      <c r="L165" s="594" t="str">
        <f>mergeValue(A165) &amp;"."&amp; mergeValue(B165)&amp;"."&amp; mergeValue(C165)&amp;"."&amp; mergeValue(D165)&amp;"."&amp; mergeValue(E165)</f>
        <v>1.1.1.1.1</v>
      </c>
      <c r="M165" s="555" t="s">
        <v>9</v>
      </c>
      <c r="N165" s="582"/>
      <c r="O165" s="1244"/>
      <c r="P165" s="1245"/>
      <c r="Q165" s="1245"/>
      <c r="R165" s="1245"/>
      <c r="S165" s="1245"/>
      <c r="T165" s="1245"/>
      <c r="U165" s="1245"/>
      <c r="V165" s="1246"/>
      <c r="W165" s="631" t="s">
        <v>638</v>
      </c>
      <c r="X165" s="586"/>
      <c r="Y165" s="586"/>
      <c r="Z165" s="586"/>
      <c r="AA165" s="586"/>
      <c r="AB165" s="586"/>
      <c r="AC165" s="586"/>
      <c r="AD165" s="586"/>
      <c r="AE165" s="586"/>
      <c r="AF165" s="586"/>
      <c r="AG165" s="586"/>
    </row>
    <row r="166" spans="1:33" s="524" customFormat="1" ht="90">
      <c r="A166" s="1241"/>
      <c r="B166" s="1241"/>
      <c r="C166" s="1241"/>
      <c r="D166" s="1241"/>
      <c r="E166" s="1241"/>
      <c r="F166" s="1241">
        <v>1</v>
      </c>
      <c r="G166" s="902"/>
      <c r="H166" s="902"/>
      <c r="I166" s="1241"/>
      <c r="J166" s="1241">
        <v>1</v>
      </c>
      <c r="K166" s="910"/>
      <c r="L166" s="594" t="str">
        <f>mergeValue(A166) &amp;"."&amp; mergeValue(B166)&amp;"."&amp; mergeValue(C166)&amp;"."&amp; mergeValue(D166)&amp;"."&amp; mergeValue(E166)&amp;"."&amp; mergeValue(F166)</f>
        <v>1.1.1.1.1.1</v>
      </c>
      <c r="M166" s="556" t="s">
        <v>10</v>
      </c>
      <c r="N166" s="582"/>
      <c r="O166" s="1244"/>
      <c r="P166" s="1245"/>
      <c r="Q166" s="1245"/>
      <c r="R166" s="1245"/>
      <c r="S166" s="1245"/>
      <c r="T166" s="1245"/>
      <c r="U166" s="1245"/>
      <c r="V166" s="1246"/>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41"/>
      <c r="B167" s="1241"/>
      <c r="C167" s="1241"/>
      <c r="D167" s="1241"/>
      <c r="E167" s="1241"/>
      <c r="F167" s="1241"/>
      <c r="G167" s="902">
        <v>1</v>
      </c>
      <c r="H167" s="902"/>
      <c r="I167" s="1241"/>
      <c r="J167" s="1241"/>
      <c r="K167" s="910">
        <v>1</v>
      </c>
      <c r="L167" s="594" t="str">
        <f>mergeValue(A167) &amp;"."&amp; mergeValue(B167)&amp;"."&amp; mergeValue(C167)&amp;"."&amp; mergeValue(D167)&amp;"."&amp; mergeValue(E167)&amp;"."&amp; mergeValue(F167)&amp;"."&amp; mergeValue(G167)</f>
        <v>1.1.1.1.1.1.1</v>
      </c>
      <c r="M167" s="1069"/>
      <c r="N167" s="587"/>
      <c r="O167" s="1078"/>
      <c r="P167" s="563"/>
      <c r="Q167" s="563"/>
      <c r="R167" s="1251"/>
      <c r="S167" s="1237" t="s">
        <v>84</v>
      </c>
      <c r="T167" s="1251"/>
      <c r="U167" s="1237" t="s">
        <v>84</v>
      </c>
      <c r="V167" s="579"/>
      <c r="W167" s="1211"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41"/>
      <c r="B168" s="1241"/>
      <c r="C168" s="1241"/>
      <c r="D168" s="1241"/>
      <c r="E168" s="1241"/>
      <c r="F168" s="1241"/>
      <c r="G168" s="902"/>
      <c r="H168" s="902"/>
      <c r="I168" s="1241"/>
      <c r="J168" s="1241"/>
      <c r="K168" s="910"/>
      <c r="L168" s="601"/>
      <c r="M168" s="647"/>
      <c r="N168" s="587"/>
      <c r="O168" s="585"/>
      <c r="P168" s="563"/>
      <c r="Q168" s="585" t="str">
        <f>R167 &amp; "-" &amp; T167</f>
        <v>-</v>
      </c>
      <c r="R168" s="1236"/>
      <c r="S168" s="1237"/>
      <c r="T168" s="1236"/>
      <c r="U168" s="1237"/>
      <c r="V168" s="579"/>
      <c r="W168" s="1211"/>
      <c r="X168" s="586"/>
      <c r="Y168" s="586"/>
      <c r="Z168" s="586"/>
      <c r="AA168" s="586"/>
      <c r="AB168" s="586"/>
      <c r="AC168" s="586"/>
      <c r="AD168" s="586"/>
      <c r="AE168" s="586"/>
      <c r="AF168" s="586"/>
      <c r="AG168" s="586"/>
    </row>
    <row r="169" spans="1:33" s="523" customFormat="1" ht="15" customHeight="1">
      <c r="A169" s="1241"/>
      <c r="B169" s="1241"/>
      <c r="C169" s="1241"/>
      <c r="D169" s="1241"/>
      <c r="E169" s="1241"/>
      <c r="F169" s="1241"/>
      <c r="G169" s="904"/>
      <c r="H169" s="902"/>
      <c r="I169" s="1241"/>
      <c r="J169" s="1241"/>
      <c r="K169" s="909"/>
      <c r="L169" s="539"/>
      <c r="M169" s="558" t="s">
        <v>25</v>
      </c>
      <c r="N169" s="552"/>
      <c r="O169" s="546"/>
      <c r="P169" s="546"/>
      <c r="Q169" s="546"/>
      <c r="R169" s="574"/>
      <c r="S169" s="565"/>
      <c r="T169" s="564"/>
      <c r="U169" s="552"/>
      <c r="V169" s="561"/>
      <c r="W169" s="1211"/>
      <c r="X169" s="588"/>
      <c r="Y169" s="588"/>
      <c r="Z169" s="588"/>
      <c r="AA169" s="588"/>
      <c r="AB169" s="588"/>
      <c r="AC169" s="588"/>
      <c r="AD169" s="588"/>
      <c r="AE169" s="588"/>
      <c r="AF169" s="588"/>
      <c r="AG169" s="588"/>
    </row>
    <row r="170" spans="1:33" s="523" customFormat="1" ht="15" customHeight="1">
      <c r="A170" s="1241"/>
      <c r="B170" s="1241"/>
      <c r="C170" s="1241"/>
      <c r="D170" s="1241"/>
      <c r="E170" s="1241"/>
      <c r="F170" s="904"/>
      <c r="G170" s="904"/>
      <c r="H170" s="902"/>
      <c r="I170" s="1241"/>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41"/>
      <c r="B171" s="1241"/>
      <c r="C171" s="1241"/>
      <c r="D171" s="1241"/>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41"/>
      <c r="B172" s="1241"/>
      <c r="C172" s="1241"/>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41"/>
      <c r="B173" s="1241"/>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41"/>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41">
        <v>1</v>
      </c>
      <c r="B179" s="981"/>
      <c r="C179" s="981"/>
      <c r="D179" s="981"/>
      <c r="E179" s="981"/>
      <c r="F179" s="981"/>
      <c r="G179" s="982"/>
      <c r="H179" s="982"/>
      <c r="I179" s="984"/>
      <c r="J179" s="976"/>
      <c r="K179" s="976"/>
      <c r="L179" s="725">
        <f>mergeValue(A179)</f>
        <v>1</v>
      </c>
      <c r="M179" s="642" t="s">
        <v>20</v>
      </c>
      <c r="N179" s="717"/>
      <c r="O179" s="1282"/>
      <c r="P179" s="1283"/>
      <c r="Q179" s="1283"/>
      <c r="R179" s="1283"/>
      <c r="S179" s="1283"/>
      <c r="T179" s="1283"/>
      <c r="U179" s="1283"/>
      <c r="V179" s="1283"/>
      <c r="W179" s="1284"/>
      <c r="X179" s="718" t="s">
        <v>476</v>
      </c>
      <c r="Y179" s="720"/>
      <c r="Z179" s="720"/>
      <c r="AA179" s="720"/>
      <c r="AB179" s="720"/>
      <c r="AC179" s="720"/>
      <c r="AD179" s="720"/>
      <c r="AE179" s="720"/>
      <c r="AF179" s="720"/>
      <c r="AG179" s="720"/>
    </row>
    <row r="180" spans="1:47" s="686" customFormat="1" ht="22.5">
      <c r="A180" s="1241"/>
      <c r="B180" s="1241">
        <v>1</v>
      </c>
      <c r="C180" s="981"/>
      <c r="D180" s="981"/>
      <c r="E180" s="981"/>
      <c r="F180" s="981"/>
      <c r="G180" s="986"/>
      <c r="H180" s="983"/>
      <c r="I180" s="988"/>
      <c r="J180" s="973"/>
      <c r="K180" s="972"/>
      <c r="L180" s="725" t="str">
        <f>mergeValue(A180) &amp;"."&amp; mergeValue(B180)</f>
        <v>1.1</v>
      </c>
      <c r="M180" s="693" t="s">
        <v>16</v>
      </c>
      <c r="N180" s="717"/>
      <c r="O180" s="1282"/>
      <c r="P180" s="1283"/>
      <c r="Q180" s="1283"/>
      <c r="R180" s="1283"/>
      <c r="S180" s="1283"/>
      <c r="T180" s="1283"/>
      <c r="U180" s="1283"/>
      <c r="V180" s="1283"/>
      <c r="W180" s="1284"/>
      <c r="X180" s="718" t="s">
        <v>477</v>
      </c>
      <c r="Y180" s="720"/>
      <c r="Z180" s="720"/>
      <c r="AA180" s="720"/>
      <c r="AB180" s="720"/>
      <c r="AC180" s="720"/>
      <c r="AD180" s="720"/>
      <c r="AE180" s="720"/>
      <c r="AF180" s="720"/>
      <c r="AG180" s="720"/>
    </row>
    <row r="181" spans="1:47" s="686" customFormat="1" ht="22.5">
      <c r="A181" s="1241"/>
      <c r="B181" s="1241"/>
      <c r="C181" s="1241">
        <v>1</v>
      </c>
      <c r="D181" s="981"/>
      <c r="E181" s="981"/>
      <c r="F181" s="981"/>
      <c r="G181" s="986"/>
      <c r="H181" s="983"/>
      <c r="I181" s="989"/>
      <c r="J181" s="973"/>
      <c r="K181" s="972"/>
      <c r="L181" s="725" t="str">
        <f>mergeValue(A181) &amp;"."&amp; mergeValue(B181)&amp;"."&amp; mergeValue(C181)</f>
        <v>1.1.1</v>
      </c>
      <c r="M181" s="694" t="s">
        <v>7</v>
      </c>
      <c r="N181" s="717"/>
      <c r="O181" s="1282"/>
      <c r="P181" s="1283"/>
      <c r="Q181" s="1283"/>
      <c r="R181" s="1283"/>
      <c r="S181" s="1283"/>
      <c r="T181" s="1283"/>
      <c r="U181" s="1283"/>
      <c r="V181" s="1283"/>
      <c r="W181" s="1284"/>
      <c r="X181" s="718" t="s">
        <v>633</v>
      </c>
      <c r="Y181" s="720"/>
      <c r="Z181" s="720"/>
      <c r="AA181" s="720"/>
      <c r="AB181" s="720"/>
      <c r="AC181" s="720"/>
      <c r="AD181" s="720"/>
      <c r="AE181" s="720"/>
      <c r="AF181" s="720"/>
      <c r="AG181" s="720"/>
    </row>
    <row r="182" spans="1:47" s="686" customFormat="1" ht="22.5">
      <c r="A182" s="1241"/>
      <c r="B182" s="1241"/>
      <c r="C182" s="1241"/>
      <c r="D182" s="1241">
        <v>1</v>
      </c>
      <c r="E182" s="981"/>
      <c r="F182" s="981"/>
      <c r="G182" s="986"/>
      <c r="H182" s="983"/>
      <c r="I182" s="989"/>
      <c r="J182" s="987"/>
      <c r="K182" s="972"/>
      <c r="L182" s="725" t="str">
        <f>mergeValue(A182) &amp;"."&amp; mergeValue(B182)&amp;"."&amp; mergeValue(C182)&amp;"."&amp; mergeValue(D182)</f>
        <v>1.1.1.1</v>
      </c>
      <c r="M182" s="695" t="s">
        <v>22</v>
      </c>
      <c r="N182" s="717"/>
      <c r="O182" s="1282"/>
      <c r="P182" s="1283"/>
      <c r="Q182" s="1283"/>
      <c r="R182" s="1283"/>
      <c r="S182" s="1283"/>
      <c r="T182" s="1283"/>
      <c r="U182" s="1283"/>
      <c r="V182" s="1283"/>
      <c r="W182" s="1284"/>
      <c r="X182" s="718" t="s">
        <v>687</v>
      </c>
      <c r="Y182" s="720"/>
      <c r="Z182" s="720"/>
      <c r="AA182" s="720"/>
      <c r="AB182" s="720"/>
      <c r="AC182" s="720"/>
      <c r="AD182" s="720"/>
      <c r="AE182" s="720"/>
      <c r="AF182" s="720"/>
      <c r="AG182" s="720"/>
    </row>
    <row r="183" spans="1:47" s="686" customFormat="1" ht="56.25" customHeight="1">
      <c r="A183" s="1241"/>
      <c r="B183" s="1241"/>
      <c r="C183" s="1241"/>
      <c r="D183" s="1241"/>
      <c r="E183" s="981">
        <v>1</v>
      </c>
      <c r="F183" s="981"/>
      <c r="G183" s="986"/>
      <c r="H183" s="983"/>
      <c r="I183" s="989"/>
      <c r="J183" s="987"/>
      <c r="K183" s="977"/>
      <c r="L183" s="725" t="str">
        <f>mergeValue(A183) &amp;"."&amp; mergeValue(B183)&amp;"."&amp; mergeValue(C183)&amp;"."&amp; mergeValue(D183)&amp;"."&amp; mergeValue(E183)</f>
        <v>1.1.1.1.1</v>
      </c>
      <c r="M183" s="1072"/>
      <c r="N183" s="691"/>
      <c r="O183" s="1074"/>
      <c r="P183" s="1075"/>
      <c r="Q183" s="672"/>
      <c r="R183" s="672"/>
      <c r="S183" s="1091"/>
      <c r="T183" s="651" t="s">
        <v>84</v>
      </c>
      <c r="U183" s="1091"/>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41"/>
      <c r="B184" s="1241"/>
      <c r="C184" s="1241"/>
      <c r="D184" s="1241"/>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41"/>
      <c r="B185" s="1241"/>
      <c r="C185" s="1241"/>
      <c r="D185" s="1241"/>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41"/>
      <c r="B186" s="1241"/>
      <c r="C186" s="1241"/>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41"/>
      <c r="B187" s="1241"/>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41"/>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41">
        <v>1</v>
      </c>
      <c r="B193" s="1015"/>
      <c r="C193" s="1015"/>
      <c r="D193" s="1015"/>
      <c r="E193" s="1015"/>
      <c r="F193" s="1008"/>
      <c r="G193" s="1014"/>
      <c r="H193" s="1014"/>
      <c r="I193" s="997"/>
      <c r="J193" s="996"/>
      <c r="K193" s="996"/>
      <c r="L193" s="725">
        <f>mergeValue(A193)</f>
        <v>1</v>
      </c>
      <c r="M193" s="642" t="s">
        <v>20</v>
      </c>
      <c r="N193" s="1322"/>
      <c r="O193" s="1323"/>
      <c r="P193" s="1323"/>
      <c r="Q193" s="1323"/>
      <c r="R193" s="1323"/>
      <c r="S193" s="1323"/>
      <c r="T193" s="1323"/>
      <c r="U193" s="1323"/>
      <c r="V193" s="1323"/>
      <c r="W193" s="1323"/>
      <c r="X193" s="1323"/>
      <c r="Y193" s="1323"/>
      <c r="Z193" s="1323"/>
      <c r="AA193" s="1323"/>
      <c r="AB193" s="1323"/>
      <c r="AC193" s="1323"/>
      <c r="AD193" s="1323"/>
      <c r="AE193" s="1323"/>
      <c r="AF193" s="1324"/>
      <c r="AG193" s="718" t="s">
        <v>476</v>
      </c>
      <c r="AH193" s="720"/>
      <c r="AI193" s="720"/>
      <c r="AJ193" s="720"/>
      <c r="AK193" s="720"/>
      <c r="AL193" s="720"/>
      <c r="AM193" s="720"/>
      <c r="AN193" s="720"/>
      <c r="AO193" s="720"/>
      <c r="AP193" s="720"/>
      <c r="AQ193" s="720"/>
      <c r="AR193" s="720"/>
    </row>
    <row r="194" spans="1:46" s="686" customFormat="1" ht="22.5">
      <c r="A194" s="1241"/>
      <c r="B194" s="1241">
        <v>1</v>
      </c>
      <c r="C194" s="1015"/>
      <c r="D194" s="1015"/>
      <c r="E194" s="1015"/>
      <c r="F194" s="1008"/>
      <c r="G194" s="1017"/>
      <c r="H194" s="1018"/>
      <c r="I194" s="998"/>
      <c r="J194" s="993"/>
      <c r="K194" s="991"/>
      <c r="L194" s="725" t="str">
        <f>mergeValue(A194) &amp;"."&amp; mergeValue(B194)</f>
        <v>1.1</v>
      </c>
      <c r="M194" s="693" t="s">
        <v>16</v>
      </c>
      <c r="N194" s="1319"/>
      <c r="O194" s="1320"/>
      <c r="P194" s="1320"/>
      <c r="Q194" s="1320"/>
      <c r="R194" s="1320"/>
      <c r="S194" s="1320"/>
      <c r="T194" s="1320"/>
      <c r="U194" s="1320"/>
      <c r="V194" s="1320"/>
      <c r="W194" s="1320"/>
      <c r="X194" s="1320"/>
      <c r="Y194" s="1320"/>
      <c r="Z194" s="1320"/>
      <c r="AA194" s="1320"/>
      <c r="AB194" s="1320"/>
      <c r="AC194" s="1320"/>
      <c r="AD194" s="1320"/>
      <c r="AE194" s="1320"/>
      <c r="AF194" s="1321"/>
      <c r="AG194" s="718" t="s">
        <v>477</v>
      </c>
      <c r="AH194" s="720"/>
      <c r="AI194" s="720"/>
      <c r="AJ194" s="720"/>
      <c r="AK194" s="720"/>
      <c r="AL194" s="720"/>
      <c r="AM194" s="720"/>
      <c r="AN194" s="720"/>
      <c r="AO194" s="720"/>
      <c r="AP194" s="720"/>
      <c r="AQ194" s="720"/>
      <c r="AR194" s="720"/>
    </row>
    <row r="195" spans="1:46" s="686" customFormat="1" ht="22.5">
      <c r="A195" s="1241"/>
      <c r="B195" s="1241"/>
      <c r="C195" s="1241">
        <v>1</v>
      </c>
      <c r="D195" s="1015"/>
      <c r="E195" s="1015"/>
      <c r="F195" s="1008"/>
      <c r="G195" s="1017"/>
      <c r="H195" s="1018"/>
      <c r="I195" s="998"/>
      <c r="J195" s="993"/>
      <c r="K195" s="991"/>
      <c r="L195" s="725" t="str">
        <f>mergeValue(A195) &amp;"."&amp; mergeValue(B195)&amp;"."&amp; mergeValue(C195)</f>
        <v>1.1.1</v>
      </c>
      <c r="M195" s="694" t="s">
        <v>7</v>
      </c>
      <c r="N195" s="1319"/>
      <c r="O195" s="1320"/>
      <c r="P195" s="1320"/>
      <c r="Q195" s="1320"/>
      <c r="R195" s="1320"/>
      <c r="S195" s="1320"/>
      <c r="T195" s="1320"/>
      <c r="U195" s="1320"/>
      <c r="V195" s="1320"/>
      <c r="W195" s="1320"/>
      <c r="X195" s="1320"/>
      <c r="Y195" s="1320"/>
      <c r="Z195" s="1320"/>
      <c r="AA195" s="1320"/>
      <c r="AB195" s="1320"/>
      <c r="AC195" s="1320"/>
      <c r="AD195" s="1320"/>
      <c r="AE195" s="1320"/>
      <c r="AF195" s="1321"/>
      <c r="AG195" s="718" t="s">
        <v>633</v>
      </c>
      <c r="AH195" s="720"/>
      <c r="AI195" s="720"/>
      <c r="AJ195" s="720"/>
      <c r="AK195" s="720"/>
      <c r="AL195" s="720"/>
      <c r="AM195" s="720"/>
      <c r="AN195" s="720"/>
      <c r="AO195" s="720"/>
      <c r="AP195" s="720"/>
      <c r="AQ195" s="720"/>
      <c r="AR195" s="720"/>
    </row>
    <row r="196" spans="1:46" s="686" customFormat="1" ht="15" customHeight="1">
      <c r="A196" s="1241"/>
      <c r="B196" s="1241"/>
      <c r="C196" s="1241"/>
      <c r="D196" s="1241">
        <v>1</v>
      </c>
      <c r="E196" s="1015"/>
      <c r="F196" s="1008"/>
      <c r="G196" s="1017"/>
      <c r="H196" s="1018"/>
      <c r="I196" s="998"/>
      <c r="J196" s="993"/>
      <c r="K196" s="991"/>
      <c r="L196" s="725" t="str">
        <f>mergeValue(A196) &amp;"."&amp; mergeValue(B196)&amp;"."&amp; mergeValue(C196)&amp;"."&amp; mergeValue(D196)</f>
        <v>1.1.1.1</v>
      </c>
      <c r="M196" s="695" t="s">
        <v>22</v>
      </c>
      <c r="N196" s="1319"/>
      <c r="O196" s="1320"/>
      <c r="P196" s="1320"/>
      <c r="Q196" s="1320"/>
      <c r="R196" s="1320"/>
      <c r="S196" s="1320"/>
      <c r="T196" s="1320"/>
      <c r="U196" s="1320"/>
      <c r="V196" s="1320"/>
      <c r="W196" s="1320"/>
      <c r="X196" s="1320"/>
      <c r="Y196" s="1320"/>
      <c r="Z196" s="1320"/>
      <c r="AA196" s="1320"/>
      <c r="AB196" s="1320"/>
      <c r="AC196" s="1320"/>
      <c r="AD196" s="1320"/>
      <c r="AE196" s="1320"/>
      <c r="AF196" s="1321"/>
      <c r="AG196" s="718" t="s">
        <v>680</v>
      </c>
      <c r="AH196" s="720"/>
      <c r="AI196" s="720"/>
      <c r="AJ196" s="720"/>
      <c r="AK196" s="720"/>
      <c r="AL196" s="720"/>
      <c r="AM196" s="720"/>
      <c r="AN196" s="720"/>
      <c r="AO196" s="720"/>
      <c r="AP196" s="720"/>
      <c r="AQ196" s="720"/>
      <c r="AR196" s="720"/>
    </row>
    <row r="197" spans="1:46" s="686" customFormat="1" ht="17.100000000000001" customHeight="1">
      <c r="A197" s="1241"/>
      <c r="B197" s="1241"/>
      <c r="C197" s="1241"/>
      <c r="D197" s="1241"/>
      <c r="E197" s="1241">
        <v>1</v>
      </c>
      <c r="F197" s="1008"/>
      <c r="G197" s="1017"/>
      <c r="H197" s="1018"/>
      <c r="I197" s="1019"/>
      <c r="J197" s="1009"/>
      <c r="K197" s="1167"/>
      <c r="L197" s="1280" t="str">
        <f>mergeValue(A197) &amp;"."&amp; mergeValue(B197)&amp;"."&amp; mergeValue(C197)&amp;"."&amp; mergeValue(D197)&amp;"."&amp; mergeValue(E197)</f>
        <v>1.1.1.1.1</v>
      </c>
      <c r="M197" s="1281"/>
      <c r="N197" s="1237" t="s">
        <v>85</v>
      </c>
      <c r="O197" s="1275"/>
      <c r="P197" s="1271">
        <v>1</v>
      </c>
      <c r="Q197" s="1300"/>
      <c r="R197" s="1237" t="s">
        <v>85</v>
      </c>
      <c r="S197" s="1275"/>
      <c r="T197" s="1271">
        <v>1</v>
      </c>
      <c r="U197" s="1300"/>
      <c r="V197" s="1237" t="s">
        <v>85</v>
      </c>
      <c r="W197" s="702"/>
      <c r="X197" s="690">
        <v>1</v>
      </c>
      <c r="Y197" s="1096"/>
      <c r="Z197" s="672"/>
      <c r="AA197" s="672"/>
      <c r="AB197" s="1251"/>
      <c r="AC197" s="1237" t="s">
        <v>84</v>
      </c>
      <c r="AD197" s="1251"/>
      <c r="AE197" s="1237" t="s">
        <v>84</v>
      </c>
      <c r="AF197" s="716"/>
      <c r="AG197" s="1268"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41"/>
      <c r="B198" s="1241"/>
      <c r="C198" s="1241"/>
      <c r="D198" s="1241"/>
      <c r="E198" s="1241"/>
      <c r="F198" s="1008"/>
      <c r="G198" s="1017"/>
      <c r="H198" s="1018"/>
      <c r="I198" s="1019"/>
      <c r="J198" s="1009"/>
      <c r="K198" s="1167"/>
      <c r="L198" s="1280"/>
      <c r="M198" s="1281"/>
      <c r="N198" s="1237"/>
      <c r="O198" s="1275"/>
      <c r="P198" s="1271"/>
      <c r="Q198" s="1300"/>
      <c r="R198" s="1237"/>
      <c r="S198" s="1275"/>
      <c r="T198" s="1271"/>
      <c r="U198" s="1300"/>
      <c r="V198" s="1237"/>
      <c r="W198" s="727"/>
      <c r="X198" s="706"/>
      <c r="Y198" s="706"/>
      <c r="Z198" s="708"/>
      <c r="AA198" s="604" t="str">
        <f>AB197 &amp; "-" &amp; AD197</f>
        <v>-</v>
      </c>
      <c r="AB198" s="1236"/>
      <c r="AC198" s="1237"/>
      <c r="AD198" s="1236"/>
      <c r="AE198" s="1237"/>
      <c r="AF198" s="674"/>
      <c r="AG198" s="1269"/>
      <c r="AH198" s="720"/>
      <c r="AI198" s="723"/>
      <c r="AJ198" s="723"/>
      <c r="AK198" s="723"/>
      <c r="AL198" s="723"/>
      <c r="AM198" s="723"/>
      <c r="AN198" s="723"/>
      <c r="AO198" s="720"/>
      <c r="AP198" s="720"/>
      <c r="AQ198" s="720"/>
      <c r="AR198" s="720"/>
    </row>
    <row r="199" spans="1:46" s="686" customFormat="1" ht="17.100000000000001" customHeight="1">
      <c r="A199" s="1241"/>
      <c r="B199" s="1241"/>
      <c r="C199" s="1241"/>
      <c r="D199" s="1241"/>
      <c r="E199" s="1241"/>
      <c r="F199" s="1008"/>
      <c r="G199" s="1017"/>
      <c r="H199" s="1018"/>
      <c r="I199" s="1019"/>
      <c r="J199" s="1009"/>
      <c r="K199" s="1167"/>
      <c r="L199" s="1280"/>
      <c r="M199" s="1281"/>
      <c r="N199" s="1237"/>
      <c r="O199" s="1275"/>
      <c r="P199" s="1271"/>
      <c r="Q199" s="1300"/>
      <c r="R199" s="1237"/>
      <c r="S199" s="603"/>
      <c r="T199" s="699"/>
      <c r="U199" s="706"/>
      <c r="V199" s="707"/>
      <c r="W199" s="707"/>
      <c r="X199" s="707"/>
      <c r="Y199" s="707"/>
      <c r="Z199" s="708"/>
      <c r="AA199" s="708"/>
      <c r="AB199" s="709"/>
      <c r="AC199" s="705"/>
      <c r="AD199" s="705"/>
      <c r="AE199" s="709"/>
      <c r="AF199" s="705"/>
      <c r="AG199" s="1269"/>
      <c r="AH199" s="720"/>
      <c r="AI199" s="723"/>
      <c r="AJ199" s="723"/>
      <c r="AK199" s="723"/>
      <c r="AL199" s="723"/>
      <c r="AM199" s="723"/>
      <c r="AN199" s="723"/>
      <c r="AO199" s="720"/>
      <c r="AP199" s="720"/>
      <c r="AQ199" s="720"/>
      <c r="AR199" s="720"/>
    </row>
    <row r="200" spans="1:46" s="686" customFormat="1" ht="17.100000000000001" customHeight="1">
      <c r="A200" s="1241"/>
      <c r="B200" s="1241"/>
      <c r="C200" s="1241"/>
      <c r="D200" s="1241"/>
      <c r="E200" s="1241"/>
      <c r="F200" s="1008"/>
      <c r="G200" s="1017"/>
      <c r="H200" s="1018"/>
      <c r="I200" s="1019"/>
      <c r="J200" s="1009"/>
      <c r="K200" s="1167"/>
      <c r="L200" s="1280"/>
      <c r="M200" s="1281"/>
      <c r="N200" s="1237"/>
      <c r="O200" s="710"/>
      <c r="P200" s="712"/>
      <c r="Q200" s="711"/>
      <c r="R200" s="707"/>
      <c r="S200" s="707"/>
      <c r="T200" s="707"/>
      <c r="U200" s="707"/>
      <c r="V200" s="707"/>
      <c r="W200" s="707"/>
      <c r="X200" s="707"/>
      <c r="Y200" s="707"/>
      <c r="Z200" s="708"/>
      <c r="AA200" s="708"/>
      <c r="AB200" s="709"/>
      <c r="AC200" s="705"/>
      <c r="AD200" s="705"/>
      <c r="AE200" s="709"/>
      <c r="AF200" s="705"/>
      <c r="AG200" s="1269"/>
      <c r="AH200" s="720"/>
      <c r="AI200" s="723"/>
      <c r="AJ200" s="723"/>
      <c r="AK200" s="723"/>
      <c r="AL200" s="723"/>
      <c r="AM200" s="723"/>
      <c r="AN200" s="723"/>
      <c r="AO200" s="720"/>
      <c r="AP200" s="720"/>
      <c r="AQ200" s="720"/>
      <c r="AR200" s="720"/>
    </row>
    <row r="201" spans="1:46" s="685" customFormat="1" ht="15" customHeight="1">
      <c r="A201" s="1241"/>
      <c r="B201" s="1241"/>
      <c r="C201" s="1241"/>
      <c r="D201" s="1241"/>
      <c r="E201" s="1016"/>
      <c r="F201" s="1010"/>
      <c r="G201" s="1012"/>
      <c r="H201" s="1010"/>
      <c r="I201" s="1019"/>
      <c r="J201" s="1009"/>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0"/>
      <c r="AH201" s="722"/>
      <c r="AI201" s="722"/>
      <c r="AJ201" s="724"/>
      <c r="AK201" s="724"/>
      <c r="AL201" s="724"/>
      <c r="AM201" s="724"/>
      <c r="AN201" s="724"/>
      <c r="AO201" s="722"/>
      <c r="AP201" s="722"/>
      <c r="AQ201" s="722"/>
      <c r="AR201" s="722"/>
    </row>
    <row r="202" spans="1:46" s="685" customFormat="1" ht="15" customHeight="1">
      <c r="A202" s="1241"/>
      <c r="B202" s="1241"/>
      <c r="C202" s="1241"/>
      <c r="D202" s="1016"/>
      <c r="E202" s="1016"/>
      <c r="F202" s="1010"/>
      <c r="G202" s="1017"/>
      <c r="H202" s="1010"/>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41"/>
      <c r="B203" s="1241"/>
      <c r="C203" s="1016"/>
      <c r="D203" s="1016"/>
      <c r="E203" s="1016"/>
      <c r="F203" s="1010"/>
      <c r="G203" s="1017"/>
      <c r="H203" s="1010"/>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41"/>
      <c r="B204" s="1016"/>
      <c r="C204" s="1016"/>
      <c r="D204" s="1016"/>
      <c r="E204" s="1016"/>
      <c r="F204" s="1010"/>
      <c r="G204" s="1017"/>
      <c r="H204" s="1010"/>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43"/>
      <c r="R207" s="157"/>
      <c r="S207" s="157"/>
      <c r="T207" s="157"/>
      <c r="U207" s="1243"/>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43"/>
      <c r="R208" s="157"/>
      <c r="S208" s="157"/>
      <c r="T208" s="157"/>
      <c r="U208" s="1243"/>
      <c r="V208" s="157"/>
      <c r="W208" s="157"/>
      <c r="X208" s="157"/>
      <c r="Y208" s="157"/>
      <c r="Z208" s="157"/>
      <c r="AA208" s="157"/>
      <c r="AB208" s="157"/>
      <c r="AC208" s="157"/>
    </row>
    <row r="209" spans="1:83" ht="15" customHeight="1">
      <c r="G209" s="156"/>
      <c r="H209" s="157"/>
      <c r="I209" s="157"/>
      <c r="J209" s="85"/>
      <c r="K209" s="157"/>
      <c r="L209" s="157"/>
      <c r="M209" s="157"/>
      <c r="N209" s="157"/>
      <c r="O209" s="157"/>
      <c r="Q209" s="1243"/>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25" t="s">
        <v>85</v>
      </c>
      <c r="O211" s="1275"/>
      <c r="P211" s="1271">
        <v>1</v>
      </c>
      <c r="Q211" s="1294"/>
      <c r="R211" s="1237" t="s">
        <v>84</v>
      </c>
      <c r="S211" s="1326"/>
      <c r="T211" s="1317">
        <v>1</v>
      </c>
      <c r="U211" s="1244"/>
      <c r="V211" s="1237"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25"/>
      <c r="O212" s="1275"/>
      <c r="P212" s="1271"/>
      <c r="Q212" s="1294"/>
      <c r="R212" s="1237"/>
      <c r="S212" s="1327"/>
      <c r="T212" s="1318"/>
      <c r="U212" s="1244"/>
      <c r="V212" s="1237"/>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25"/>
      <c r="O213" s="1275"/>
      <c r="P213" s="1271"/>
      <c r="Q213" s="1294"/>
      <c r="R213" s="1237"/>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37"/>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41">
        <v>1</v>
      </c>
      <c r="B220" s="884"/>
      <c r="C220" s="884"/>
      <c r="D220" s="884"/>
      <c r="E220" s="885"/>
      <c r="F220" s="886"/>
      <c r="G220" s="886"/>
      <c r="H220" s="886"/>
      <c r="I220" s="887"/>
      <c r="J220" s="882"/>
      <c r="K220" s="889"/>
      <c r="L220" s="782">
        <f>mergeValue(A220)</f>
        <v>1</v>
      </c>
      <c r="M220" s="642" t="s">
        <v>20</v>
      </c>
      <c r="N220" s="647"/>
      <c r="O220" s="1297"/>
      <c r="P220" s="1298"/>
      <c r="Q220" s="1298"/>
      <c r="R220" s="1298"/>
      <c r="S220" s="1298"/>
      <c r="T220" s="1298"/>
      <c r="U220" s="1298"/>
      <c r="V220" s="1299"/>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41"/>
      <c r="B221" s="1241">
        <v>1</v>
      </c>
      <c r="C221" s="884"/>
      <c r="D221" s="884"/>
      <c r="E221" s="886"/>
      <c r="F221" s="886"/>
      <c r="G221" s="886"/>
      <c r="H221" s="886"/>
      <c r="I221" s="881"/>
      <c r="J221" s="880"/>
      <c r="K221" s="883"/>
      <c r="L221" s="782" t="str">
        <f>mergeValue(A221) &amp;"."&amp; mergeValue(B221)</f>
        <v>1.1</v>
      </c>
      <c r="M221" s="693" t="s">
        <v>16</v>
      </c>
      <c r="N221" s="647"/>
      <c r="O221" s="1297"/>
      <c r="P221" s="1298"/>
      <c r="Q221" s="1298"/>
      <c r="R221" s="1298"/>
      <c r="S221" s="1298"/>
      <c r="T221" s="1298"/>
      <c r="U221" s="1298"/>
      <c r="V221" s="1299"/>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41"/>
      <c r="B222" s="1241"/>
      <c r="C222" s="1241">
        <v>1</v>
      </c>
      <c r="D222" s="884"/>
      <c r="E222" s="886"/>
      <c r="F222" s="886"/>
      <c r="G222" s="886"/>
      <c r="H222" s="886"/>
      <c r="I222" s="888"/>
      <c r="J222" s="880"/>
      <c r="K222" s="883"/>
      <c r="L222" s="782" t="str">
        <f>mergeValue(A222) &amp;"."&amp; mergeValue(B222)&amp;"."&amp; mergeValue(C222)</f>
        <v>1.1.1</v>
      </c>
      <c r="M222" s="694" t="s">
        <v>7</v>
      </c>
      <c r="N222" s="647"/>
      <c r="O222" s="1297"/>
      <c r="P222" s="1298"/>
      <c r="Q222" s="1298"/>
      <c r="R222" s="1298"/>
      <c r="S222" s="1298"/>
      <c r="T222" s="1298"/>
      <c r="U222" s="1298"/>
      <c r="V222" s="1299"/>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41"/>
      <c r="B223" s="1241"/>
      <c r="C223" s="1241"/>
      <c r="D223" s="1241">
        <v>1</v>
      </c>
      <c r="E223" s="886"/>
      <c r="F223" s="886"/>
      <c r="G223" s="886"/>
      <c r="H223" s="886"/>
      <c r="I223" s="888"/>
      <c r="J223" s="880"/>
      <c r="K223" s="883"/>
      <c r="L223" s="782" t="str">
        <f>mergeValue(A223) &amp;"."&amp; mergeValue(B223)&amp;"."&amp; mergeValue(C223)&amp;"."&amp; mergeValue(D223)</f>
        <v>1.1.1.1</v>
      </c>
      <c r="M223" s="695" t="s">
        <v>22</v>
      </c>
      <c r="N223" s="647"/>
      <c r="O223" s="1297"/>
      <c r="P223" s="1298"/>
      <c r="Q223" s="1298"/>
      <c r="R223" s="1298"/>
      <c r="S223" s="1298"/>
      <c r="T223" s="1298"/>
      <c r="U223" s="1298"/>
      <c r="V223" s="1299"/>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41"/>
      <c r="B224" s="1241"/>
      <c r="C224" s="1241"/>
      <c r="D224" s="1241"/>
      <c r="E224" s="1241">
        <v>1</v>
      </c>
      <c r="F224" s="886"/>
      <c r="G224" s="886"/>
      <c r="H224" s="884">
        <v>1</v>
      </c>
      <c r="I224" s="1241">
        <v>1</v>
      </c>
      <c r="J224" s="886"/>
      <c r="K224" s="891"/>
      <c r="L224" s="782" t="str">
        <f>mergeValue(A224) &amp;"."&amp; mergeValue(B224)&amp;"."&amp; mergeValue(C224)&amp;"."&amp; mergeValue(D224)&amp;"."&amp; mergeValue(E224)</f>
        <v>1.1.1.1.1</v>
      </c>
      <c r="M224" s="555" t="s">
        <v>9</v>
      </c>
      <c r="N224" s="647"/>
      <c r="O224" s="1244"/>
      <c r="P224" s="1245"/>
      <c r="Q224" s="1245"/>
      <c r="R224" s="1245"/>
      <c r="S224" s="1245"/>
      <c r="T224" s="1245"/>
      <c r="U224" s="1245"/>
      <c r="V224" s="1246"/>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41"/>
      <c r="B225" s="1241"/>
      <c r="C225" s="1241"/>
      <c r="D225" s="1241"/>
      <c r="E225" s="1241"/>
      <c r="F225" s="1241">
        <v>1</v>
      </c>
      <c r="G225" s="884"/>
      <c r="H225" s="884"/>
      <c r="I225" s="1241"/>
      <c r="J225" s="1241">
        <v>1</v>
      </c>
      <c r="K225" s="892"/>
      <c r="L225" s="782" t="str">
        <f>mergeValue(A225) &amp;"."&amp; mergeValue(B225)&amp;"."&amp; mergeValue(C225)&amp;"."&amp; mergeValue(D225)&amp;"."&amp; mergeValue(E225)&amp;"."&amp; mergeValue(F225)</f>
        <v>1.1.1.1.1.1</v>
      </c>
      <c r="M225" s="556" t="s">
        <v>10</v>
      </c>
      <c r="N225" s="647"/>
      <c r="O225" s="1244"/>
      <c r="P225" s="1245"/>
      <c r="Q225" s="1245"/>
      <c r="R225" s="1245"/>
      <c r="S225" s="1245"/>
      <c r="T225" s="1245"/>
      <c r="U225" s="1245"/>
      <c r="V225" s="1246"/>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41"/>
      <c r="B226" s="1241"/>
      <c r="C226" s="1241"/>
      <c r="D226" s="1241"/>
      <c r="E226" s="1241"/>
      <c r="F226" s="1241"/>
      <c r="G226" s="884">
        <v>1</v>
      </c>
      <c r="H226" s="884"/>
      <c r="I226" s="1241"/>
      <c r="J226" s="1241"/>
      <c r="K226" s="892">
        <v>1</v>
      </c>
      <c r="L226" s="782" t="str">
        <f>mergeValue(A226) &amp;"."&amp; mergeValue(B226)&amp;"."&amp; mergeValue(C226)&amp;"."&amp; mergeValue(D226)&amp;"."&amp; mergeValue(E226)&amp;"."&amp; mergeValue(F226)&amp;"."&amp; mergeValue(G226)</f>
        <v>1.1.1.1.1.1.1</v>
      </c>
      <c r="M226" s="1069"/>
      <c r="N226" s="647"/>
      <c r="O226" s="764"/>
      <c r="P226" s="764"/>
      <c r="Q226" s="764"/>
      <c r="R226" s="1236"/>
      <c r="S226" s="1237" t="s">
        <v>84</v>
      </c>
      <c r="T226" s="1236"/>
      <c r="U226" s="1237" t="s">
        <v>84</v>
      </c>
      <c r="V226" s="764"/>
      <c r="W226" s="1211" t="s">
        <v>655</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41"/>
      <c r="B227" s="1241"/>
      <c r="C227" s="1241"/>
      <c r="D227" s="1241"/>
      <c r="E227" s="1241"/>
      <c r="F227" s="1241"/>
      <c r="G227" s="884"/>
      <c r="H227" s="884"/>
      <c r="I227" s="1241"/>
      <c r="J227" s="1241"/>
      <c r="K227" s="892"/>
      <c r="L227" s="801"/>
      <c r="M227" s="647"/>
      <c r="N227" s="647"/>
      <c r="O227" s="764"/>
      <c r="P227" s="764"/>
      <c r="Q227" s="770" t="str">
        <f>R226 &amp; "-" &amp; T226</f>
        <v>-</v>
      </c>
      <c r="R227" s="1236"/>
      <c r="S227" s="1237"/>
      <c r="T227" s="1236"/>
      <c r="U227" s="1237"/>
      <c r="V227" s="764"/>
      <c r="W227" s="1211"/>
      <c r="X227" s="809"/>
      <c r="Y227" s="830"/>
      <c r="Z227" s="830" t="str">
        <f t="shared" si="3"/>
        <v/>
      </c>
      <c r="AA227" s="830"/>
      <c r="AB227" s="830"/>
      <c r="AC227" s="830"/>
      <c r="AD227" s="809"/>
      <c r="AE227" s="809"/>
      <c r="AF227" s="809"/>
      <c r="AG227" s="809"/>
      <c r="AH227" s="809"/>
      <c r="AI227" s="809"/>
      <c r="AJ227" s="809"/>
    </row>
    <row r="228" spans="1:36" s="800" customFormat="1" ht="15" customHeight="1">
      <c r="A228" s="1241"/>
      <c r="B228" s="1241"/>
      <c r="C228" s="1241"/>
      <c r="D228" s="1241"/>
      <c r="E228" s="1241"/>
      <c r="F228" s="1241"/>
      <c r="G228" s="886"/>
      <c r="H228" s="884"/>
      <c r="I228" s="1241"/>
      <c r="J228" s="1241"/>
      <c r="K228" s="891"/>
      <c r="L228" s="689"/>
      <c r="M228" s="558" t="s">
        <v>25</v>
      </c>
      <c r="N228" s="766"/>
      <c r="O228" s="766"/>
      <c r="P228" s="766"/>
      <c r="Q228" s="766"/>
      <c r="R228" s="766"/>
      <c r="S228" s="766"/>
      <c r="T228" s="766"/>
      <c r="U228" s="766"/>
      <c r="V228" s="763"/>
      <c r="W228" s="1211"/>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41"/>
      <c r="B229" s="1241"/>
      <c r="C229" s="1241"/>
      <c r="D229" s="1241"/>
      <c r="E229" s="1241"/>
      <c r="F229" s="886"/>
      <c r="G229" s="886"/>
      <c r="H229" s="884"/>
      <c r="I229" s="1241"/>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41"/>
      <c r="B230" s="1241"/>
      <c r="C230" s="1241"/>
      <c r="D230" s="1241"/>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41"/>
      <c r="B231" s="1241"/>
      <c r="C231" s="1241"/>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41"/>
      <c r="B232" s="1241"/>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41"/>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0"/>
      <c r="Y235" s="1010"/>
      <c r="Z235" s="1010"/>
      <c r="AA235" s="1010"/>
      <c r="AB235" s="1010"/>
      <c r="AC235" s="1010"/>
      <c r="AD235" s="1010"/>
      <c r="AE235" s="1010"/>
      <c r="AF235" s="1010"/>
      <c r="AG235" s="1010"/>
      <c r="AH235" s="1010"/>
      <c r="AI235" s="1010"/>
      <c r="AJ235" s="1010"/>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36" s="991" customFormat="1" ht="22.5">
      <c r="A238" s="1241">
        <v>1</v>
      </c>
      <c r="B238" s="1015"/>
      <c r="C238" s="1015"/>
      <c r="D238" s="1015"/>
      <c r="E238" s="982"/>
      <c r="F238" s="1026"/>
      <c r="G238" s="1026"/>
      <c r="H238" s="1026"/>
      <c r="I238" s="984"/>
      <c r="J238" s="980"/>
      <c r="K238" s="964"/>
      <c r="L238" s="1030">
        <f>mergeValue(A238)</f>
        <v>1</v>
      </c>
      <c r="M238" s="642" t="s">
        <v>20</v>
      </c>
      <c r="N238" s="647"/>
      <c r="O238" s="1297"/>
      <c r="P238" s="1298"/>
      <c r="Q238" s="1298"/>
      <c r="R238" s="1298"/>
      <c r="S238" s="1298"/>
      <c r="T238" s="1298"/>
      <c r="U238" s="1298"/>
      <c r="V238" s="1299"/>
      <c r="W238" s="631" t="s">
        <v>476</v>
      </c>
      <c r="X238" s="1008"/>
      <c r="Y238" s="830"/>
      <c r="Z238" s="830" t="str">
        <f t="shared" ref="Z238:Z251" si="4">IF(M238="","",M238 )</f>
        <v>Наименование тарифа</v>
      </c>
      <c r="AA238" s="830"/>
      <c r="AB238" s="830"/>
      <c r="AC238" s="830"/>
      <c r="AD238" s="1008"/>
      <c r="AE238" s="1008"/>
      <c r="AF238" s="1008"/>
      <c r="AG238" s="1008"/>
      <c r="AH238" s="1008"/>
      <c r="AI238" s="1008"/>
      <c r="AJ238" s="1008"/>
    </row>
    <row r="239" spans="1:36" s="991" customFormat="1" ht="22.5">
      <c r="A239" s="1241"/>
      <c r="B239" s="1241">
        <v>1</v>
      </c>
      <c r="C239" s="1015"/>
      <c r="D239" s="1015"/>
      <c r="E239" s="1026"/>
      <c r="F239" s="1026"/>
      <c r="G239" s="1026"/>
      <c r="H239" s="1026"/>
      <c r="I239" s="1021"/>
      <c r="J239" s="955"/>
      <c r="K239" s="958"/>
      <c r="L239" s="1030" t="str">
        <f>mergeValue(A239) &amp;"."&amp; mergeValue(B239)</f>
        <v>1.1</v>
      </c>
      <c r="M239" s="693" t="s">
        <v>16</v>
      </c>
      <c r="N239" s="647"/>
      <c r="O239" s="1297"/>
      <c r="P239" s="1298"/>
      <c r="Q239" s="1298"/>
      <c r="R239" s="1298"/>
      <c r="S239" s="1298"/>
      <c r="T239" s="1298"/>
      <c r="U239" s="1298"/>
      <c r="V239" s="1299"/>
      <c r="W239" s="631" t="s">
        <v>477</v>
      </c>
      <c r="X239" s="1008"/>
      <c r="Y239" s="830"/>
      <c r="Z239" s="830" t="str">
        <f t="shared" si="4"/>
        <v>Территория действия тарифа</v>
      </c>
      <c r="AA239" s="830"/>
      <c r="AB239" s="830"/>
      <c r="AC239" s="830"/>
      <c r="AD239" s="1008"/>
      <c r="AE239" s="1008"/>
      <c r="AF239" s="1008"/>
      <c r="AG239" s="1008"/>
      <c r="AH239" s="1008"/>
      <c r="AI239" s="1008"/>
      <c r="AJ239" s="1008"/>
    </row>
    <row r="240" spans="1:36" s="991" customFormat="1" ht="22.5">
      <c r="A240" s="1241"/>
      <c r="B240" s="1241"/>
      <c r="C240" s="1241">
        <v>1</v>
      </c>
      <c r="D240" s="1015"/>
      <c r="E240" s="1026"/>
      <c r="F240" s="1026"/>
      <c r="G240" s="1026"/>
      <c r="H240" s="1026"/>
      <c r="I240" s="963"/>
      <c r="J240" s="955"/>
      <c r="K240" s="958"/>
      <c r="L240" s="1030" t="str">
        <f>mergeValue(A240) &amp;"."&amp; mergeValue(B240)&amp;"."&amp; mergeValue(C240)</f>
        <v>1.1.1</v>
      </c>
      <c r="M240" s="694" t="s">
        <v>7</v>
      </c>
      <c r="N240" s="647"/>
      <c r="O240" s="1297"/>
      <c r="P240" s="1298"/>
      <c r="Q240" s="1298"/>
      <c r="R240" s="1298"/>
      <c r="S240" s="1298"/>
      <c r="T240" s="1298"/>
      <c r="U240" s="1298"/>
      <c r="V240" s="1299"/>
      <c r="W240" s="631" t="s">
        <v>633</v>
      </c>
      <c r="X240" s="1008"/>
      <c r="Y240" s="830"/>
      <c r="Z240" s="830" t="str">
        <f t="shared" si="4"/>
        <v xml:space="preserve">Наименование системы теплоснабжения </v>
      </c>
      <c r="AA240" s="830"/>
      <c r="AB240" s="830"/>
      <c r="AC240" s="830"/>
      <c r="AD240" s="1008"/>
      <c r="AE240" s="1008"/>
      <c r="AF240" s="1008"/>
      <c r="AG240" s="1008"/>
      <c r="AH240" s="1008"/>
      <c r="AI240" s="1008"/>
      <c r="AJ240" s="1008"/>
    </row>
    <row r="241" spans="1:36" s="991" customFormat="1" ht="22.5">
      <c r="A241" s="1241"/>
      <c r="B241" s="1241"/>
      <c r="C241" s="1241"/>
      <c r="D241" s="1241">
        <v>1</v>
      </c>
      <c r="E241" s="1026"/>
      <c r="F241" s="1026"/>
      <c r="G241" s="1026"/>
      <c r="H241" s="1026"/>
      <c r="I241" s="963"/>
      <c r="J241" s="955"/>
      <c r="K241" s="958"/>
      <c r="L241" s="1030" t="str">
        <f>mergeValue(A241) &amp;"."&amp; mergeValue(B241)&amp;"."&amp; mergeValue(C241)&amp;"."&amp; mergeValue(D241)</f>
        <v>1.1.1.1</v>
      </c>
      <c r="M241" s="695" t="s">
        <v>22</v>
      </c>
      <c r="N241" s="647"/>
      <c r="O241" s="1297"/>
      <c r="P241" s="1298"/>
      <c r="Q241" s="1298"/>
      <c r="R241" s="1298"/>
      <c r="S241" s="1298"/>
      <c r="T241" s="1298"/>
      <c r="U241" s="1298"/>
      <c r="V241" s="1299"/>
      <c r="W241" s="631" t="s">
        <v>634</v>
      </c>
      <c r="X241" s="1008"/>
      <c r="Y241" s="830"/>
      <c r="Z241" s="830" t="str">
        <f t="shared" si="4"/>
        <v xml:space="preserve">Источник тепловой энергии  </v>
      </c>
      <c r="AA241" s="830"/>
      <c r="AB241" s="830"/>
      <c r="AC241" s="830"/>
      <c r="AD241" s="1008"/>
      <c r="AE241" s="1008"/>
      <c r="AF241" s="1008"/>
      <c r="AG241" s="1008"/>
      <c r="AH241" s="1008"/>
      <c r="AI241" s="1008"/>
      <c r="AJ241" s="1008"/>
    </row>
    <row r="242" spans="1:36" s="991" customFormat="1" ht="101.25">
      <c r="A242" s="1241"/>
      <c r="B242" s="1241"/>
      <c r="C242" s="1241"/>
      <c r="D242" s="1241"/>
      <c r="E242" s="1241">
        <v>1</v>
      </c>
      <c r="F242" s="1026"/>
      <c r="G242" s="1026"/>
      <c r="H242" s="1015">
        <v>1</v>
      </c>
      <c r="I242" s="1241">
        <v>1</v>
      </c>
      <c r="J242" s="1026"/>
      <c r="K242" s="966"/>
      <c r="L242" s="1030" t="str">
        <f>mergeValue(A242) &amp;"."&amp; mergeValue(B242)&amp;"."&amp; mergeValue(C242)&amp;"."&amp; mergeValue(D242)&amp;"."&amp; mergeValue(E242)</f>
        <v>1.1.1.1.1</v>
      </c>
      <c r="M242" s="555" t="s">
        <v>9</v>
      </c>
      <c r="N242" s="647"/>
      <c r="O242" s="1244"/>
      <c r="P242" s="1245"/>
      <c r="Q242" s="1245"/>
      <c r="R242" s="1245"/>
      <c r="S242" s="1245"/>
      <c r="T242" s="1245"/>
      <c r="U242" s="1245"/>
      <c r="V242" s="1246"/>
      <c r="W242" s="631" t="s">
        <v>638</v>
      </c>
      <c r="X242" s="1008"/>
      <c r="Y242" s="830"/>
      <c r="Z242" s="830" t="str">
        <f t="shared" si="4"/>
        <v>Схема подключения теплопотребляющей установки к коллектору источника тепловой энергии</v>
      </c>
      <c r="AA242" s="830"/>
      <c r="AB242" s="830"/>
      <c r="AC242" s="830"/>
      <c r="AD242" s="1008"/>
      <c r="AE242" s="1008"/>
      <c r="AF242" s="1008"/>
      <c r="AG242" s="1008"/>
      <c r="AH242" s="1008"/>
      <c r="AI242" s="1008"/>
      <c r="AJ242" s="1008"/>
    </row>
    <row r="243" spans="1:36" s="991" customFormat="1" ht="90">
      <c r="A243" s="1241"/>
      <c r="B243" s="1241"/>
      <c r="C243" s="1241"/>
      <c r="D243" s="1241"/>
      <c r="E243" s="1241"/>
      <c r="F243" s="1241">
        <v>1</v>
      </c>
      <c r="G243" s="1015"/>
      <c r="H243" s="1015"/>
      <c r="I243" s="1241"/>
      <c r="J243" s="1241">
        <v>1</v>
      </c>
      <c r="K243" s="967"/>
      <c r="L243" s="1030" t="str">
        <f>mergeValue(A243) &amp;"."&amp; mergeValue(B243)&amp;"."&amp; mergeValue(C243)&amp;"."&amp; mergeValue(D243)&amp;"."&amp; mergeValue(E243)&amp;"."&amp; mergeValue(F243)</f>
        <v>1.1.1.1.1.1</v>
      </c>
      <c r="M243" s="556" t="s">
        <v>10</v>
      </c>
      <c r="N243" s="647"/>
      <c r="O243" s="1244"/>
      <c r="P243" s="1245"/>
      <c r="Q243" s="1245"/>
      <c r="R243" s="1245"/>
      <c r="S243" s="1245"/>
      <c r="T243" s="1245"/>
      <c r="U243" s="1245"/>
      <c r="V243" s="1246"/>
      <c r="W243" s="631" t="s">
        <v>636</v>
      </c>
      <c r="X243" s="1008"/>
      <c r="Y243" s="830"/>
      <c r="Z243" s="830" t="str">
        <f t="shared" si="4"/>
        <v>Группа потребителей</v>
      </c>
      <c r="AA243" s="830"/>
      <c r="AB243" s="830"/>
      <c r="AC243" s="830"/>
      <c r="AD243" s="1008"/>
      <c r="AE243" s="1008"/>
      <c r="AF243" s="1008"/>
      <c r="AG243" s="1008"/>
      <c r="AH243" s="1008"/>
      <c r="AI243" s="1008"/>
      <c r="AJ243" s="1008"/>
    </row>
    <row r="244" spans="1:36" s="991" customFormat="1" ht="189" customHeight="1">
      <c r="A244" s="1241"/>
      <c r="B244" s="1241"/>
      <c r="C244" s="1241"/>
      <c r="D244" s="1241"/>
      <c r="E244" s="1241"/>
      <c r="F244" s="1241"/>
      <c r="G244" s="1015">
        <v>1</v>
      </c>
      <c r="H244" s="1015"/>
      <c r="I244" s="1241"/>
      <c r="J244" s="1241"/>
      <c r="K244" s="967">
        <v>1</v>
      </c>
      <c r="L244" s="1030" t="str">
        <f>mergeValue(A244) &amp;"."&amp; mergeValue(B244)&amp;"."&amp; mergeValue(C244)&amp;"."&amp; mergeValue(D244)&amp;"."&amp; mergeValue(E244)&amp;"."&amp; mergeValue(F244)&amp;"."&amp; mergeValue(G244)</f>
        <v>1.1.1.1.1.1.1</v>
      </c>
      <c r="M244" s="1069"/>
      <c r="N244" s="647"/>
      <c r="O244" s="764"/>
      <c r="P244" s="764"/>
      <c r="Q244" s="1094"/>
      <c r="R244" s="1236"/>
      <c r="S244" s="1237" t="s">
        <v>84</v>
      </c>
      <c r="T244" s="1236"/>
      <c r="U244" s="1237" t="s">
        <v>84</v>
      </c>
      <c r="V244" s="764"/>
      <c r="W244" s="1212" t="s">
        <v>655</v>
      </c>
      <c r="X244" s="1008" t="str">
        <f>strCheckDate(O245:V245)</f>
        <v/>
      </c>
      <c r="Y244" s="830"/>
      <c r="Z244" s="830" t="str">
        <f t="shared" si="4"/>
        <v/>
      </c>
      <c r="AA244" s="830"/>
      <c r="AB244" s="830"/>
      <c r="AC244" s="830"/>
      <c r="AD244" s="1008"/>
      <c r="AE244" s="1008"/>
      <c r="AF244" s="1008"/>
      <c r="AG244" s="1008"/>
      <c r="AH244" s="1008"/>
      <c r="AI244" s="1008"/>
      <c r="AJ244" s="1008"/>
    </row>
    <row r="245" spans="1:36" s="991" customFormat="1" ht="11.25" hidden="1" customHeight="1">
      <c r="A245" s="1241"/>
      <c r="B245" s="1241"/>
      <c r="C245" s="1241"/>
      <c r="D245" s="1241"/>
      <c r="E245" s="1241"/>
      <c r="F245" s="1241"/>
      <c r="G245" s="1015"/>
      <c r="H245" s="1015"/>
      <c r="I245" s="1241"/>
      <c r="J245" s="1241"/>
      <c r="K245" s="967"/>
      <c r="L245" s="801"/>
      <c r="M245" s="647"/>
      <c r="N245" s="647"/>
      <c r="O245" s="764"/>
      <c r="P245" s="764"/>
      <c r="Q245" s="770" t="str">
        <f>R244 &amp; "-" &amp; T244</f>
        <v>-</v>
      </c>
      <c r="R245" s="1236"/>
      <c r="S245" s="1237"/>
      <c r="T245" s="1236"/>
      <c r="U245" s="1237"/>
      <c r="V245" s="764"/>
      <c r="W245" s="1213"/>
      <c r="X245" s="1008"/>
      <c r="Y245" s="830"/>
      <c r="Z245" s="830" t="str">
        <f t="shared" si="4"/>
        <v/>
      </c>
      <c r="AA245" s="830"/>
      <c r="AB245" s="830"/>
      <c r="AC245" s="830"/>
      <c r="AD245" s="1008"/>
      <c r="AE245" s="1008"/>
      <c r="AF245" s="1008"/>
      <c r="AG245" s="1008"/>
      <c r="AH245" s="1008"/>
      <c r="AI245" s="1008"/>
      <c r="AJ245" s="1008"/>
    </row>
    <row r="246" spans="1:36" s="991" customFormat="1" ht="15" customHeight="1">
      <c r="A246" s="1241"/>
      <c r="B246" s="1241"/>
      <c r="C246" s="1241"/>
      <c r="D246" s="1241"/>
      <c r="E246" s="1241"/>
      <c r="F246" s="1241"/>
      <c r="G246" s="1026"/>
      <c r="H246" s="1015"/>
      <c r="I246" s="1241"/>
      <c r="J246" s="1241"/>
      <c r="K246" s="966"/>
      <c r="L246" s="689"/>
      <c r="M246" s="558" t="s">
        <v>25</v>
      </c>
      <c r="N246" s="1006"/>
      <c r="O246" s="1006"/>
      <c r="P246" s="1006"/>
      <c r="Q246" s="1006"/>
      <c r="R246" s="1006"/>
      <c r="S246" s="1006"/>
      <c r="T246" s="1006"/>
      <c r="U246" s="1006"/>
      <c r="V246" s="763"/>
      <c r="W246" s="1214"/>
      <c r="X246" s="1008"/>
      <c r="Y246" s="830"/>
      <c r="Z246" s="830" t="str">
        <f t="shared" si="4"/>
        <v>Добавить вид теплоносителя (параметры теплоносителя)</v>
      </c>
      <c r="AA246" s="830"/>
      <c r="AB246" s="830"/>
      <c r="AC246" s="830"/>
      <c r="AD246" s="1008"/>
      <c r="AE246" s="1008"/>
      <c r="AF246" s="1008"/>
      <c r="AG246" s="1008"/>
      <c r="AH246" s="1008"/>
      <c r="AI246" s="1008"/>
      <c r="AJ246" s="1008"/>
    </row>
    <row r="247" spans="1:36" s="991" customFormat="1" ht="15" customHeight="1">
      <c r="A247" s="1241"/>
      <c r="B247" s="1241"/>
      <c r="C247" s="1241"/>
      <c r="D247" s="1241"/>
      <c r="E247" s="1241"/>
      <c r="F247" s="1026"/>
      <c r="G247" s="1026"/>
      <c r="H247" s="1015"/>
      <c r="I247" s="1241"/>
      <c r="J247" s="1026"/>
      <c r="K247" s="966"/>
      <c r="L247" s="689"/>
      <c r="M247" s="557" t="s">
        <v>11</v>
      </c>
      <c r="N247" s="1006"/>
      <c r="O247" s="1006"/>
      <c r="P247" s="1006"/>
      <c r="Q247" s="1006"/>
      <c r="R247" s="1006"/>
      <c r="S247" s="1006"/>
      <c r="T247" s="1006"/>
      <c r="U247" s="1005"/>
      <c r="V247" s="1006"/>
      <c r="W247" s="666"/>
      <c r="X247" s="1008"/>
      <c r="Y247" s="830"/>
      <c r="Z247" s="830" t="str">
        <f t="shared" si="4"/>
        <v>Добавить группу потребителей</v>
      </c>
      <c r="AA247" s="830"/>
      <c r="AB247" s="830"/>
      <c r="AC247" s="830"/>
      <c r="AD247" s="1008"/>
      <c r="AE247" s="1008"/>
      <c r="AF247" s="1008"/>
      <c r="AG247" s="1008"/>
      <c r="AH247" s="1008"/>
      <c r="AI247" s="1008"/>
      <c r="AJ247" s="1008"/>
    </row>
    <row r="248" spans="1:36" s="991" customFormat="1" ht="15" customHeight="1">
      <c r="A248" s="1241"/>
      <c r="B248" s="1241"/>
      <c r="C248" s="1241"/>
      <c r="D248" s="1241"/>
      <c r="E248" s="965"/>
      <c r="F248" s="1026"/>
      <c r="G248" s="1026"/>
      <c r="H248" s="1026"/>
      <c r="I248" s="980"/>
      <c r="J248" s="995"/>
      <c r="K248" s="964"/>
      <c r="L248" s="689"/>
      <c r="M248" s="1002" t="s">
        <v>12</v>
      </c>
      <c r="N248" s="1006"/>
      <c r="O248" s="1006"/>
      <c r="P248" s="1006"/>
      <c r="Q248" s="1006"/>
      <c r="R248" s="1006"/>
      <c r="S248" s="1006"/>
      <c r="T248" s="1006"/>
      <c r="U248" s="1005"/>
      <c r="V248" s="1006"/>
      <c r="W248" s="666"/>
      <c r="X248" s="1008"/>
      <c r="Y248" s="830"/>
      <c r="Z248" s="830" t="str">
        <f t="shared" si="4"/>
        <v>Добавить схему подключения</v>
      </c>
      <c r="AA248" s="830"/>
      <c r="AB248" s="830"/>
      <c r="AC248" s="830"/>
      <c r="AD248" s="1008"/>
      <c r="AE248" s="1008"/>
      <c r="AF248" s="1008"/>
      <c r="AG248" s="1008"/>
      <c r="AH248" s="1008"/>
      <c r="AI248" s="1008"/>
      <c r="AJ248" s="1008"/>
    </row>
    <row r="249" spans="1:36" s="991" customFormat="1" ht="15" customHeight="1">
      <c r="A249" s="1241"/>
      <c r="B249" s="1241"/>
      <c r="C249" s="1241"/>
      <c r="D249" s="965"/>
      <c r="E249" s="965"/>
      <c r="F249" s="1026"/>
      <c r="G249" s="1026"/>
      <c r="H249" s="1026"/>
      <c r="I249" s="980"/>
      <c r="J249" s="995"/>
      <c r="K249" s="964"/>
      <c r="L249" s="689"/>
      <c r="M249" s="1001" t="s">
        <v>17</v>
      </c>
      <c r="N249" s="1006"/>
      <c r="O249" s="1006"/>
      <c r="P249" s="1006"/>
      <c r="Q249" s="1006"/>
      <c r="R249" s="1006"/>
      <c r="S249" s="1006"/>
      <c r="T249" s="1006"/>
      <c r="U249" s="1005"/>
      <c r="V249" s="1006"/>
      <c r="W249" s="666"/>
      <c r="X249" s="1008"/>
      <c r="Y249" s="830"/>
      <c r="Z249" s="830" t="str">
        <f t="shared" si="4"/>
        <v>Добавить источник тепловой энергии</v>
      </c>
      <c r="AA249" s="830"/>
      <c r="AB249" s="830"/>
      <c r="AC249" s="830"/>
      <c r="AD249" s="1008"/>
      <c r="AE249" s="1008"/>
      <c r="AF249" s="1008"/>
      <c r="AG249" s="1008"/>
      <c r="AH249" s="1008"/>
      <c r="AI249" s="1008"/>
      <c r="AJ249" s="1008"/>
    </row>
    <row r="250" spans="1:36" s="991" customFormat="1" ht="15" customHeight="1">
      <c r="A250" s="1241"/>
      <c r="B250" s="1241"/>
      <c r="C250" s="965"/>
      <c r="D250" s="965"/>
      <c r="E250" s="965"/>
      <c r="F250" s="965"/>
      <c r="G250" s="970"/>
      <c r="H250" s="980"/>
      <c r="I250" s="968"/>
      <c r="J250" s="995"/>
      <c r="K250" s="969"/>
      <c r="L250" s="689"/>
      <c r="M250" s="1000" t="s">
        <v>18</v>
      </c>
      <c r="N250" s="1006"/>
      <c r="O250" s="1006"/>
      <c r="P250" s="1006"/>
      <c r="Q250" s="1006"/>
      <c r="R250" s="1006"/>
      <c r="S250" s="1006"/>
      <c r="T250" s="1006"/>
      <c r="U250" s="1005"/>
      <c r="V250" s="1006"/>
      <c r="W250" s="666"/>
      <c r="X250" s="1008"/>
      <c r="Y250" s="830"/>
      <c r="Z250" s="830" t="str">
        <f t="shared" si="4"/>
        <v>Добавить наименование системы теплоснабжения</v>
      </c>
      <c r="AA250" s="830"/>
      <c r="AB250" s="830"/>
      <c r="AC250" s="830"/>
      <c r="AD250" s="1008"/>
      <c r="AE250" s="1008"/>
      <c r="AF250" s="1008"/>
      <c r="AG250" s="1008"/>
      <c r="AH250" s="1008"/>
      <c r="AI250" s="1008"/>
      <c r="AJ250" s="1008"/>
    </row>
    <row r="251" spans="1:36" s="991" customFormat="1" ht="15" customHeight="1">
      <c r="A251" s="1241"/>
      <c r="B251" s="965"/>
      <c r="C251" s="965"/>
      <c r="D251" s="965"/>
      <c r="E251" s="965"/>
      <c r="F251" s="965"/>
      <c r="G251" s="970"/>
      <c r="H251" s="980"/>
      <c r="I251" s="980"/>
      <c r="J251" s="995"/>
      <c r="K251" s="964"/>
      <c r="L251" s="689"/>
      <c r="M251" s="734" t="s">
        <v>19</v>
      </c>
      <c r="N251" s="1006"/>
      <c r="O251" s="1006"/>
      <c r="P251" s="1006"/>
      <c r="Q251" s="1006"/>
      <c r="R251" s="1006"/>
      <c r="S251" s="1006"/>
      <c r="T251" s="1006"/>
      <c r="U251" s="1005"/>
      <c r="V251" s="1006"/>
      <c r="W251" s="666"/>
      <c r="X251" s="1008"/>
      <c r="Y251" s="830"/>
      <c r="Z251" s="830" t="str">
        <f t="shared" si="4"/>
        <v>Добавить территорию действия тарифа</v>
      </c>
      <c r="AA251" s="830"/>
      <c r="AB251" s="830"/>
      <c r="AC251" s="830"/>
      <c r="AD251" s="1008"/>
      <c r="AE251" s="1008"/>
      <c r="AF251" s="1008"/>
      <c r="AG251" s="1008"/>
      <c r="AH251" s="1008"/>
      <c r="AI251" s="1008"/>
      <c r="AJ251" s="1008"/>
    </row>
    <row r="252" spans="1:36" s="990" customFormat="1" ht="15" customHeight="1">
      <c r="L252" s="493"/>
      <c r="M252" s="737" t="s">
        <v>309</v>
      </c>
      <c r="N252" s="1006"/>
      <c r="O252" s="1006"/>
      <c r="P252" s="1006"/>
      <c r="Q252" s="1006"/>
      <c r="R252" s="1006"/>
      <c r="S252" s="1006"/>
      <c r="T252" s="1006"/>
      <c r="U252" s="1005"/>
      <c r="V252" s="1006"/>
      <c r="W252" s="666"/>
      <c r="X252" s="1010"/>
      <c r="Y252" s="1010"/>
      <c r="Z252" s="1010"/>
      <c r="AA252" s="1010"/>
      <c r="AB252" s="1010"/>
      <c r="AC252" s="1010"/>
      <c r="AD252" s="1010"/>
      <c r="AE252" s="1010"/>
      <c r="AF252" s="1010"/>
      <c r="AG252" s="1010"/>
      <c r="AH252" s="1010"/>
    </row>
    <row r="253" spans="1:36" s="598" customFormat="1" ht="15" customHeight="1">
      <c r="A253" s="597"/>
      <c r="B253" s="597"/>
      <c r="C253" s="597"/>
      <c r="D253" s="597"/>
      <c r="E253" s="597"/>
      <c r="F253" s="597"/>
      <c r="G253" s="596"/>
      <c r="H253" s="597"/>
      <c r="I253" s="408"/>
      <c r="J253" s="683"/>
      <c r="K253" s="408"/>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6"/>
      <c r="G292" s="1086"/>
      <c r="H292" s="1086"/>
      <c r="I292" s="1091"/>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8"/>
      <c r="D297" s="1164">
        <v>1</v>
      </c>
      <c r="E297" s="1243"/>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8"/>
      <c r="D298" s="1164"/>
      <c r="E298" s="124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9"/>
      <c r="D302" s="249"/>
      <c r="E302" s="455"/>
      <c r="F302" s="1330"/>
      <c r="G302" s="1164">
        <v>0</v>
      </c>
      <c r="H302" s="1166"/>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9"/>
      <c r="D303" s="249"/>
      <c r="E303" s="455"/>
      <c r="F303" s="1330"/>
      <c r="G303" s="1164"/>
      <c r="H303" s="1166"/>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6"/>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10">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10"/>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10"/>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10"/>
      <c r="B340" s="1210">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10"/>
      <c r="B341" s="1210"/>
      <c r="C341" s="1210">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10"/>
      <c r="B342" s="1210"/>
      <c r="C342" s="1210"/>
      <c r="D342" s="342">
        <v>1</v>
      </c>
      <c r="F342" s="335" t="str">
        <f>"4."&amp;mergeValue(A342) &amp;"."&amp;mergeValue(B342)&amp;"."&amp;mergeValue(C342)&amp;"."&amp;mergeValue(D342)</f>
        <v>4.1.1.1.1</v>
      </c>
      <c r="G342" s="420" t="s">
        <v>498</v>
      </c>
      <c r="H342" s="317"/>
      <c r="I342" s="1211" t="s">
        <v>591</v>
      </c>
      <c r="J342" s="334"/>
      <c r="K342" s="214"/>
      <c r="L342" s="214"/>
      <c r="M342" s="214"/>
      <c r="N342" s="214"/>
      <c r="O342" s="214"/>
      <c r="P342" s="214"/>
      <c r="Q342" s="214"/>
      <c r="R342" s="214"/>
      <c r="S342" s="214"/>
      <c r="T342" s="214"/>
    </row>
    <row r="343" spans="1:20" s="190" customFormat="1" ht="18.75">
      <c r="A343" s="1210"/>
      <c r="B343" s="1210"/>
      <c r="C343" s="1210"/>
      <c r="D343" s="342"/>
      <c r="F343" s="424"/>
      <c r="G343" s="425" t="s">
        <v>4</v>
      </c>
      <c r="H343" s="426"/>
      <c r="I343" s="1211"/>
      <c r="J343" s="334"/>
      <c r="K343" s="214"/>
      <c r="L343" s="214"/>
      <c r="M343" s="214"/>
      <c r="N343" s="214"/>
      <c r="O343" s="214"/>
      <c r="P343" s="214"/>
      <c r="Q343" s="214"/>
      <c r="R343" s="214"/>
      <c r="S343" s="214"/>
      <c r="T343" s="214"/>
    </row>
    <row r="344" spans="1:20" s="190" customFormat="1" ht="18.75">
      <c r="A344" s="1210"/>
      <c r="B344" s="121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10"/>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31" t="s">
        <v>581</v>
      </c>
      <c r="BA1" s="1331"/>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7">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9" t="s">
        <v>612</v>
      </c>
      <c r="AQ2" s="1033" t="s">
        <v>617</v>
      </c>
      <c r="AS2" s="44" t="s">
        <v>374</v>
      </c>
      <c r="AU2" s="45" t="s">
        <v>377</v>
      </c>
      <c r="AW2" s="410" t="s">
        <v>550</v>
      </c>
      <c r="AX2" s="411" t="s">
        <v>550</v>
      </c>
      <c r="AZ2" s="446" t="s">
        <v>582</v>
      </c>
      <c r="BA2" s="447" t="s">
        <v>583</v>
      </c>
      <c r="BC2" s="803"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7">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9" t="s">
        <v>771</v>
      </c>
      <c r="AQ3" s="1033" t="s">
        <v>612</v>
      </c>
      <c r="AS3" s="44" t="s">
        <v>375</v>
      </c>
      <c r="AU3" s="45" t="s">
        <v>378</v>
      </c>
      <c r="AW3" s="410" t="s">
        <v>551</v>
      </c>
      <c r="AX3" s="411"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7">
        <v>3</v>
      </c>
      <c r="W4" s="459"/>
      <c r="X4" s="460" t="s">
        <v>761</v>
      </c>
      <c r="Y4" s="752" t="s">
        <v>637</v>
      </c>
      <c r="Z4" s="208"/>
      <c r="AC4" s="44" t="s">
        <v>312</v>
      </c>
      <c r="AD4" s="209" t="s">
        <v>312</v>
      </c>
      <c r="AF4" s="45" t="s">
        <v>38</v>
      </c>
      <c r="AH4" s="45" t="s">
        <v>368</v>
      </c>
      <c r="AK4" s="143" t="s">
        <v>348</v>
      </c>
      <c r="AM4" s="143" t="s">
        <v>358</v>
      </c>
      <c r="AP4" s="1129" t="s">
        <v>770</v>
      </c>
      <c r="AQ4" s="1033" t="s">
        <v>771</v>
      </c>
      <c r="AS4" s="44" t="s">
        <v>345</v>
      </c>
      <c r="AU4" s="45" t="s">
        <v>379</v>
      </c>
      <c r="AW4" s="410" t="s">
        <v>552</v>
      </c>
      <c r="AX4" s="411"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7">
        <v>4</v>
      </c>
      <c r="W5" s="459"/>
      <c r="X5" s="460" t="s">
        <v>613</v>
      </c>
      <c r="Y5" s="752" t="s">
        <v>661</v>
      </c>
      <c r="Z5" s="208">
        <v>1</v>
      </c>
      <c r="AF5" s="45" t="s">
        <v>327</v>
      </c>
      <c r="AH5" s="143" t="s">
        <v>366</v>
      </c>
      <c r="AK5" s="143" t="s">
        <v>349</v>
      </c>
      <c r="AM5" s="143" t="s">
        <v>359</v>
      </c>
      <c r="AP5" s="1129" t="s">
        <v>613</v>
      </c>
      <c r="AQ5" s="1033" t="s">
        <v>770</v>
      </c>
      <c r="AU5" s="45" t="s">
        <v>380</v>
      </c>
      <c r="AW5" s="410" t="s">
        <v>553</v>
      </c>
      <c r="AX5" s="411"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7">
        <v>5</v>
      </c>
      <c r="W6" s="459"/>
      <c r="X6" s="752" t="s">
        <v>614</v>
      </c>
      <c r="Y6" s="752" t="s">
        <v>671</v>
      </c>
      <c r="Z6" s="208"/>
      <c r="AA6" s="219"/>
      <c r="AH6" s="143" t="s">
        <v>367</v>
      </c>
      <c r="AK6" s="143" t="s">
        <v>350</v>
      </c>
      <c r="AM6" s="143" t="s">
        <v>360</v>
      </c>
      <c r="AP6" s="1129" t="s">
        <v>614</v>
      </c>
      <c r="AQ6" s="1033" t="s">
        <v>613</v>
      </c>
      <c r="AU6" s="220" t="s">
        <v>381</v>
      </c>
      <c r="AW6" s="410" t="s">
        <v>554</v>
      </c>
      <c r="AX6" s="411" t="s">
        <v>554</v>
      </c>
      <c r="AZ6" s="545" t="s">
        <v>665</v>
      </c>
      <c r="BA6" s="569" t="s">
        <v>675</v>
      </c>
    </row>
    <row r="7" spans="1:55" ht="56.25">
      <c r="A7" s="6" t="s">
        <v>106</v>
      </c>
      <c r="B7" s="44">
        <v>2005</v>
      </c>
      <c r="E7" s="143" t="s">
        <v>191</v>
      </c>
      <c r="F7" s="147"/>
      <c r="G7" s="143" t="s">
        <v>255</v>
      </c>
      <c r="H7" s="143" t="s">
        <v>257</v>
      </c>
      <c r="I7" s="143" t="s">
        <v>69</v>
      </c>
      <c r="J7" s="143" t="s">
        <v>284</v>
      </c>
      <c r="N7" s="659" t="s">
        <v>289</v>
      </c>
      <c r="O7" s="544" t="s">
        <v>647</v>
      </c>
      <c r="U7" s="178" t="s">
        <v>85</v>
      </c>
      <c r="V7" s="1038" t="s">
        <v>69</v>
      </c>
      <c r="W7" s="459"/>
      <c r="X7" s="752" t="s">
        <v>615</v>
      </c>
      <c r="Y7" s="752" t="s">
        <v>661</v>
      </c>
      <c r="Z7" s="208"/>
      <c r="AA7" s="219"/>
      <c r="AH7" s="143" t="s">
        <v>343</v>
      </c>
      <c r="AK7" s="143" t="s">
        <v>351</v>
      </c>
      <c r="AM7" s="143" t="s">
        <v>361</v>
      </c>
      <c r="AP7" s="1129" t="s">
        <v>761</v>
      </c>
      <c r="AQ7" s="1033" t="s">
        <v>614</v>
      </c>
      <c r="AU7" s="220" t="s">
        <v>382</v>
      </c>
      <c r="AW7" s="410" t="s">
        <v>555</v>
      </c>
      <c r="AX7" s="411"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8" t="s">
        <v>183</v>
      </c>
      <c r="W8" s="459"/>
      <c r="X8" s="752" t="s">
        <v>616</v>
      </c>
      <c r="Y8" s="752" t="s">
        <v>661</v>
      </c>
      <c r="Z8" s="208"/>
      <c r="AA8" s="219"/>
      <c r="AK8" s="143" t="s">
        <v>352</v>
      </c>
      <c r="AP8" s="1129" t="s">
        <v>615</v>
      </c>
      <c r="AQ8" s="1033" t="s">
        <v>761</v>
      </c>
      <c r="AU8" s="220" t="s">
        <v>383</v>
      </c>
      <c r="AW8" s="410" t="s">
        <v>556</v>
      </c>
      <c r="AX8" s="411" t="s">
        <v>556</v>
      </c>
      <c r="AZ8" s="146" t="s">
        <v>691</v>
      </c>
      <c r="BA8" s="179" t="s">
        <v>690</v>
      </c>
    </row>
    <row r="9" spans="1:55" ht="56.25">
      <c r="A9" s="6" t="s">
        <v>108</v>
      </c>
      <c r="B9" s="44">
        <v>2007</v>
      </c>
      <c r="E9" s="143" t="s">
        <v>193</v>
      </c>
      <c r="F9" s="147"/>
      <c r="G9" s="143" t="s">
        <v>263</v>
      </c>
      <c r="I9" s="143" t="s">
        <v>184</v>
      </c>
      <c r="O9" s="544" t="s">
        <v>649</v>
      </c>
      <c r="V9" s="1038" t="s">
        <v>184</v>
      </c>
      <c r="W9" s="459"/>
      <c r="X9" s="752" t="s">
        <v>617</v>
      </c>
      <c r="Y9" s="752" t="s">
        <v>637</v>
      </c>
      <c r="Z9" s="208">
        <v>1</v>
      </c>
      <c r="AA9" s="219"/>
      <c r="AK9" s="143" t="s">
        <v>353</v>
      </c>
      <c r="AP9" s="1129" t="s">
        <v>616</v>
      </c>
      <c r="AQ9" s="1033" t="s">
        <v>615</v>
      </c>
      <c r="AW9" s="410" t="s">
        <v>557</v>
      </c>
      <c r="AX9" s="411" t="s">
        <v>557</v>
      </c>
      <c r="AZ9" s="146" t="s">
        <v>768</v>
      </c>
      <c r="BA9" s="179" t="s">
        <v>602</v>
      </c>
    </row>
    <row r="10" spans="1:55" ht="45">
      <c r="A10" s="6" t="s">
        <v>109</v>
      </c>
      <c r="B10" s="44">
        <v>2008</v>
      </c>
      <c r="E10" s="143" t="s">
        <v>194</v>
      </c>
      <c r="F10" s="147"/>
      <c r="I10" s="143" t="s">
        <v>208</v>
      </c>
      <c r="O10" s="544" t="s">
        <v>650</v>
      </c>
      <c r="V10" s="1039" t="s">
        <v>208</v>
      </c>
      <c r="W10" s="1036"/>
      <c r="X10" s="1034" t="s">
        <v>618</v>
      </c>
      <c r="Y10" s="1035" t="s">
        <v>685</v>
      </c>
      <c r="Z10" s="208"/>
      <c r="AP10" s="1129" t="s">
        <v>619</v>
      </c>
      <c r="AQ10" s="1033" t="s">
        <v>616</v>
      </c>
      <c r="AW10" s="410" t="s">
        <v>558</v>
      </c>
      <c r="AX10" s="411" t="s">
        <v>558</v>
      </c>
    </row>
    <row r="11" spans="1:55" ht="22.5">
      <c r="A11" s="6" t="s">
        <v>110</v>
      </c>
      <c r="B11" s="44">
        <v>2009</v>
      </c>
      <c r="E11" s="143" t="s">
        <v>195</v>
      </c>
      <c r="F11" s="147"/>
      <c r="I11" s="143" t="s">
        <v>209</v>
      </c>
      <c r="O11" s="527" t="s">
        <v>651</v>
      </c>
      <c r="V11" s="1038" t="s">
        <v>209</v>
      </c>
      <c r="W11" s="461"/>
      <c r="X11" s="460" t="s">
        <v>619</v>
      </c>
      <c r="Y11" s="752" t="s">
        <v>673</v>
      </c>
      <c r="Z11" s="208"/>
      <c r="AP11" s="1129" t="s">
        <v>618</v>
      </c>
      <c r="AQ11" s="741" t="s">
        <v>619</v>
      </c>
      <c r="AW11" s="410" t="s">
        <v>559</v>
      </c>
      <c r="AX11" s="411" t="s">
        <v>559</v>
      </c>
    </row>
    <row r="12" spans="1:55" ht="33.75">
      <c r="A12" s="6" t="s">
        <v>65</v>
      </c>
      <c r="B12" s="44">
        <v>2010</v>
      </c>
      <c r="E12" s="143" t="s">
        <v>196</v>
      </c>
      <c r="F12" s="147"/>
      <c r="G12" s="148" t="s">
        <v>292</v>
      </c>
      <c r="H12" s="148" t="s">
        <v>260</v>
      </c>
      <c r="I12" s="143" t="s">
        <v>210</v>
      </c>
      <c r="O12" s="527" t="s">
        <v>3</v>
      </c>
      <c r="V12" s="1038" t="s">
        <v>210</v>
      </c>
      <c r="W12" s="545"/>
      <c r="X12" s="460" t="s">
        <v>764</v>
      </c>
      <c r="Y12" s="752" t="s">
        <v>637</v>
      </c>
      <c r="AP12" s="1129" t="s">
        <v>617</v>
      </c>
      <c r="AW12" s="410" t="s">
        <v>209</v>
      </c>
      <c r="AX12" s="411" t="s">
        <v>209</v>
      </c>
    </row>
    <row r="13" spans="1:55" ht="22.5">
      <c r="A13" s="6" t="s">
        <v>111</v>
      </c>
      <c r="B13" s="44">
        <v>2011</v>
      </c>
      <c r="E13" s="143" t="s">
        <v>197</v>
      </c>
      <c r="F13" s="147"/>
      <c r="G13" s="143" t="s">
        <v>261</v>
      </c>
      <c r="H13" s="143" t="s">
        <v>262</v>
      </c>
      <c r="I13" s="143" t="s">
        <v>211</v>
      </c>
      <c r="V13" s="1038" t="s">
        <v>211</v>
      </c>
      <c r="W13" s="545"/>
      <c r="X13" s="545"/>
      <c r="Y13" s="545"/>
      <c r="AW13" s="410" t="s">
        <v>210</v>
      </c>
      <c r="AX13" s="411" t="s">
        <v>210</v>
      </c>
    </row>
    <row r="14" spans="1:55" ht="45">
      <c r="A14" s="6" t="s">
        <v>66</v>
      </c>
      <c r="B14" s="44">
        <v>2012</v>
      </c>
      <c r="G14" s="143" t="s">
        <v>263</v>
      </c>
      <c r="H14" s="143" t="s">
        <v>263</v>
      </c>
      <c r="I14" s="143" t="s">
        <v>212</v>
      </c>
      <c r="N14" s="99" t="s">
        <v>316</v>
      </c>
      <c r="V14" s="1037">
        <v>13</v>
      </c>
      <c r="W14" s="459"/>
      <c r="X14" s="460" t="s">
        <v>771</v>
      </c>
      <c r="Y14" s="752" t="s">
        <v>637</v>
      </c>
      <c r="AW14" s="410" t="s">
        <v>211</v>
      </c>
      <c r="AX14" s="411" t="s">
        <v>211</v>
      </c>
    </row>
    <row r="15" spans="1:55" ht="63.75">
      <c r="A15" s="6" t="s">
        <v>441</v>
      </c>
      <c r="B15" s="44">
        <v>2013</v>
      </c>
      <c r="I15" s="143" t="s">
        <v>213</v>
      </c>
      <c r="N15" s="177" t="s">
        <v>324</v>
      </c>
      <c r="V15" s="528"/>
      <c r="W15" s="528"/>
      <c r="X15" s="218"/>
      <c r="Y15" s="528"/>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30.03.2022</v>
      </c>
      <c r="F29" s="274" t="str">
        <f>IF(periodEnd = "","", periodEnd)</f>
        <v>30.03.2025</v>
      </c>
      <c r="H29" s="275" t="s">
        <v>3034</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8" t="s">
        <v>642</v>
      </c>
      <c r="AX32" s="411" t="s">
        <v>569</v>
      </c>
    </row>
    <row r="33" spans="1:50">
      <c r="A33" s="6" t="s">
        <v>129</v>
      </c>
      <c r="O33" s="528" t="s">
        <v>643</v>
      </c>
      <c r="AX33" s="411" t="s">
        <v>570</v>
      </c>
    </row>
    <row r="34" spans="1:50">
      <c r="A34" s="6" t="s">
        <v>130</v>
      </c>
      <c r="O34" s="528" t="s">
        <v>644</v>
      </c>
      <c r="AX34" s="411" t="s">
        <v>571</v>
      </c>
    </row>
    <row r="35" spans="1:50">
      <c r="A35" s="6" t="s">
        <v>131</v>
      </c>
      <c r="O35" s="528" t="s">
        <v>645</v>
      </c>
      <c r="X35" s="528"/>
      <c r="Y35" s="528"/>
      <c r="AX35" s="411" t="s">
        <v>572</v>
      </c>
    </row>
    <row r="36" spans="1:50">
      <c r="A36" s="6" t="s">
        <v>95</v>
      </c>
      <c r="O36" s="528" t="s">
        <v>646</v>
      </c>
      <c r="AX36" s="411" t="s">
        <v>573</v>
      </c>
    </row>
    <row r="37" spans="1:50">
      <c r="A37" s="6" t="s">
        <v>96</v>
      </c>
      <c r="O37" s="528" t="s">
        <v>647</v>
      </c>
      <c r="AX37" s="411" t="s">
        <v>574</v>
      </c>
    </row>
    <row r="38" spans="1:50">
      <c r="A38" s="6" t="s">
        <v>97</v>
      </c>
      <c r="O38" s="528" t="s">
        <v>648</v>
      </c>
      <c r="AX38" s="411" t="s">
        <v>575</v>
      </c>
    </row>
    <row r="39" spans="1:50">
      <c r="A39" s="6" t="s">
        <v>98</v>
      </c>
      <c r="O39" s="528" t="s">
        <v>649</v>
      </c>
      <c r="AX39" s="411" t="s">
        <v>523</v>
      </c>
    </row>
    <row r="40" spans="1:50">
      <c r="A40" s="6" t="s">
        <v>99</v>
      </c>
      <c r="O40" s="528" t="s">
        <v>650</v>
      </c>
      <c r="AX40" s="411" t="s">
        <v>524</v>
      </c>
    </row>
    <row r="41" spans="1:50">
      <c r="A41" s="6" t="s">
        <v>100</v>
      </c>
      <c r="O41" s="528"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0"/>
      <c r="AX53" s="411" t="s">
        <v>537</v>
      </c>
    </row>
    <row r="54" spans="1:50">
      <c r="A54" s="6" t="s">
        <v>141</v>
      </c>
      <c r="X54" s="480"/>
      <c r="AX54" s="411" t="s">
        <v>538</v>
      </c>
    </row>
    <row r="55" spans="1:50">
      <c r="A55" s="6" t="s">
        <v>142</v>
      </c>
      <c r="X55" s="480"/>
      <c r="AX55" s="411" t="s">
        <v>539</v>
      </c>
    </row>
    <row r="56" spans="1:50">
      <c r="A56" s="6" t="s">
        <v>143</v>
      </c>
      <c r="X56" s="480"/>
      <c r="AX56" s="411" t="s">
        <v>540</v>
      </c>
    </row>
    <row r="57" spans="1:50">
      <c r="A57" s="6" t="s">
        <v>388</v>
      </c>
      <c r="X57" s="480"/>
      <c r="AX57" s="411" t="s">
        <v>541</v>
      </c>
    </row>
    <row r="58" spans="1:50">
      <c r="A58" s="6" t="s">
        <v>144</v>
      </c>
      <c r="X58" s="480"/>
      <c r="AX58" s="411" t="s">
        <v>542</v>
      </c>
    </row>
    <row r="59" spans="1:50">
      <c r="A59" s="6" t="s">
        <v>145</v>
      </c>
      <c r="X59" s="480"/>
      <c r="AX59" s="411" t="s">
        <v>543</v>
      </c>
    </row>
    <row r="60" spans="1:50">
      <c r="A60" s="6" t="s">
        <v>146</v>
      </c>
      <c r="X60" s="480"/>
      <c r="AX60" s="411" t="s">
        <v>544</v>
      </c>
    </row>
    <row r="61" spans="1:50">
      <c r="A61" s="6" t="s">
        <v>147</v>
      </c>
      <c r="X61" s="480"/>
      <c r="AX61" s="411"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9"/>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1</v>
      </c>
    </row>
    <row r="16" spans="1:1">
      <c r="A16" s="1032">
        <f>IF('Форма 4.2.1 | Т-ТЭ | потр'!$O$23="",1,0)</f>
        <v>1</v>
      </c>
    </row>
    <row r="17" spans="1:1">
      <c r="A17" s="1032">
        <f>IF('Форма 4.2.1 | Т-ТЭ | потр'!$M$24="",1,0)</f>
        <v>1</v>
      </c>
    </row>
    <row r="18" spans="1:1">
      <c r="A18" s="1032">
        <f>IF('Форма 4.2.1 | Т-ТЭ | потр'!$R$24="",1,0)</f>
        <v>1</v>
      </c>
    </row>
    <row r="19" spans="1:1">
      <c r="A19" s="1032">
        <f>IF('Форма 4.2.1 | Т-ТЭ | потр'!$T$24="",1,0)</f>
        <v>1</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0</v>
      </c>
    </row>
    <row r="79" spans="1:1">
      <c r="A79" s="1032">
        <f>IF('Форма 4.2.5 | Т-подкл(инд)'!$P$23="",1,0)</f>
        <v>0</v>
      </c>
    </row>
    <row r="80" spans="1:1">
      <c r="A80" s="1032">
        <f>IF('Форма 4.2.5 | Т-подкл(инд)'!$S$23="",1,0)</f>
        <v>0</v>
      </c>
    </row>
    <row r="81" spans="1:1">
      <c r="A81" s="1032">
        <f>IF('Форма 4.2.5 | Т-подкл(инд)'!$T$23="",1,0)</f>
        <v>0</v>
      </c>
    </row>
    <row r="82" spans="1:1">
      <c r="A82" s="1032">
        <f>IF('Форма 4.2.5 | Т-подкл(инд)'!$V$23="",1,0)</f>
        <v>0</v>
      </c>
    </row>
    <row r="83" spans="1:1">
      <c r="A83" s="1032">
        <f>IF('Форма 4.7'!$E$12="",1,0)</f>
        <v>0</v>
      </c>
    </row>
    <row r="84" spans="1:1">
      <c r="A84" s="1032">
        <f>IF('Форма 4.7'!$F$12="",1,0)</f>
        <v>0</v>
      </c>
    </row>
    <row r="85" spans="1:1">
      <c r="A85" s="1032">
        <f>IF('Форма 4.8'!$G$11="",1,0)</f>
        <v>0</v>
      </c>
    </row>
    <row r="86" spans="1:1">
      <c r="A86" s="1032">
        <f>IF('Форма 4.8'!$G$12="",1,0)</f>
        <v>0</v>
      </c>
    </row>
    <row r="87" spans="1:1">
      <c r="A87" s="1032">
        <f>IF('Форма 4.8'!$H$12="",1,0)</f>
        <v>0</v>
      </c>
    </row>
    <row r="88" spans="1:1">
      <c r="A88" s="1032">
        <f>IF('Форма 4.8'!$H$13="",1,0)</f>
        <v>0</v>
      </c>
    </row>
    <row r="89" spans="1:1">
      <c r="A89" s="1032">
        <f>IF('Форма 4.8'!$E$15="",1,0)</f>
        <v>0</v>
      </c>
    </row>
    <row r="90" spans="1:1">
      <c r="A90" s="1032">
        <f>IF('Форма 4.8'!$H$15="",1,0)</f>
        <v>0</v>
      </c>
    </row>
    <row r="91" spans="1:1">
      <c r="A91" s="1032">
        <f>IF('Форма 4.8'!$G$18="",1,0)</f>
        <v>0</v>
      </c>
    </row>
    <row r="92" spans="1:1">
      <c r="A92" s="1032">
        <f>IF('Форма 4.8'!$G$23="",1,0)</f>
        <v>0</v>
      </c>
    </row>
    <row r="93" spans="1:1">
      <c r="A93" s="1032">
        <f>IF('Форма 4.8'!$G$28="",1,0)</f>
        <v>0</v>
      </c>
    </row>
    <row r="94" spans="1:1">
      <c r="A94" s="1032">
        <f>IF('Форма 4.8'!$E$34="",1,0)</f>
        <v>0</v>
      </c>
    </row>
    <row r="95" spans="1:1">
      <c r="A95" s="1032">
        <f>IF('Форма 4.8'!$H$34="",1,0)</f>
        <v>0</v>
      </c>
    </row>
    <row r="96" spans="1:1">
      <c r="A96" s="1032">
        <f>IF('Форма 4.8'!$G$31="",1,0)</f>
        <v>0</v>
      </c>
    </row>
    <row r="97" spans="1:1">
      <c r="A97" s="1032">
        <f>IF('Форма 1.0.2'!$E$12="",1,0)</f>
        <v>1</v>
      </c>
    </row>
    <row r="98" spans="1:1">
      <c r="A98" s="1032">
        <f>IF('Форма 1.0.2'!$F$12="",1,0)</f>
        <v>1</v>
      </c>
    </row>
    <row r="99" spans="1:1">
      <c r="A99" s="1032">
        <f>IF('Форма 1.0.2'!$G$12="",1,0)</f>
        <v>1</v>
      </c>
    </row>
    <row r="100" spans="1:1">
      <c r="A100" s="1032">
        <f>IF('Форма 1.0.2'!$H$12="",1,0)</f>
        <v>1</v>
      </c>
    </row>
    <row r="101" spans="1:1">
      <c r="A101" s="1032">
        <f>IF('Форма 1.0.2'!$I$12="",1,0)</f>
        <v>1</v>
      </c>
    </row>
    <row r="102" spans="1:1">
      <c r="A102" s="1032">
        <f>IF('Форма 1.0.2'!$J$12="",1,0)</f>
        <v>1</v>
      </c>
    </row>
    <row r="103" spans="1:1">
      <c r="A103" s="1032">
        <f>IF('Сведения об изменении'!$E$12="",1,0)</f>
        <v>1</v>
      </c>
    </row>
    <row r="104" spans="1:1">
      <c r="A104" s="1092">
        <f>IF('Форма 4.2.4 | Т-подкл'!$AA$23="",1,0)</f>
        <v>1</v>
      </c>
    </row>
    <row r="105" spans="1:1">
      <c r="A105" s="1092">
        <f>IF('Форма 4.2.4 | Т-подкл'!$Z$23="",1,0)</f>
        <v>1</v>
      </c>
    </row>
    <row r="106" spans="1:1">
      <c r="A106" s="1100">
        <f>IF('Форма 4.7'!$F$15="",1,0)</f>
        <v>0</v>
      </c>
    </row>
    <row r="107" spans="1:1">
      <c r="A107" s="1100">
        <f>IF('Форма 4.7'!$E$15="",1,0)</f>
        <v>0</v>
      </c>
    </row>
    <row r="108" spans="1:1">
      <c r="A108" s="1100">
        <f>IF(Территории!$E$12="",1,0)</f>
        <v>0</v>
      </c>
    </row>
    <row r="109" spans="1:1">
      <c r="A109" s="1100">
        <f>IF('Перечень тарифов'!$E$21="",1,0)</f>
        <v>0</v>
      </c>
    </row>
    <row r="110" spans="1:1">
      <c r="A110" s="1100">
        <f>IF('Перечень тарифов'!$F$21="",1,0)</f>
        <v>0</v>
      </c>
    </row>
    <row r="111" spans="1:1">
      <c r="A111" s="1100">
        <f>IF('Перечень тарифов'!$K$21="",1,0)</f>
        <v>0</v>
      </c>
    </row>
    <row r="112" spans="1:1">
      <c r="A112" s="1100">
        <f>IF('Перечень тарифов'!$O$21="",1,0)</f>
        <v>0</v>
      </c>
    </row>
    <row r="113" spans="1:1">
      <c r="A113" s="1100">
        <f>IF('Перечень тарифов'!$S$21="",1,0)</f>
        <v>0</v>
      </c>
    </row>
    <row r="114" spans="1:1">
      <c r="A114" s="1100">
        <f>IF('Перечень тарифов'!$G$21="",1,0)</f>
        <v>0</v>
      </c>
    </row>
    <row r="115" spans="1:1">
      <c r="A115" s="1100">
        <f>IF('Перечень тарифов'!$J$21="",1,0)</f>
        <v>0</v>
      </c>
    </row>
    <row r="116" spans="1:1">
      <c r="A116" s="1100">
        <f>IF('Перечень тарифов'!$J$25="",1,0)</f>
        <v>0</v>
      </c>
    </row>
    <row r="117" spans="1:1">
      <c r="A117" s="1100">
        <f>IF('Перечень тарифов'!$K$25="",1,0)</f>
        <v>0</v>
      </c>
    </row>
    <row r="118" spans="1:1">
      <c r="A118" s="1100">
        <f>IF('Перечень тарифов'!$O$25="",1,0)</f>
        <v>0</v>
      </c>
    </row>
    <row r="119" spans="1:1">
      <c r="A119" s="1100">
        <f>IF('Перечень тарифов'!$S$25="",1,0)</f>
        <v>0</v>
      </c>
    </row>
    <row r="120" spans="1:1">
      <c r="A120" s="1100">
        <f>IF('Форма 4.2.5 | Т-подкл(инд)'!$M$30="",1,0)</f>
        <v>0</v>
      </c>
    </row>
    <row r="121" spans="1:1">
      <c r="A121" s="1100">
        <f>IF('Форма 4.2.5 | Т-подкл(инд)'!$P$30="",1,0)</f>
        <v>0</v>
      </c>
    </row>
    <row r="122" spans="1:1">
      <c r="A122" s="1100">
        <f>IF('Форма 4.2.5 | Т-подкл(инд)'!$S$30="",1,0)</f>
        <v>0</v>
      </c>
    </row>
    <row r="123" spans="1:1">
      <c r="A123" s="1100">
        <f>IF('Форма 4.2.5 | Т-подкл(инд)'!$U$30="",1,0)</f>
        <v>0</v>
      </c>
    </row>
    <row r="124" spans="1:1">
      <c r="A124" s="1100">
        <f>IF('Форма 4.2.5 | Т-подкл(инд)'!$T$30="",1,0)</f>
        <v>0</v>
      </c>
    </row>
    <row r="125" spans="1:1">
      <c r="A125" s="1100">
        <f>IF('Форма 4.2.5 | Т-подкл(инд)'!$V$30="",1,0)</f>
        <v>0</v>
      </c>
    </row>
    <row r="126" spans="1:1">
      <c r="A126" s="1118">
        <f>IF('Форма 4.2.5 | Т-подкл(инд)'!$U$23="",1,0)</f>
        <v>0</v>
      </c>
    </row>
    <row r="127" spans="1:1">
      <c r="A127" s="1118">
        <f>IF('Форма 4.8'!$G$19="",1,0)</f>
        <v>0</v>
      </c>
    </row>
    <row r="128" spans="1:1">
      <c r="A128" s="1118">
        <f>IF('Форма 4.8'!$G$24="",1,0)</f>
        <v>0</v>
      </c>
    </row>
    <row r="129" spans="1:1">
      <c r="A129" s="1118">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9"/>
  </cols>
  <sheetData>
    <row r="1" spans="1:3">
      <c r="A1" s="1129" t="s">
        <v>512</v>
      </c>
      <c r="B1" s="1129" t="s">
        <v>513</v>
      </c>
      <c r="C1" s="1129" t="s">
        <v>67</v>
      </c>
    </row>
    <row r="2" spans="1:3">
      <c r="A2" s="1129">
        <v>4189678</v>
      </c>
      <c r="B2" s="1129" t="s">
        <v>1423</v>
      </c>
      <c r="C2" s="1129" t="s">
        <v>1424</v>
      </c>
    </row>
    <row r="3" spans="1:3">
      <c r="A3" s="1129">
        <v>4190415</v>
      </c>
      <c r="B3" s="1129" t="s">
        <v>1425</v>
      </c>
      <c r="C3" s="1129"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2898</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9"/>
    <col min="2" max="2" width="65.28515625" style="1129" customWidth="1"/>
    <col min="3" max="3" width="41" style="1129" customWidth="1"/>
    <col min="4" max="16384" width="9.140625" style="1129"/>
  </cols>
  <sheetData>
    <row r="1" spans="1:2">
      <c r="A1" s="1129" t="s">
        <v>330</v>
      </c>
      <c r="B1" s="1129" t="s">
        <v>331</v>
      </c>
    </row>
    <row r="2" spans="1:2">
      <c r="A2" s="1129">
        <v>4213775</v>
      </c>
      <c r="B2" s="1129" t="s">
        <v>612</v>
      </c>
    </row>
    <row r="3" spans="1:2">
      <c r="A3" s="1129">
        <v>4213784</v>
      </c>
      <c r="B3" s="1129" t="s">
        <v>771</v>
      </c>
    </row>
    <row r="4" spans="1:2">
      <c r="A4" s="1129">
        <v>4213781</v>
      </c>
      <c r="B4" s="1129" t="s">
        <v>770</v>
      </c>
    </row>
    <row r="5" spans="1:2">
      <c r="A5" s="1129">
        <v>4213776</v>
      </c>
      <c r="B5" s="1129" t="s">
        <v>613</v>
      </c>
    </row>
    <row r="6" spans="1:2">
      <c r="A6" s="1129">
        <v>4213777</v>
      </c>
      <c r="B6" s="1129" t="s">
        <v>614</v>
      </c>
    </row>
    <row r="7" spans="1:2">
      <c r="A7" s="1129">
        <v>4238670</v>
      </c>
      <c r="B7" s="1129" t="s">
        <v>761</v>
      </c>
    </row>
    <row r="8" spans="1:2">
      <c r="A8" s="1129">
        <v>4213778</v>
      </c>
      <c r="B8" s="1129" t="s">
        <v>615</v>
      </c>
    </row>
    <row r="9" spans="1:2">
      <c r="A9" s="1129">
        <v>4213780</v>
      </c>
      <c r="B9" s="1129" t="s">
        <v>616</v>
      </c>
    </row>
    <row r="10" spans="1:2">
      <c r="A10" s="1129">
        <v>4213779</v>
      </c>
      <c r="B10" s="1129" t="s">
        <v>619</v>
      </c>
    </row>
    <row r="11" spans="1:2">
      <c r="A11" s="1129">
        <v>4213783</v>
      </c>
      <c r="B11" s="1129" t="s">
        <v>618</v>
      </c>
    </row>
    <row r="12" spans="1:2">
      <c r="A12" s="1129">
        <v>4213782</v>
      </c>
      <c r="B12" s="1129"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4" sqref="F44"/>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52" t="s">
        <v>769</v>
      </c>
      <c r="F5" s="1153"/>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2" t="s">
        <v>1426</v>
      </c>
      <c r="G11" s="381"/>
    </row>
    <row r="12" spans="1:12" ht="27">
      <c r="D12" s="24"/>
      <c r="E12" s="81" t="s">
        <v>473</v>
      </c>
      <c r="F12" s="1122" t="s">
        <v>1427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1123" t="s">
        <v>2889</v>
      </c>
      <c r="G18" s="383"/>
    </row>
    <row r="19" spans="1:9" ht="27">
      <c r="D19" s="24"/>
      <c r="E19" s="81" t="s">
        <v>596</v>
      </c>
      <c r="F19" s="330" t="s">
        <v>1426</v>
      </c>
      <c r="G19" s="383"/>
    </row>
    <row r="20" spans="1:9" ht="27">
      <c r="D20" s="24"/>
      <c r="E20" s="81" t="s">
        <v>595</v>
      </c>
      <c r="F20" s="329" t="s">
        <v>2891</v>
      </c>
      <c r="G20" s="383"/>
    </row>
    <row r="21" spans="1:9" ht="27">
      <c r="D21" s="24"/>
      <c r="E21" s="81" t="s">
        <v>501</v>
      </c>
      <c r="F21" s="1123" t="s">
        <v>2890</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1512</v>
      </c>
      <c r="G29" s="382"/>
    </row>
    <row r="30" spans="1:9" ht="27" hidden="1">
      <c r="C30" s="28"/>
      <c r="D30" s="29"/>
      <c r="E30" s="52" t="s">
        <v>203</v>
      </c>
      <c r="F30" s="333"/>
      <c r="G30" s="382"/>
    </row>
    <row r="31" spans="1:9" ht="27">
      <c r="C31" s="28"/>
      <c r="D31" s="29"/>
      <c r="E31" s="30" t="s">
        <v>53</v>
      </c>
      <c r="F31" s="332" t="s">
        <v>1513</v>
      </c>
      <c r="G31" s="382"/>
    </row>
    <row r="32" spans="1:9" ht="27">
      <c r="C32" s="28"/>
      <c r="D32" s="29"/>
      <c r="E32" s="30" t="s">
        <v>54</v>
      </c>
      <c r="F32" s="332" t="s">
        <v>1449</v>
      </c>
      <c r="G32" s="382"/>
      <c r="H32" s="31"/>
    </row>
    <row r="33" spans="1:9" s="372" customFormat="1" ht="6">
      <c r="A33" s="377"/>
      <c r="B33" s="367"/>
      <c r="C33" s="368"/>
      <c r="D33" s="378"/>
      <c r="E33" s="374"/>
      <c r="F33" s="379"/>
      <c r="G33" s="380"/>
      <c r="I33" s="373"/>
    </row>
    <row r="34" spans="1:9" ht="27">
      <c r="A34" s="199"/>
      <c r="D34" s="26"/>
      <c r="E34" s="798" t="s">
        <v>723</v>
      </c>
      <c r="F34" s="1124" t="s">
        <v>726</v>
      </c>
      <c r="G34" s="381"/>
    </row>
    <row r="35" spans="1:9" s="372" customFormat="1" ht="6">
      <c r="A35" s="377"/>
      <c r="B35" s="367"/>
      <c r="C35" s="368"/>
      <c r="D35" s="378"/>
      <c r="E35" s="374"/>
      <c r="F35" s="379"/>
      <c r="G35" s="380"/>
      <c r="I35" s="373"/>
    </row>
    <row r="36" spans="1:9" ht="27">
      <c r="A36" s="199"/>
      <c r="D36" s="26"/>
      <c r="E36" s="81" t="s">
        <v>243</v>
      </c>
      <c r="F36" s="827"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23" t="s">
        <v>2892</v>
      </c>
      <c r="G40" s="381"/>
    </row>
    <row r="41" spans="1:9" ht="27">
      <c r="A41" s="201"/>
      <c r="B41" s="92"/>
      <c r="D41" s="33"/>
      <c r="E41" s="41" t="s">
        <v>547</v>
      </c>
      <c r="F41" s="1123" t="s">
        <v>2893</v>
      </c>
      <c r="G41" s="381"/>
    </row>
    <row r="42" spans="1:9" ht="19.5">
      <c r="D42" s="24"/>
      <c r="E42" s="25"/>
      <c r="F42" s="445" t="s">
        <v>578</v>
      </c>
      <c r="G42" s="21"/>
    </row>
    <row r="43" spans="1:9" ht="27">
      <c r="A43" s="201"/>
      <c r="D43" s="21"/>
      <c r="E43" s="443" t="s">
        <v>87</v>
      </c>
      <c r="F43" s="1125" t="s">
        <v>2894</v>
      </c>
      <c r="G43" s="381"/>
    </row>
    <row r="44" spans="1:9" ht="27">
      <c r="A44" s="201"/>
      <c r="B44" s="92"/>
      <c r="D44" s="33"/>
      <c r="E44" s="443" t="s">
        <v>88</v>
      </c>
      <c r="F44" s="1125" t="s">
        <v>2897</v>
      </c>
      <c r="G44" s="381"/>
    </row>
    <row r="45" spans="1:9" ht="27">
      <c r="A45" s="201"/>
      <c r="B45" s="92"/>
      <c r="D45" s="33"/>
      <c r="E45" s="443" t="s">
        <v>579</v>
      </c>
      <c r="F45" s="1125" t="s">
        <v>2895</v>
      </c>
      <c r="G45" s="381"/>
    </row>
    <row r="46" spans="1:9" ht="27">
      <c r="D46" s="24"/>
      <c r="E46" s="444" t="s">
        <v>580</v>
      </c>
      <c r="F46" s="1125" t="s">
        <v>2896</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4"/>
      <c r="F54" s="1154"/>
      <c r="G54" s="1154"/>
      <c r="H54" s="1154"/>
      <c r="I54" s="1154"/>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9"/>
    <col min="2" max="2" width="65.28515625" style="1129" customWidth="1"/>
    <col min="3" max="3" width="41" style="1129" customWidth="1"/>
    <col min="4" max="16384" width="9.140625" style="1129"/>
  </cols>
  <sheetData>
    <row r="1" spans="1:2">
      <c r="A1" s="1129" t="s">
        <v>330</v>
      </c>
      <c r="B1" s="1129" t="s">
        <v>332</v>
      </c>
    </row>
    <row r="2" spans="1:2">
      <c r="A2" s="1129">
        <v>4190064</v>
      </c>
      <c r="B2" s="1129" t="s">
        <v>1413</v>
      </c>
    </row>
    <row r="3" spans="1:2">
      <c r="A3" s="1129">
        <v>4190065</v>
      </c>
      <c r="B3" s="1129" t="s">
        <v>1414</v>
      </c>
    </row>
    <row r="4" spans="1:2">
      <c r="A4" s="1129">
        <v>4190066</v>
      </c>
      <c r="B4" s="1129" t="s">
        <v>1415</v>
      </c>
    </row>
    <row r="5" spans="1:2">
      <c r="A5" s="1129">
        <v>4190067</v>
      </c>
      <c r="B5" s="1129" t="s">
        <v>1416</v>
      </c>
    </row>
    <row r="6" spans="1:2">
      <c r="A6" s="1129">
        <v>4190068</v>
      </c>
      <c r="B6" s="1129" t="s">
        <v>1417</v>
      </c>
    </row>
    <row r="7" spans="1:2">
      <c r="A7" s="1129">
        <v>4190069</v>
      </c>
      <c r="B7" s="1129" t="s">
        <v>1418</v>
      </c>
    </row>
    <row r="8" spans="1:2">
      <c r="A8" s="1129">
        <v>4190070</v>
      </c>
      <c r="B8" s="1129" t="s">
        <v>1419</v>
      </c>
    </row>
    <row r="9" spans="1:2">
      <c r="A9" s="1129">
        <v>4190071</v>
      </c>
      <c r="B9" s="1129" t="s">
        <v>1420</v>
      </c>
    </row>
    <row r="10" spans="1:2">
      <c r="A10" s="1129">
        <v>4190072</v>
      </c>
      <c r="B10" s="1129" t="s">
        <v>1421</v>
      </c>
    </row>
    <row r="11" spans="1:2">
      <c r="A11" s="1129">
        <v>4190073</v>
      </c>
      <c r="B11" s="1129"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2888</v>
      </c>
    </row>
    <row r="3" spans="1:10">
      <c r="A3" s="5">
        <v>2</v>
      </c>
      <c r="B3" s="5" t="s">
        <v>1436</v>
      </c>
      <c r="C3" s="5" t="s">
        <v>169</v>
      </c>
      <c r="D3" s="5" t="s">
        <v>1442</v>
      </c>
      <c r="E3" s="5" t="s">
        <v>1443</v>
      </c>
      <c r="F3" s="5" t="s">
        <v>1439</v>
      </c>
      <c r="G3" s="5" t="s">
        <v>1444</v>
      </c>
      <c r="H3" s="5" t="s">
        <v>1445</v>
      </c>
      <c r="J3" s="5" t="s">
        <v>2888</v>
      </c>
    </row>
    <row r="4" spans="1:10">
      <c r="A4" s="5">
        <v>3</v>
      </c>
      <c r="B4" s="5" t="s">
        <v>1436</v>
      </c>
      <c r="C4" s="5" t="s">
        <v>169</v>
      </c>
      <c r="D4" s="5" t="s">
        <v>1446</v>
      </c>
      <c r="E4" s="5" t="s">
        <v>1447</v>
      </c>
      <c r="F4" s="5" t="s">
        <v>1448</v>
      </c>
      <c r="G4" s="5" t="s">
        <v>1449</v>
      </c>
      <c r="J4" s="5" t="s">
        <v>2888</v>
      </c>
    </row>
    <row r="5" spans="1:10">
      <c r="A5" s="5">
        <v>4</v>
      </c>
      <c r="B5" s="5" t="s">
        <v>1436</v>
      </c>
      <c r="C5" s="5" t="s">
        <v>169</v>
      </c>
      <c r="D5" s="5" t="s">
        <v>1450</v>
      </c>
      <c r="E5" s="5" t="s">
        <v>1451</v>
      </c>
      <c r="F5" s="5" t="s">
        <v>1452</v>
      </c>
      <c r="G5" s="5" t="s">
        <v>1453</v>
      </c>
      <c r="H5" s="5" t="s">
        <v>1454</v>
      </c>
      <c r="J5" s="5" t="s">
        <v>2888</v>
      </c>
    </row>
    <row r="6" spans="1:10">
      <c r="A6" s="5">
        <v>5</v>
      </c>
      <c r="B6" s="5" t="s">
        <v>1436</v>
      </c>
      <c r="C6" s="5" t="s">
        <v>169</v>
      </c>
      <c r="D6" s="5" t="s">
        <v>1455</v>
      </c>
      <c r="E6" s="5" t="s">
        <v>1456</v>
      </c>
      <c r="F6" s="5" t="s">
        <v>1457</v>
      </c>
      <c r="G6" s="5" t="s">
        <v>1458</v>
      </c>
      <c r="J6" s="5" t="s">
        <v>2888</v>
      </c>
    </row>
    <row r="7" spans="1:10">
      <c r="A7" s="5">
        <v>6</v>
      </c>
      <c r="B7" s="5" t="s">
        <v>1436</v>
      </c>
      <c r="C7" s="5" t="s">
        <v>169</v>
      </c>
      <c r="D7" s="5" t="s">
        <v>1459</v>
      </c>
      <c r="E7" s="5" t="s">
        <v>1460</v>
      </c>
      <c r="F7" s="5" t="s">
        <v>1461</v>
      </c>
      <c r="G7" s="5" t="s">
        <v>1462</v>
      </c>
      <c r="H7" s="5" t="s">
        <v>1463</v>
      </c>
      <c r="J7" s="5" t="s">
        <v>2888</v>
      </c>
    </row>
    <row r="8" spans="1:10">
      <c r="A8" s="5">
        <v>7</v>
      </c>
      <c r="B8" s="5" t="s">
        <v>1436</v>
      </c>
      <c r="C8" s="5" t="s">
        <v>169</v>
      </c>
      <c r="D8" s="5" t="s">
        <v>1464</v>
      </c>
      <c r="E8" s="5" t="s">
        <v>1465</v>
      </c>
      <c r="F8" s="5" t="s">
        <v>1466</v>
      </c>
      <c r="G8" s="5" t="s">
        <v>1467</v>
      </c>
      <c r="J8" s="5" t="s">
        <v>2888</v>
      </c>
    </row>
    <row r="9" spans="1:10">
      <c r="A9" s="5">
        <v>8</v>
      </c>
      <c r="B9" s="5" t="s">
        <v>1436</v>
      </c>
      <c r="C9" s="5" t="s">
        <v>169</v>
      </c>
      <c r="D9" s="5" t="s">
        <v>1468</v>
      </c>
      <c r="E9" s="5" t="s">
        <v>1469</v>
      </c>
      <c r="F9" s="5" t="s">
        <v>1470</v>
      </c>
      <c r="G9" s="5" t="s">
        <v>1471</v>
      </c>
      <c r="J9" s="5" t="s">
        <v>2888</v>
      </c>
    </row>
    <row r="10" spans="1:10">
      <c r="A10" s="5">
        <v>9</v>
      </c>
      <c r="B10" s="5" t="s">
        <v>1436</v>
      </c>
      <c r="C10" s="5" t="s">
        <v>169</v>
      </c>
      <c r="D10" s="5" t="s">
        <v>1472</v>
      </c>
      <c r="E10" s="5" t="s">
        <v>1473</v>
      </c>
      <c r="F10" s="5" t="s">
        <v>1474</v>
      </c>
      <c r="G10" s="5" t="s">
        <v>1475</v>
      </c>
      <c r="H10" s="5" t="s">
        <v>1476</v>
      </c>
      <c r="J10" s="5" t="s">
        <v>2888</v>
      </c>
    </row>
    <row r="11" spans="1:10">
      <c r="A11" s="5">
        <v>10</v>
      </c>
      <c r="B11" s="5" t="s">
        <v>1436</v>
      </c>
      <c r="C11" s="5" t="s">
        <v>169</v>
      </c>
      <c r="D11" s="5" t="s">
        <v>1477</v>
      </c>
      <c r="E11" s="5" t="s">
        <v>1478</v>
      </c>
      <c r="F11" s="5" t="s">
        <v>1479</v>
      </c>
      <c r="G11" s="5" t="s">
        <v>1444</v>
      </c>
      <c r="H11" s="5" t="s">
        <v>1480</v>
      </c>
      <c r="J11" s="5" t="s">
        <v>2888</v>
      </c>
    </row>
    <row r="12" spans="1:10">
      <c r="A12" s="5">
        <v>11</v>
      </c>
      <c r="B12" s="5" t="s">
        <v>1436</v>
      </c>
      <c r="C12" s="5" t="s">
        <v>169</v>
      </c>
      <c r="D12" s="5" t="s">
        <v>1481</v>
      </c>
      <c r="E12" s="5" t="s">
        <v>1482</v>
      </c>
      <c r="F12" s="5" t="s">
        <v>1483</v>
      </c>
      <c r="G12" s="5" t="s">
        <v>1484</v>
      </c>
      <c r="J12" s="5" t="s">
        <v>2888</v>
      </c>
    </row>
    <row r="13" spans="1:10">
      <c r="A13" s="5">
        <v>12</v>
      </c>
      <c r="B13" s="5" t="s">
        <v>1436</v>
      </c>
      <c r="C13" s="5" t="s">
        <v>169</v>
      </c>
      <c r="D13" s="5" t="s">
        <v>1485</v>
      </c>
      <c r="E13" s="5" t="s">
        <v>1486</v>
      </c>
      <c r="F13" s="5" t="s">
        <v>1487</v>
      </c>
      <c r="G13" s="5" t="s">
        <v>1458</v>
      </c>
      <c r="J13" s="5" t="s">
        <v>2888</v>
      </c>
    </row>
    <row r="14" spans="1:10">
      <c r="A14" s="5">
        <v>13</v>
      </c>
      <c r="B14" s="5" t="s">
        <v>1436</v>
      </c>
      <c r="C14" s="5" t="s">
        <v>169</v>
      </c>
      <c r="D14" s="5" t="s">
        <v>1488</v>
      </c>
      <c r="E14" s="5" t="s">
        <v>1489</v>
      </c>
      <c r="F14" s="5" t="s">
        <v>1490</v>
      </c>
      <c r="G14" s="5" t="s">
        <v>1491</v>
      </c>
      <c r="J14" s="5" t="s">
        <v>2888</v>
      </c>
    </row>
    <row r="15" spans="1:10">
      <c r="A15" s="5">
        <v>14</v>
      </c>
      <c r="B15" s="5" t="s">
        <v>1436</v>
      </c>
      <c r="C15" s="5" t="s">
        <v>169</v>
      </c>
      <c r="D15" s="5" t="s">
        <v>1492</v>
      </c>
      <c r="E15" s="5" t="s">
        <v>1493</v>
      </c>
      <c r="F15" s="5" t="s">
        <v>1494</v>
      </c>
      <c r="G15" s="5" t="s">
        <v>1495</v>
      </c>
      <c r="H15" s="5" t="s">
        <v>1496</v>
      </c>
      <c r="J15" s="5" t="s">
        <v>2888</v>
      </c>
    </row>
    <row r="16" spans="1:10">
      <c r="A16" s="5">
        <v>15</v>
      </c>
      <c r="B16" s="5" t="s">
        <v>1436</v>
      </c>
      <c r="C16" s="5" t="s">
        <v>169</v>
      </c>
      <c r="D16" s="5" t="s">
        <v>1497</v>
      </c>
      <c r="E16" s="5" t="s">
        <v>1498</v>
      </c>
      <c r="F16" s="5" t="s">
        <v>1499</v>
      </c>
      <c r="G16" s="5" t="s">
        <v>1500</v>
      </c>
      <c r="H16" s="5" t="s">
        <v>1501</v>
      </c>
      <c r="J16" s="5" t="s">
        <v>2888</v>
      </c>
    </row>
    <row r="17" spans="1:10">
      <c r="A17" s="5">
        <v>16</v>
      </c>
      <c r="B17" s="5" t="s">
        <v>1436</v>
      </c>
      <c r="C17" s="5" t="s">
        <v>169</v>
      </c>
      <c r="D17" s="5" t="s">
        <v>1502</v>
      </c>
      <c r="E17" s="5" t="s">
        <v>1503</v>
      </c>
      <c r="F17" s="5" t="s">
        <v>1504</v>
      </c>
      <c r="G17" s="5" t="s">
        <v>1505</v>
      </c>
      <c r="H17" s="5" t="s">
        <v>1506</v>
      </c>
      <c r="J17" s="5" t="s">
        <v>2888</v>
      </c>
    </row>
    <row r="18" spans="1:10">
      <c r="A18" s="5">
        <v>17</v>
      </c>
      <c r="B18" s="5" t="s">
        <v>1436</v>
      </c>
      <c r="C18" s="5" t="s">
        <v>169</v>
      </c>
      <c r="D18" s="5" t="s">
        <v>1544</v>
      </c>
      <c r="E18" s="5" t="s">
        <v>2923</v>
      </c>
      <c r="F18" s="5" t="s">
        <v>1545</v>
      </c>
      <c r="G18" s="5" t="s">
        <v>1505</v>
      </c>
      <c r="H18" s="5" t="s">
        <v>1546</v>
      </c>
      <c r="J18" s="5" t="s">
        <v>2888</v>
      </c>
    </row>
    <row r="19" spans="1:10">
      <c r="A19" s="5">
        <v>18</v>
      </c>
      <c r="B19" s="5" t="s">
        <v>1436</v>
      </c>
      <c r="C19" s="5" t="s">
        <v>169</v>
      </c>
      <c r="D19" s="5" t="s">
        <v>1507</v>
      </c>
      <c r="E19" s="5" t="s">
        <v>1508</v>
      </c>
      <c r="F19" s="5" t="s">
        <v>1509</v>
      </c>
      <c r="G19" s="5" t="s">
        <v>1462</v>
      </c>
      <c r="H19" s="5" t="s">
        <v>1510</v>
      </c>
      <c r="J19" s="5" t="s">
        <v>2888</v>
      </c>
    </row>
    <row r="20" spans="1:10">
      <c r="A20" s="5">
        <v>19</v>
      </c>
      <c r="B20" s="5" t="s">
        <v>1436</v>
      </c>
      <c r="C20" s="5" t="s">
        <v>169</v>
      </c>
      <c r="D20" s="5" t="s">
        <v>1511</v>
      </c>
      <c r="E20" s="5" t="s">
        <v>1512</v>
      </c>
      <c r="F20" s="5" t="s">
        <v>1513</v>
      </c>
      <c r="G20" s="5" t="s">
        <v>1449</v>
      </c>
      <c r="H20" s="5" t="s">
        <v>1514</v>
      </c>
      <c r="J20" s="5" t="s">
        <v>2888</v>
      </c>
    </row>
    <row r="21" spans="1:10">
      <c r="A21" s="5">
        <v>20</v>
      </c>
      <c r="B21" s="5" t="s">
        <v>1436</v>
      </c>
      <c r="C21" s="5" t="s">
        <v>169</v>
      </c>
      <c r="D21" s="5" t="s">
        <v>1515</v>
      </c>
      <c r="E21" s="5" t="s">
        <v>1516</v>
      </c>
      <c r="F21" s="5" t="s">
        <v>1517</v>
      </c>
      <c r="G21" s="5" t="s">
        <v>1518</v>
      </c>
      <c r="J21" s="5" t="s">
        <v>2888</v>
      </c>
    </row>
    <row r="22" spans="1:10">
      <c r="A22" s="5">
        <v>21</v>
      </c>
      <c r="B22" s="5" t="s">
        <v>1436</v>
      </c>
      <c r="C22" s="5" t="s">
        <v>169</v>
      </c>
      <c r="D22" s="5" t="s">
        <v>1519</v>
      </c>
      <c r="E22" s="5" t="s">
        <v>1520</v>
      </c>
      <c r="F22" s="5" t="s">
        <v>1517</v>
      </c>
      <c r="G22" s="5" t="s">
        <v>1521</v>
      </c>
      <c r="J22" s="5" t="s">
        <v>2888</v>
      </c>
    </row>
    <row r="23" spans="1:10">
      <c r="A23" s="5">
        <v>22</v>
      </c>
      <c r="B23" s="5" t="s">
        <v>1436</v>
      </c>
      <c r="C23" s="5" t="s">
        <v>169</v>
      </c>
      <c r="D23" s="5" t="s">
        <v>1522</v>
      </c>
      <c r="E23" s="5" t="s">
        <v>1523</v>
      </c>
      <c r="F23" s="5" t="s">
        <v>1524</v>
      </c>
      <c r="G23" s="5" t="s">
        <v>1525</v>
      </c>
      <c r="H23" s="5" t="s">
        <v>1526</v>
      </c>
      <c r="J23" s="5" t="s">
        <v>2888</v>
      </c>
    </row>
    <row r="24" spans="1:10">
      <c r="A24" s="5">
        <v>23</v>
      </c>
      <c r="B24" s="5" t="s">
        <v>1436</v>
      </c>
      <c r="C24" s="5" t="s">
        <v>169</v>
      </c>
      <c r="D24" s="5" t="s">
        <v>1527</v>
      </c>
      <c r="E24" s="5" t="s">
        <v>1528</v>
      </c>
      <c r="F24" s="5" t="s">
        <v>1529</v>
      </c>
      <c r="G24" s="5" t="s">
        <v>1467</v>
      </c>
      <c r="H24" s="5" t="s">
        <v>1530</v>
      </c>
      <c r="J24" s="5" t="s">
        <v>2888</v>
      </c>
    </row>
    <row r="25" spans="1:10">
      <c r="A25" s="5">
        <v>24</v>
      </c>
      <c r="B25" s="5" t="s">
        <v>1436</v>
      </c>
      <c r="C25" s="5" t="s">
        <v>169</v>
      </c>
      <c r="D25" s="5" t="s">
        <v>1531</v>
      </c>
      <c r="E25" s="5" t="s">
        <v>1532</v>
      </c>
      <c r="F25" s="5" t="s">
        <v>1533</v>
      </c>
      <c r="G25" s="5" t="s">
        <v>1534</v>
      </c>
      <c r="J25" s="5" t="s">
        <v>2888</v>
      </c>
    </row>
    <row r="26" spans="1:10">
      <c r="A26" s="5">
        <v>25</v>
      </c>
      <c r="B26" s="5" t="s">
        <v>1436</v>
      </c>
      <c r="C26" s="5" t="s">
        <v>169</v>
      </c>
      <c r="D26" s="5" t="s">
        <v>1535</v>
      </c>
      <c r="E26" s="5" t="s">
        <v>1536</v>
      </c>
      <c r="F26" s="5" t="s">
        <v>1537</v>
      </c>
      <c r="G26" s="5" t="s">
        <v>1538</v>
      </c>
      <c r="H26" s="5" t="s">
        <v>1539</v>
      </c>
      <c r="J26" s="5" t="s">
        <v>2888</v>
      </c>
    </row>
    <row r="27" spans="1:10">
      <c r="A27" s="5">
        <v>26</v>
      </c>
      <c r="B27" s="5" t="s">
        <v>1436</v>
      </c>
      <c r="C27" s="5" t="s">
        <v>169</v>
      </c>
      <c r="D27" s="5" t="s">
        <v>1540</v>
      </c>
      <c r="E27" s="5" t="s">
        <v>1541</v>
      </c>
      <c r="F27" s="5" t="s">
        <v>1542</v>
      </c>
      <c r="G27" s="5" t="s">
        <v>1543</v>
      </c>
      <c r="J27" s="5" t="s">
        <v>2888</v>
      </c>
    </row>
    <row r="28" spans="1:10">
      <c r="A28" s="5">
        <v>27</v>
      </c>
      <c r="B28" s="5" t="s">
        <v>1436</v>
      </c>
      <c r="C28" s="5" t="s">
        <v>169</v>
      </c>
      <c r="D28" s="5" t="s">
        <v>1547</v>
      </c>
      <c r="E28" s="5" t="s">
        <v>1548</v>
      </c>
      <c r="F28" s="5" t="s">
        <v>1549</v>
      </c>
      <c r="G28" s="5" t="s">
        <v>1458</v>
      </c>
      <c r="H28" s="5" t="s">
        <v>1550</v>
      </c>
      <c r="J28" s="5" t="s">
        <v>2888</v>
      </c>
    </row>
    <row r="29" spans="1:10">
      <c r="A29" s="5">
        <v>28</v>
      </c>
      <c r="B29" s="5" t="s">
        <v>1436</v>
      </c>
      <c r="C29" s="5" t="s">
        <v>169</v>
      </c>
      <c r="D29" s="5" t="s">
        <v>1551</v>
      </c>
      <c r="E29" s="5" t="s">
        <v>1552</v>
      </c>
      <c r="F29" s="5" t="s">
        <v>1553</v>
      </c>
      <c r="G29" s="5" t="s">
        <v>1554</v>
      </c>
      <c r="H29" s="5" t="s">
        <v>1555</v>
      </c>
      <c r="I29" s="5" t="s">
        <v>2924</v>
      </c>
      <c r="J29" s="5" t="s">
        <v>2888</v>
      </c>
    </row>
    <row r="30" spans="1:10">
      <c r="A30" s="5">
        <v>29</v>
      </c>
      <c r="B30" s="5" t="s">
        <v>1436</v>
      </c>
      <c r="C30" s="5" t="s">
        <v>169</v>
      </c>
      <c r="D30" s="5" t="s">
        <v>1556</v>
      </c>
      <c r="E30" s="5" t="s">
        <v>1557</v>
      </c>
      <c r="F30" s="5" t="s">
        <v>1558</v>
      </c>
      <c r="G30" s="5" t="s">
        <v>1559</v>
      </c>
      <c r="H30" s="5" t="s">
        <v>1560</v>
      </c>
      <c r="J30" s="5" t="s">
        <v>2888</v>
      </c>
    </row>
    <row r="31" spans="1:10">
      <c r="A31" s="5">
        <v>30</v>
      </c>
      <c r="B31" s="5" t="s">
        <v>1436</v>
      </c>
      <c r="C31" s="5" t="s">
        <v>169</v>
      </c>
      <c r="D31" s="5" t="s">
        <v>1561</v>
      </c>
      <c r="E31" s="5" t="s">
        <v>1562</v>
      </c>
      <c r="F31" s="5" t="s">
        <v>1490</v>
      </c>
      <c r="G31" s="5" t="s">
        <v>1505</v>
      </c>
      <c r="J31" s="5" t="s">
        <v>2888</v>
      </c>
    </row>
    <row r="32" spans="1:10">
      <c r="A32" s="5">
        <v>31</v>
      </c>
      <c r="B32" s="5" t="s">
        <v>1436</v>
      </c>
      <c r="C32" s="5" t="s">
        <v>169</v>
      </c>
      <c r="D32" s="5" t="s">
        <v>1563</v>
      </c>
      <c r="E32" s="5" t="s">
        <v>1564</v>
      </c>
      <c r="F32" s="5" t="s">
        <v>1565</v>
      </c>
      <c r="G32" s="5" t="s">
        <v>1453</v>
      </c>
      <c r="H32" s="5" t="s">
        <v>1566</v>
      </c>
      <c r="J32" s="5" t="s">
        <v>2888</v>
      </c>
    </row>
    <row r="33" spans="1:10">
      <c r="A33" s="5">
        <v>32</v>
      </c>
      <c r="B33" s="5" t="s">
        <v>1436</v>
      </c>
      <c r="C33" s="5" t="s">
        <v>169</v>
      </c>
      <c r="D33" s="5" t="s">
        <v>1567</v>
      </c>
      <c r="E33" s="5" t="s">
        <v>1568</v>
      </c>
      <c r="F33" s="5" t="s">
        <v>1569</v>
      </c>
      <c r="G33" s="5" t="s">
        <v>1570</v>
      </c>
      <c r="H33" s="5" t="s">
        <v>1571</v>
      </c>
      <c r="J33" s="5" t="s">
        <v>2888</v>
      </c>
    </row>
    <row r="34" spans="1:10">
      <c r="A34" s="5">
        <v>33</v>
      </c>
      <c r="B34" s="5" t="s">
        <v>1436</v>
      </c>
      <c r="C34" s="5" t="s">
        <v>169</v>
      </c>
      <c r="D34" s="5" t="s">
        <v>1572</v>
      </c>
      <c r="E34" s="5" t="s">
        <v>1573</v>
      </c>
      <c r="F34" s="5" t="s">
        <v>1574</v>
      </c>
      <c r="G34" s="5" t="s">
        <v>1575</v>
      </c>
      <c r="H34" s="5" t="s">
        <v>1576</v>
      </c>
      <c r="J34" s="5" t="s">
        <v>2888</v>
      </c>
    </row>
    <row r="35" spans="1:10">
      <c r="A35" s="5">
        <v>34</v>
      </c>
      <c r="B35" s="5" t="s">
        <v>1436</v>
      </c>
      <c r="C35" s="5" t="s">
        <v>169</v>
      </c>
      <c r="D35" s="5" t="s">
        <v>1577</v>
      </c>
      <c r="E35" s="5" t="s">
        <v>1578</v>
      </c>
      <c r="F35" s="5" t="s">
        <v>1579</v>
      </c>
      <c r="G35" s="5" t="s">
        <v>1580</v>
      </c>
      <c r="H35" s="5" t="s">
        <v>1581</v>
      </c>
      <c r="J35" s="5" t="s">
        <v>2888</v>
      </c>
    </row>
    <row r="36" spans="1:10">
      <c r="A36" s="5">
        <v>35</v>
      </c>
      <c r="B36" s="5" t="s">
        <v>1436</v>
      </c>
      <c r="C36" s="5" t="s">
        <v>169</v>
      </c>
      <c r="D36" s="5" t="s">
        <v>1582</v>
      </c>
      <c r="E36" s="5" t="s">
        <v>1583</v>
      </c>
      <c r="F36" s="5" t="s">
        <v>1584</v>
      </c>
      <c r="G36" s="5" t="s">
        <v>1570</v>
      </c>
      <c r="J36" s="5" t="s">
        <v>2888</v>
      </c>
    </row>
    <row r="37" spans="1:10">
      <c r="A37" s="5">
        <v>36</v>
      </c>
      <c r="B37" s="5" t="s">
        <v>1436</v>
      </c>
      <c r="C37" s="5" t="s">
        <v>169</v>
      </c>
      <c r="D37" s="5" t="s">
        <v>1585</v>
      </c>
      <c r="E37" s="5" t="s">
        <v>1586</v>
      </c>
      <c r="F37" s="5" t="s">
        <v>1587</v>
      </c>
      <c r="G37" s="5" t="s">
        <v>1554</v>
      </c>
      <c r="H37" s="5" t="s">
        <v>1588</v>
      </c>
      <c r="J37" s="5" t="s">
        <v>2888</v>
      </c>
    </row>
    <row r="38" spans="1:10">
      <c r="A38" s="5">
        <v>37</v>
      </c>
      <c r="B38" s="5" t="s">
        <v>1436</v>
      </c>
      <c r="C38" s="5" t="s">
        <v>169</v>
      </c>
      <c r="D38" s="5" t="s">
        <v>1589</v>
      </c>
      <c r="E38" s="5" t="s">
        <v>1590</v>
      </c>
      <c r="F38" s="5" t="s">
        <v>1591</v>
      </c>
      <c r="G38" s="5" t="s">
        <v>1592</v>
      </c>
      <c r="H38" s="5" t="s">
        <v>1593</v>
      </c>
      <c r="J38" s="5" t="s">
        <v>2888</v>
      </c>
    </row>
    <row r="39" spans="1:10">
      <c r="A39" s="5">
        <v>38</v>
      </c>
      <c r="B39" s="5" t="s">
        <v>1436</v>
      </c>
      <c r="C39" s="5" t="s">
        <v>169</v>
      </c>
      <c r="D39" s="5" t="s">
        <v>1594</v>
      </c>
      <c r="E39" s="5" t="s">
        <v>1595</v>
      </c>
      <c r="F39" s="5" t="s">
        <v>1596</v>
      </c>
      <c r="G39" s="5" t="s">
        <v>1597</v>
      </c>
      <c r="J39" s="5" t="s">
        <v>2888</v>
      </c>
    </row>
    <row r="40" spans="1:10">
      <c r="A40" s="5">
        <v>39</v>
      </c>
      <c r="B40" s="5" t="s">
        <v>1436</v>
      </c>
      <c r="C40" s="5" t="s">
        <v>169</v>
      </c>
      <c r="D40" s="5" t="s">
        <v>1598</v>
      </c>
      <c r="E40" s="5" t="s">
        <v>1599</v>
      </c>
      <c r="F40" s="5" t="s">
        <v>1600</v>
      </c>
      <c r="G40" s="5" t="s">
        <v>1601</v>
      </c>
      <c r="H40" s="5" t="s">
        <v>1602</v>
      </c>
      <c r="J40" s="5" t="s">
        <v>2888</v>
      </c>
    </row>
    <row r="41" spans="1:10">
      <c r="A41" s="5">
        <v>40</v>
      </c>
      <c r="B41" s="5" t="s">
        <v>1436</v>
      </c>
      <c r="C41" s="5" t="s">
        <v>169</v>
      </c>
      <c r="D41" s="5" t="s">
        <v>1603</v>
      </c>
      <c r="E41" s="5" t="s">
        <v>1604</v>
      </c>
      <c r="F41" s="5" t="s">
        <v>1605</v>
      </c>
      <c r="G41" s="5" t="s">
        <v>1606</v>
      </c>
      <c r="H41" s="5" t="s">
        <v>1602</v>
      </c>
      <c r="J41" s="5" t="s">
        <v>2888</v>
      </c>
    </row>
    <row r="42" spans="1:10">
      <c r="A42" s="5">
        <v>41</v>
      </c>
      <c r="B42" s="5" t="s">
        <v>1436</v>
      </c>
      <c r="C42" s="5" t="s">
        <v>169</v>
      </c>
      <c r="D42" s="5" t="s">
        <v>1607</v>
      </c>
      <c r="E42" s="5" t="s">
        <v>1608</v>
      </c>
      <c r="F42" s="5" t="s">
        <v>1609</v>
      </c>
      <c r="G42" s="5" t="s">
        <v>1610</v>
      </c>
      <c r="H42" s="5" t="s">
        <v>1611</v>
      </c>
      <c r="J42" s="5" t="s">
        <v>2888</v>
      </c>
    </row>
    <row r="43" spans="1:10">
      <c r="A43" s="5">
        <v>42</v>
      </c>
      <c r="B43" s="5" t="s">
        <v>1436</v>
      </c>
      <c r="C43" s="5" t="s">
        <v>169</v>
      </c>
      <c r="D43" s="5" t="s">
        <v>1612</v>
      </c>
      <c r="E43" s="5" t="s">
        <v>1613</v>
      </c>
      <c r="F43" s="5" t="s">
        <v>1614</v>
      </c>
      <c r="G43" s="5" t="s">
        <v>1615</v>
      </c>
      <c r="H43" s="5" t="s">
        <v>1616</v>
      </c>
      <c r="J43" s="5" t="s">
        <v>2888</v>
      </c>
    </row>
    <row r="44" spans="1:10">
      <c r="A44" s="5">
        <v>43</v>
      </c>
      <c r="B44" s="5" t="s">
        <v>1436</v>
      </c>
      <c r="C44" s="5" t="s">
        <v>169</v>
      </c>
      <c r="D44" s="5" t="s">
        <v>1617</v>
      </c>
      <c r="E44" s="5" t="s">
        <v>1618</v>
      </c>
      <c r="F44" s="5" t="s">
        <v>1619</v>
      </c>
      <c r="G44" s="5" t="s">
        <v>1620</v>
      </c>
      <c r="H44" s="5" t="s">
        <v>1621</v>
      </c>
      <c r="J44" s="5" t="s">
        <v>2888</v>
      </c>
    </row>
    <row r="45" spans="1:10">
      <c r="A45" s="5">
        <v>44</v>
      </c>
      <c r="B45" s="5" t="s">
        <v>1436</v>
      </c>
      <c r="C45" s="5" t="s">
        <v>169</v>
      </c>
      <c r="D45" s="5" t="s">
        <v>1622</v>
      </c>
      <c r="E45" s="5" t="s">
        <v>1623</v>
      </c>
      <c r="F45" s="5" t="s">
        <v>1624</v>
      </c>
      <c r="G45" s="5" t="s">
        <v>1625</v>
      </c>
      <c r="H45" s="5" t="s">
        <v>1626</v>
      </c>
      <c r="J45" s="5" t="s">
        <v>2888</v>
      </c>
    </row>
    <row r="46" spans="1:10">
      <c r="A46" s="5">
        <v>45</v>
      </c>
      <c r="B46" s="5" t="s">
        <v>1436</v>
      </c>
      <c r="C46" s="5" t="s">
        <v>169</v>
      </c>
      <c r="D46" s="5" t="s">
        <v>1627</v>
      </c>
      <c r="E46" s="5" t="s">
        <v>1628</v>
      </c>
      <c r="F46" s="5" t="s">
        <v>1629</v>
      </c>
      <c r="G46" s="5" t="s">
        <v>1505</v>
      </c>
      <c r="H46" s="5" t="s">
        <v>1630</v>
      </c>
      <c r="J46" s="5" t="s">
        <v>2888</v>
      </c>
    </row>
    <row r="47" spans="1:10">
      <c r="A47" s="5">
        <v>46</v>
      </c>
      <c r="B47" s="5" t="s">
        <v>1436</v>
      </c>
      <c r="C47" s="5" t="s">
        <v>169</v>
      </c>
      <c r="D47" s="5" t="s">
        <v>1631</v>
      </c>
      <c r="E47" s="5" t="s">
        <v>1632</v>
      </c>
      <c r="F47" s="5" t="s">
        <v>1633</v>
      </c>
      <c r="G47" s="5" t="s">
        <v>1634</v>
      </c>
      <c r="H47" s="5" t="s">
        <v>1635</v>
      </c>
      <c r="J47" s="5" t="s">
        <v>2888</v>
      </c>
    </row>
    <row r="48" spans="1:10">
      <c r="A48" s="5">
        <v>47</v>
      </c>
      <c r="B48" s="5" t="s">
        <v>1436</v>
      </c>
      <c r="C48" s="5" t="s">
        <v>169</v>
      </c>
      <c r="D48" s="5" t="s">
        <v>1636</v>
      </c>
      <c r="E48" s="5" t="s">
        <v>1637</v>
      </c>
      <c r="F48" s="5" t="s">
        <v>1638</v>
      </c>
      <c r="G48" s="5" t="s">
        <v>1639</v>
      </c>
      <c r="H48" s="5" t="s">
        <v>1640</v>
      </c>
      <c r="J48" s="5" t="s">
        <v>2888</v>
      </c>
    </row>
    <row r="49" spans="1:10">
      <c r="A49" s="5">
        <v>48</v>
      </c>
      <c r="B49" s="5" t="s">
        <v>1436</v>
      </c>
      <c r="C49" s="5" t="s">
        <v>169</v>
      </c>
      <c r="D49" s="5" t="s">
        <v>1641</v>
      </c>
      <c r="E49" s="5" t="s">
        <v>1642</v>
      </c>
      <c r="F49" s="5" t="s">
        <v>1643</v>
      </c>
      <c r="G49" s="5" t="s">
        <v>1491</v>
      </c>
      <c r="J49" s="5" t="s">
        <v>2888</v>
      </c>
    </row>
    <row r="50" spans="1:10">
      <c r="A50" s="5">
        <v>49</v>
      </c>
      <c r="B50" s="5" t="s">
        <v>1436</v>
      </c>
      <c r="C50" s="5" t="s">
        <v>169</v>
      </c>
      <c r="D50" s="5" t="s">
        <v>1644</v>
      </c>
      <c r="E50" s="5" t="s">
        <v>1645</v>
      </c>
      <c r="F50" s="5" t="s">
        <v>1646</v>
      </c>
      <c r="G50" s="5" t="s">
        <v>1458</v>
      </c>
      <c r="H50" s="5" t="s">
        <v>1647</v>
      </c>
      <c r="J50" s="5" t="s">
        <v>2888</v>
      </c>
    </row>
    <row r="51" spans="1:10">
      <c r="A51" s="5">
        <v>50</v>
      </c>
      <c r="B51" s="5" t="s">
        <v>1436</v>
      </c>
      <c r="C51" s="5" t="s">
        <v>169</v>
      </c>
      <c r="D51" s="5" t="s">
        <v>1648</v>
      </c>
      <c r="E51" s="5" t="s">
        <v>1649</v>
      </c>
      <c r="F51" s="5" t="s">
        <v>1650</v>
      </c>
      <c r="G51" s="5" t="s">
        <v>1651</v>
      </c>
      <c r="H51" s="5" t="s">
        <v>1652</v>
      </c>
      <c r="J51" s="5" t="s">
        <v>2888</v>
      </c>
    </row>
    <row r="52" spans="1:10">
      <c r="A52" s="5">
        <v>51</v>
      </c>
      <c r="B52" s="5" t="s">
        <v>1436</v>
      </c>
      <c r="C52" s="5" t="s">
        <v>169</v>
      </c>
      <c r="D52" s="5" t="s">
        <v>1653</v>
      </c>
      <c r="E52" s="5" t="s">
        <v>1654</v>
      </c>
      <c r="F52" s="5" t="s">
        <v>1655</v>
      </c>
      <c r="G52" s="5" t="s">
        <v>1656</v>
      </c>
      <c r="H52" s="5" t="s">
        <v>1657</v>
      </c>
      <c r="J52" s="5" t="s">
        <v>2888</v>
      </c>
    </row>
    <row r="53" spans="1:10">
      <c r="A53" s="5">
        <v>52</v>
      </c>
      <c r="B53" s="5" t="s">
        <v>1436</v>
      </c>
      <c r="C53" s="5" t="s">
        <v>169</v>
      </c>
      <c r="D53" s="5" t="s">
        <v>1658</v>
      </c>
      <c r="E53" s="5" t="s">
        <v>1659</v>
      </c>
      <c r="F53" s="5" t="s">
        <v>1660</v>
      </c>
      <c r="G53" s="5" t="s">
        <v>1661</v>
      </c>
      <c r="H53" s="5" t="s">
        <v>1662</v>
      </c>
      <c r="J53" s="5" t="s">
        <v>2888</v>
      </c>
    </row>
    <row r="54" spans="1:10">
      <c r="A54" s="5">
        <v>53</v>
      </c>
      <c r="B54" s="5" t="s">
        <v>1436</v>
      </c>
      <c r="C54" s="5" t="s">
        <v>169</v>
      </c>
      <c r="D54" s="5" t="s">
        <v>2925</v>
      </c>
      <c r="E54" s="5" t="s">
        <v>2926</v>
      </c>
      <c r="F54" s="5" t="s">
        <v>2927</v>
      </c>
      <c r="G54" s="5" t="s">
        <v>1666</v>
      </c>
      <c r="J54" s="5" t="s">
        <v>2888</v>
      </c>
    </row>
    <row r="55" spans="1:10">
      <c r="A55" s="5">
        <v>54</v>
      </c>
      <c r="B55" s="5" t="s">
        <v>1436</v>
      </c>
      <c r="C55" s="5" t="s">
        <v>169</v>
      </c>
      <c r="D55" s="5" t="s">
        <v>1663</v>
      </c>
      <c r="E55" s="5" t="s">
        <v>1664</v>
      </c>
      <c r="F55" s="5" t="s">
        <v>1665</v>
      </c>
      <c r="G55" s="5" t="s">
        <v>1666</v>
      </c>
      <c r="J55" s="5" t="s">
        <v>2888</v>
      </c>
    </row>
    <row r="56" spans="1:10">
      <c r="A56" s="5">
        <v>55</v>
      </c>
      <c r="B56" s="5" t="s">
        <v>1436</v>
      </c>
      <c r="C56" s="5" t="s">
        <v>169</v>
      </c>
      <c r="D56" s="5" t="s">
        <v>1667</v>
      </c>
      <c r="E56" s="5" t="s">
        <v>1668</v>
      </c>
      <c r="F56" s="5" t="s">
        <v>1669</v>
      </c>
      <c r="G56" s="5" t="s">
        <v>1554</v>
      </c>
      <c r="J56" s="5" t="s">
        <v>2888</v>
      </c>
    </row>
    <row r="57" spans="1:10">
      <c r="A57" s="5">
        <v>56</v>
      </c>
      <c r="B57" s="5" t="s">
        <v>1436</v>
      </c>
      <c r="C57" s="5" t="s">
        <v>169</v>
      </c>
      <c r="E57" s="5" t="s">
        <v>2928</v>
      </c>
      <c r="F57" s="5" t="s">
        <v>2929</v>
      </c>
      <c r="G57" s="5" t="s">
        <v>1449</v>
      </c>
      <c r="J57" s="5" t="s">
        <v>2888</v>
      </c>
    </row>
    <row r="58" spans="1:10">
      <c r="A58" s="5">
        <v>57</v>
      </c>
      <c r="B58" s="5" t="s">
        <v>1436</v>
      </c>
      <c r="C58" s="5" t="s">
        <v>169</v>
      </c>
      <c r="D58" s="5" t="s">
        <v>1670</v>
      </c>
      <c r="E58" s="5" t="s">
        <v>1671</v>
      </c>
      <c r="F58" s="5" t="s">
        <v>1672</v>
      </c>
      <c r="G58" s="5" t="s">
        <v>1673</v>
      </c>
      <c r="H58" s="5" t="s">
        <v>1674</v>
      </c>
      <c r="J58" s="5" t="s">
        <v>2888</v>
      </c>
    </row>
    <row r="59" spans="1:10">
      <c r="A59" s="5">
        <v>58</v>
      </c>
      <c r="B59" s="5" t="s">
        <v>1436</v>
      </c>
      <c r="C59" s="5" t="s">
        <v>169</v>
      </c>
      <c r="D59" s="5" t="s">
        <v>1675</v>
      </c>
      <c r="E59" s="5" t="s">
        <v>1676</v>
      </c>
      <c r="F59" s="5" t="s">
        <v>1677</v>
      </c>
      <c r="G59" s="5" t="s">
        <v>1683</v>
      </c>
      <c r="H59" s="5" t="s">
        <v>1679</v>
      </c>
      <c r="J59" s="5" t="s">
        <v>2888</v>
      </c>
    </row>
    <row r="60" spans="1:10">
      <c r="A60" s="5">
        <v>59</v>
      </c>
      <c r="B60" s="5" t="s">
        <v>1436</v>
      </c>
      <c r="C60" s="5" t="s">
        <v>169</v>
      </c>
      <c r="D60" s="5" t="s">
        <v>1680</v>
      </c>
      <c r="E60" s="5" t="s">
        <v>1681</v>
      </c>
      <c r="F60" s="5" t="s">
        <v>1682</v>
      </c>
      <c r="G60" s="5" t="s">
        <v>1683</v>
      </c>
      <c r="H60" s="5" t="s">
        <v>1684</v>
      </c>
      <c r="J60" s="5" t="s">
        <v>2888</v>
      </c>
    </row>
    <row r="61" spans="1:10">
      <c r="A61" s="5">
        <v>60</v>
      </c>
      <c r="B61" s="5" t="s">
        <v>1436</v>
      </c>
      <c r="C61" s="5" t="s">
        <v>169</v>
      </c>
      <c r="D61" s="5" t="s">
        <v>1685</v>
      </c>
      <c r="E61" s="5" t="s">
        <v>1686</v>
      </c>
      <c r="F61" s="5" t="s">
        <v>1687</v>
      </c>
      <c r="G61" s="5" t="s">
        <v>1688</v>
      </c>
      <c r="J61" s="5" t="s">
        <v>2888</v>
      </c>
    </row>
    <row r="62" spans="1:10">
      <c r="A62" s="5">
        <v>61</v>
      </c>
      <c r="B62" s="5" t="s">
        <v>1436</v>
      </c>
      <c r="C62" s="5" t="s">
        <v>169</v>
      </c>
      <c r="D62" s="5" t="s">
        <v>1689</v>
      </c>
      <c r="E62" s="5" t="s">
        <v>1690</v>
      </c>
      <c r="F62" s="5" t="s">
        <v>1691</v>
      </c>
      <c r="G62" s="5" t="s">
        <v>1688</v>
      </c>
      <c r="H62" s="5" t="s">
        <v>1692</v>
      </c>
      <c r="J62" s="5" t="s">
        <v>2888</v>
      </c>
    </row>
    <row r="63" spans="1:10">
      <c r="A63" s="5">
        <v>62</v>
      </c>
      <c r="B63" s="5" t="s">
        <v>1436</v>
      </c>
      <c r="C63" s="5" t="s">
        <v>169</v>
      </c>
      <c r="D63" s="5" t="s">
        <v>1693</v>
      </c>
      <c r="E63" s="5" t="s">
        <v>1694</v>
      </c>
      <c r="F63" s="5" t="s">
        <v>1695</v>
      </c>
      <c r="G63" s="5" t="s">
        <v>1696</v>
      </c>
      <c r="H63" s="5" t="s">
        <v>1697</v>
      </c>
      <c r="J63" s="5" t="s">
        <v>2888</v>
      </c>
    </row>
    <row r="64" spans="1:10">
      <c r="A64" s="5">
        <v>63</v>
      </c>
      <c r="B64" s="5" t="s">
        <v>1436</v>
      </c>
      <c r="C64" s="5" t="s">
        <v>169</v>
      </c>
      <c r="D64" s="5" t="s">
        <v>1698</v>
      </c>
      <c r="E64" s="5" t="s">
        <v>1699</v>
      </c>
      <c r="F64" s="5" t="s">
        <v>1700</v>
      </c>
      <c r="G64" s="5" t="s">
        <v>1701</v>
      </c>
      <c r="H64" s="5" t="s">
        <v>1702</v>
      </c>
      <c r="J64" s="5" t="s">
        <v>2888</v>
      </c>
    </row>
    <row r="65" spans="1:10">
      <c r="A65" s="5">
        <v>64</v>
      </c>
      <c r="B65" s="5" t="s">
        <v>1436</v>
      </c>
      <c r="C65" s="5" t="s">
        <v>169</v>
      </c>
      <c r="D65" s="5" t="s">
        <v>1703</v>
      </c>
      <c r="E65" s="5" t="s">
        <v>1704</v>
      </c>
      <c r="F65" s="5" t="s">
        <v>1705</v>
      </c>
      <c r="G65" s="5" t="s">
        <v>1701</v>
      </c>
      <c r="H65" s="5" t="s">
        <v>1706</v>
      </c>
      <c r="J65" s="5" t="s">
        <v>2888</v>
      </c>
    </row>
    <row r="66" spans="1:10">
      <c r="A66" s="5">
        <v>65</v>
      </c>
      <c r="B66" s="5" t="s">
        <v>1436</v>
      </c>
      <c r="C66" s="5" t="s">
        <v>169</v>
      </c>
      <c r="D66" s="5" t="s">
        <v>1707</v>
      </c>
      <c r="E66" s="5" t="s">
        <v>1708</v>
      </c>
      <c r="F66" s="5" t="s">
        <v>1709</v>
      </c>
      <c r="G66" s="5" t="s">
        <v>1701</v>
      </c>
      <c r="H66" s="5" t="s">
        <v>1710</v>
      </c>
      <c r="J66" s="5" t="s">
        <v>2888</v>
      </c>
    </row>
    <row r="67" spans="1:10">
      <c r="A67" s="5">
        <v>66</v>
      </c>
      <c r="B67" s="5" t="s">
        <v>1436</v>
      </c>
      <c r="C67" s="5" t="s">
        <v>169</v>
      </c>
      <c r="D67" s="5" t="s">
        <v>1711</v>
      </c>
      <c r="E67" s="5" t="s">
        <v>1712</v>
      </c>
      <c r="F67" s="5" t="s">
        <v>1713</v>
      </c>
      <c r="G67" s="5" t="s">
        <v>1701</v>
      </c>
      <c r="H67" s="5" t="s">
        <v>1714</v>
      </c>
      <c r="J67" s="5" t="s">
        <v>2888</v>
      </c>
    </row>
    <row r="68" spans="1:10">
      <c r="A68" s="5">
        <v>67</v>
      </c>
      <c r="B68" s="5" t="s">
        <v>1436</v>
      </c>
      <c r="C68" s="5" t="s">
        <v>169</v>
      </c>
      <c r="D68" s="5" t="s">
        <v>1715</v>
      </c>
      <c r="E68" s="5" t="s">
        <v>1716</v>
      </c>
      <c r="F68" s="5" t="s">
        <v>1717</v>
      </c>
      <c r="G68" s="5" t="s">
        <v>1701</v>
      </c>
      <c r="H68" s="5" t="s">
        <v>1684</v>
      </c>
      <c r="J68" s="5" t="s">
        <v>2888</v>
      </c>
    </row>
    <row r="69" spans="1:10">
      <c r="A69" s="5">
        <v>68</v>
      </c>
      <c r="B69" s="5" t="s">
        <v>1436</v>
      </c>
      <c r="C69" s="5" t="s">
        <v>169</v>
      </c>
      <c r="D69" s="5" t="s">
        <v>1718</v>
      </c>
      <c r="E69" s="5" t="s">
        <v>1719</v>
      </c>
      <c r="F69" s="5" t="s">
        <v>1720</v>
      </c>
      <c r="G69" s="5" t="s">
        <v>1701</v>
      </c>
      <c r="J69" s="5" t="s">
        <v>2888</v>
      </c>
    </row>
    <row r="70" spans="1:10">
      <c r="A70" s="5">
        <v>69</v>
      </c>
      <c r="B70" s="5" t="s">
        <v>1436</v>
      </c>
      <c r="C70" s="5" t="s">
        <v>169</v>
      </c>
      <c r="D70" s="5" t="s">
        <v>1721</v>
      </c>
      <c r="E70" s="5" t="s">
        <v>1722</v>
      </c>
      <c r="F70" s="5" t="s">
        <v>1723</v>
      </c>
      <c r="G70" s="5" t="s">
        <v>1701</v>
      </c>
      <c r="H70" s="5" t="s">
        <v>1724</v>
      </c>
      <c r="J70" s="5" t="s">
        <v>2888</v>
      </c>
    </row>
    <row r="71" spans="1:10">
      <c r="A71" s="5">
        <v>70</v>
      </c>
      <c r="B71" s="5" t="s">
        <v>1436</v>
      </c>
      <c r="C71" s="5" t="s">
        <v>169</v>
      </c>
      <c r="D71" s="5" t="s">
        <v>1725</v>
      </c>
      <c r="E71" s="5" t="s">
        <v>1726</v>
      </c>
      <c r="F71" s="5" t="s">
        <v>1727</v>
      </c>
      <c r="G71" s="5" t="s">
        <v>1728</v>
      </c>
      <c r="H71" s="5" t="s">
        <v>1729</v>
      </c>
      <c r="J71" s="5" t="s">
        <v>2888</v>
      </c>
    </row>
    <row r="72" spans="1:10">
      <c r="A72" s="5">
        <v>71</v>
      </c>
      <c r="B72" s="5" t="s">
        <v>1436</v>
      </c>
      <c r="C72" s="5" t="s">
        <v>169</v>
      </c>
      <c r="D72" s="5" t="s">
        <v>1730</v>
      </c>
      <c r="E72" s="5" t="s">
        <v>1731</v>
      </c>
      <c r="F72" s="5" t="s">
        <v>1732</v>
      </c>
      <c r="G72" s="5" t="s">
        <v>1733</v>
      </c>
      <c r="J72" s="5" t="s">
        <v>2888</v>
      </c>
    </row>
    <row r="73" spans="1:10">
      <c r="A73" s="5">
        <v>72</v>
      </c>
      <c r="B73" s="5" t="s">
        <v>1436</v>
      </c>
      <c r="C73" s="5" t="s">
        <v>169</v>
      </c>
      <c r="D73" s="5" t="s">
        <v>1734</v>
      </c>
      <c r="E73" s="5" t="s">
        <v>1735</v>
      </c>
      <c r="F73" s="5" t="s">
        <v>1736</v>
      </c>
      <c r="G73" s="5" t="s">
        <v>1737</v>
      </c>
      <c r="H73" s="5" t="s">
        <v>1738</v>
      </c>
      <c r="J73" s="5" t="s">
        <v>2888</v>
      </c>
    </row>
    <row r="74" spans="1:10">
      <c r="A74" s="5">
        <v>73</v>
      </c>
      <c r="B74" s="5" t="s">
        <v>1436</v>
      </c>
      <c r="C74" s="5" t="s">
        <v>169</v>
      </c>
      <c r="D74" s="5" t="s">
        <v>1739</v>
      </c>
      <c r="E74" s="5" t="s">
        <v>1740</v>
      </c>
      <c r="F74" s="5" t="s">
        <v>1741</v>
      </c>
      <c r="G74" s="5" t="s">
        <v>1554</v>
      </c>
      <c r="H74" s="5" t="s">
        <v>1742</v>
      </c>
      <c r="J74" s="5" t="s">
        <v>2888</v>
      </c>
    </row>
    <row r="75" spans="1:10">
      <c r="A75" s="5">
        <v>74</v>
      </c>
      <c r="B75" s="5" t="s">
        <v>1436</v>
      </c>
      <c r="C75" s="5" t="s">
        <v>169</v>
      </c>
      <c r="D75" s="5" t="s">
        <v>1743</v>
      </c>
      <c r="E75" s="5" t="s">
        <v>1744</v>
      </c>
      <c r="F75" s="5" t="s">
        <v>1745</v>
      </c>
      <c r="G75" s="5" t="s">
        <v>1737</v>
      </c>
      <c r="H75" s="5" t="s">
        <v>1746</v>
      </c>
      <c r="J75" s="5" t="s">
        <v>2888</v>
      </c>
    </row>
    <row r="76" spans="1:10">
      <c r="A76" s="5">
        <v>75</v>
      </c>
      <c r="B76" s="5" t="s">
        <v>1436</v>
      </c>
      <c r="C76" s="5" t="s">
        <v>169</v>
      </c>
      <c r="D76" s="5" t="s">
        <v>1747</v>
      </c>
      <c r="E76" s="5" t="s">
        <v>1748</v>
      </c>
      <c r="F76" s="5" t="s">
        <v>1749</v>
      </c>
      <c r="G76" s="5" t="s">
        <v>1688</v>
      </c>
      <c r="H76" s="5" t="s">
        <v>1750</v>
      </c>
      <c r="I76" s="5" t="s">
        <v>2930</v>
      </c>
      <c r="J76" s="5" t="s">
        <v>2888</v>
      </c>
    </row>
    <row r="77" spans="1:10">
      <c r="A77" s="5">
        <v>76</v>
      </c>
      <c r="B77" s="5" t="s">
        <v>1436</v>
      </c>
      <c r="C77" s="5" t="s">
        <v>169</v>
      </c>
      <c r="D77" s="5" t="s">
        <v>1751</v>
      </c>
      <c r="E77" s="5" t="s">
        <v>1752</v>
      </c>
      <c r="F77" s="5" t="s">
        <v>1753</v>
      </c>
      <c r="G77" s="5" t="s">
        <v>1554</v>
      </c>
      <c r="H77" s="5" t="s">
        <v>1754</v>
      </c>
      <c r="J77" s="5" t="s">
        <v>2888</v>
      </c>
    </row>
    <row r="78" spans="1:10">
      <c r="A78" s="5">
        <v>77</v>
      </c>
      <c r="B78" s="5" t="s">
        <v>1436</v>
      </c>
      <c r="C78" s="5" t="s">
        <v>169</v>
      </c>
      <c r="D78" s="5" t="s">
        <v>1755</v>
      </c>
      <c r="E78" s="5" t="s">
        <v>2931</v>
      </c>
      <c r="F78" s="5" t="s">
        <v>1756</v>
      </c>
      <c r="G78" s="5" t="s">
        <v>1570</v>
      </c>
      <c r="H78" s="5" t="s">
        <v>1757</v>
      </c>
      <c r="J78" s="5" t="s">
        <v>2888</v>
      </c>
    </row>
    <row r="79" spans="1:10">
      <c r="A79" s="5">
        <v>78</v>
      </c>
      <c r="B79" s="5" t="s">
        <v>1436</v>
      </c>
      <c r="C79" s="5" t="s">
        <v>169</v>
      </c>
      <c r="D79" s="5" t="s">
        <v>1758</v>
      </c>
      <c r="E79" s="5" t="s">
        <v>1759</v>
      </c>
      <c r="F79" s="5" t="s">
        <v>1760</v>
      </c>
      <c r="G79" s="5" t="s">
        <v>1761</v>
      </c>
      <c r="H79" s="5" t="s">
        <v>1684</v>
      </c>
      <c r="I79" s="5" t="s">
        <v>2932</v>
      </c>
      <c r="J79" s="5" t="s">
        <v>2888</v>
      </c>
    </row>
    <row r="80" spans="1:10">
      <c r="A80" s="5">
        <v>79</v>
      </c>
      <c r="B80" s="5" t="s">
        <v>1436</v>
      </c>
      <c r="C80" s="5" t="s">
        <v>169</v>
      </c>
      <c r="D80" s="5" t="s">
        <v>1762</v>
      </c>
      <c r="E80" s="5" t="s">
        <v>1763</v>
      </c>
      <c r="F80" s="5" t="s">
        <v>1764</v>
      </c>
      <c r="G80" s="5" t="s">
        <v>1534</v>
      </c>
      <c r="H80" s="5" t="s">
        <v>1765</v>
      </c>
      <c r="J80" s="5" t="s">
        <v>2888</v>
      </c>
    </row>
    <row r="81" spans="1:10">
      <c r="A81" s="5">
        <v>80</v>
      </c>
      <c r="B81" s="5" t="s">
        <v>1436</v>
      </c>
      <c r="C81" s="5" t="s">
        <v>169</v>
      </c>
      <c r="D81" s="5" t="s">
        <v>1766</v>
      </c>
      <c r="E81" s="5" t="s">
        <v>1767</v>
      </c>
      <c r="F81" s="5" t="s">
        <v>1768</v>
      </c>
      <c r="G81" s="5" t="s">
        <v>1683</v>
      </c>
      <c r="J81" s="5" t="s">
        <v>2888</v>
      </c>
    </row>
    <row r="82" spans="1:10">
      <c r="A82" s="5">
        <v>81</v>
      </c>
      <c r="B82" s="5" t="s">
        <v>1436</v>
      </c>
      <c r="C82" s="5" t="s">
        <v>169</v>
      </c>
      <c r="D82" s="5" t="s">
        <v>1769</v>
      </c>
      <c r="E82" s="5" t="s">
        <v>1770</v>
      </c>
      <c r="F82" s="5" t="s">
        <v>1771</v>
      </c>
      <c r="G82" s="5" t="s">
        <v>1453</v>
      </c>
      <c r="H82" s="5" t="s">
        <v>1772</v>
      </c>
      <c r="J82" s="5" t="s">
        <v>2888</v>
      </c>
    </row>
    <row r="83" spans="1:10">
      <c r="A83" s="5">
        <v>82</v>
      </c>
      <c r="B83" s="5" t="s">
        <v>1436</v>
      </c>
      <c r="C83" s="5" t="s">
        <v>169</v>
      </c>
      <c r="D83" s="5" t="s">
        <v>1773</v>
      </c>
      <c r="E83" s="5" t="s">
        <v>1774</v>
      </c>
      <c r="F83" s="5" t="s">
        <v>1775</v>
      </c>
      <c r="G83" s="5" t="s">
        <v>1776</v>
      </c>
      <c r="H83" s="5" t="s">
        <v>1777</v>
      </c>
      <c r="I83" s="5" t="s">
        <v>2933</v>
      </c>
      <c r="J83" s="5" t="s">
        <v>2888</v>
      </c>
    </row>
    <row r="84" spans="1:10">
      <c r="A84" s="5">
        <v>83</v>
      </c>
      <c r="B84" s="5" t="s">
        <v>1436</v>
      </c>
      <c r="C84" s="5" t="s">
        <v>169</v>
      </c>
      <c r="D84" s="5" t="s">
        <v>1778</v>
      </c>
      <c r="E84" s="5" t="s">
        <v>1779</v>
      </c>
      <c r="F84" s="5" t="s">
        <v>1780</v>
      </c>
      <c r="G84" s="5" t="s">
        <v>1781</v>
      </c>
      <c r="H84" s="5" t="s">
        <v>1782</v>
      </c>
      <c r="J84" s="5" t="s">
        <v>2888</v>
      </c>
    </row>
    <row r="85" spans="1:10">
      <c r="A85" s="5">
        <v>84</v>
      </c>
      <c r="B85" s="5" t="s">
        <v>1436</v>
      </c>
      <c r="C85" s="5" t="s">
        <v>169</v>
      </c>
      <c r="D85" s="5" t="s">
        <v>1783</v>
      </c>
      <c r="E85" s="5" t="s">
        <v>1784</v>
      </c>
      <c r="F85" s="5" t="s">
        <v>1785</v>
      </c>
      <c r="G85" s="5" t="s">
        <v>1786</v>
      </c>
      <c r="H85" s="5" t="s">
        <v>1787</v>
      </c>
      <c r="J85" s="5" t="s">
        <v>2888</v>
      </c>
    </row>
    <row r="86" spans="1:10">
      <c r="A86" s="5">
        <v>85</v>
      </c>
      <c r="B86" s="5" t="s">
        <v>1436</v>
      </c>
      <c r="C86" s="5" t="s">
        <v>169</v>
      </c>
      <c r="D86" s="5" t="s">
        <v>1788</v>
      </c>
      <c r="E86" s="5" t="s">
        <v>1789</v>
      </c>
      <c r="F86" s="5" t="s">
        <v>1790</v>
      </c>
      <c r="G86" s="5" t="s">
        <v>1570</v>
      </c>
      <c r="H86" s="5" t="s">
        <v>1791</v>
      </c>
      <c r="J86" s="5" t="s">
        <v>2888</v>
      </c>
    </row>
    <row r="87" spans="1:10">
      <c r="A87" s="5">
        <v>86</v>
      </c>
      <c r="B87" s="5" t="s">
        <v>1436</v>
      </c>
      <c r="C87" s="5" t="s">
        <v>169</v>
      </c>
      <c r="D87" s="5" t="s">
        <v>1792</v>
      </c>
      <c r="E87" s="5" t="s">
        <v>1793</v>
      </c>
      <c r="F87" s="5" t="s">
        <v>1764</v>
      </c>
      <c r="G87" s="5" t="s">
        <v>1651</v>
      </c>
      <c r="J87" s="5" t="s">
        <v>2888</v>
      </c>
    </row>
    <row r="88" spans="1:10">
      <c r="A88" s="5">
        <v>87</v>
      </c>
      <c r="B88" s="5" t="s">
        <v>1436</v>
      </c>
      <c r="C88" s="5" t="s">
        <v>169</v>
      </c>
      <c r="D88" s="5" t="s">
        <v>1794</v>
      </c>
      <c r="E88" s="5" t="s">
        <v>1795</v>
      </c>
      <c r="F88" s="5" t="s">
        <v>1796</v>
      </c>
      <c r="G88" s="5" t="s">
        <v>1475</v>
      </c>
      <c r="J88" s="5" t="s">
        <v>2888</v>
      </c>
    </row>
    <row r="89" spans="1:10">
      <c r="A89" s="5">
        <v>88</v>
      </c>
      <c r="B89" s="5" t="s">
        <v>1436</v>
      </c>
      <c r="C89" s="5" t="s">
        <v>169</v>
      </c>
      <c r="D89" s="5" t="s">
        <v>1797</v>
      </c>
      <c r="E89" s="5" t="s">
        <v>1798</v>
      </c>
      <c r="F89" s="5" t="s">
        <v>1799</v>
      </c>
      <c r="G89" s="5" t="s">
        <v>1570</v>
      </c>
      <c r="H89" s="5" t="s">
        <v>1800</v>
      </c>
      <c r="J89" s="5" t="s">
        <v>2888</v>
      </c>
    </row>
    <row r="90" spans="1:10">
      <c r="A90" s="5">
        <v>89</v>
      </c>
      <c r="B90" s="5" t="s">
        <v>1436</v>
      </c>
      <c r="C90" s="5" t="s">
        <v>169</v>
      </c>
      <c r="D90" s="5" t="s">
        <v>1801</v>
      </c>
      <c r="E90" s="5" t="s">
        <v>1802</v>
      </c>
      <c r="F90" s="5" t="s">
        <v>1803</v>
      </c>
      <c r="G90" s="5" t="s">
        <v>1453</v>
      </c>
      <c r="J90" s="5" t="s">
        <v>2888</v>
      </c>
    </row>
    <row r="91" spans="1:10">
      <c r="A91" s="5">
        <v>90</v>
      </c>
      <c r="B91" s="5" t="s">
        <v>1436</v>
      </c>
      <c r="C91" s="5" t="s">
        <v>169</v>
      </c>
      <c r="D91" s="5" t="s">
        <v>1804</v>
      </c>
      <c r="E91" s="5" t="s">
        <v>1805</v>
      </c>
      <c r="F91" s="5" t="s">
        <v>1806</v>
      </c>
      <c r="G91" s="5" t="s">
        <v>1444</v>
      </c>
      <c r="H91" s="5" t="s">
        <v>1807</v>
      </c>
      <c r="J91" s="5" t="s">
        <v>2888</v>
      </c>
    </row>
    <row r="92" spans="1:10">
      <c r="A92" s="5">
        <v>91</v>
      </c>
      <c r="B92" s="5" t="s">
        <v>1436</v>
      </c>
      <c r="C92" s="5" t="s">
        <v>169</v>
      </c>
      <c r="D92" s="5" t="s">
        <v>1808</v>
      </c>
      <c r="E92" s="5" t="s">
        <v>1809</v>
      </c>
      <c r="F92" s="5" t="s">
        <v>1810</v>
      </c>
      <c r="G92" s="5" t="s">
        <v>1701</v>
      </c>
      <c r="H92" s="5" t="s">
        <v>1811</v>
      </c>
      <c r="J92" s="5" t="s">
        <v>2888</v>
      </c>
    </row>
    <row r="93" spans="1:10">
      <c r="A93" s="5">
        <v>92</v>
      </c>
      <c r="B93" s="5" t="s">
        <v>1436</v>
      </c>
      <c r="C93" s="5" t="s">
        <v>169</v>
      </c>
      <c r="D93" s="5" t="s">
        <v>1812</v>
      </c>
      <c r="E93" s="5" t="s">
        <v>1813</v>
      </c>
      <c r="F93" s="5" t="s">
        <v>1814</v>
      </c>
      <c r="G93" s="5" t="s">
        <v>1559</v>
      </c>
      <c r="H93" s="5" t="s">
        <v>1815</v>
      </c>
      <c r="J93" s="5" t="s">
        <v>2888</v>
      </c>
    </row>
    <row r="94" spans="1:10">
      <c r="A94" s="5">
        <v>93</v>
      </c>
      <c r="B94" s="5" t="s">
        <v>1436</v>
      </c>
      <c r="C94" s="5" t="s">
        <v>169</v>
      </c>
      <c r="D94" s="5" t="s">
        <v>1816</v>
      </c>
      <c r="E94" s="5" t="s">
        <v>1817</v>
      </c>
      <c r="F94" s="5" t="s">
        <v>1818</v>
      </c>
      <c r="G94" s="5" t="s">
        <v>1453</v>
      </c>
      <c r="H94" s="5" t="s">
        <v>1819</v>
      </c>
      <c r="J94" s="5" t="s">
        <v>2888</v>
      </c>
    </row>
    <row r="95" spans="1:10">
      <c r="A95" s="5">
        <v>94</v>
      </c>
      <c r="B95" s="5" t="s">
        <v>1436</v>
      </c>
      <c r="C95" s="5" t="s">
        <v>169</v>
      </c>
      <c r="D95" s="5" t="s">
        <v>1820</v>
      </c>
      <c r="E95" s="5" t="s">
        <v>1821</v>
      </c>
      <c r="F95" s="5" t="s">
        <v>1822</v>
      </c>
      <c r="G95" s="5" t="s">
        <v>1688</v>
      </c>
      <c r="H95" s="5" t="s">
        <v>1823</v>
      </c>
      <c r="J95" s="5" t="s">
        <v>2888</v>
      </c>
    </row>
    <row r="96" spans="1:10">
      <c r="A96" s="5">
        <v>95</v>
      </c>
      <c r="B96" s="5" t="s">
        <v>1436</v>
      </c>
      <c r="C96" s="5" t="s">
        <v>169</v>
      </c>
      <c r="D96" s="5" t="s">
        <v>1824</v>
      </c>
      <c r="E96" s="5" t="s">
        <v>1825</v>
      </c>
      <c r="F96" s="5" t="s">
        <v>1826</v>
      </c>
      <c r="G96" s="5" t="s">
        <v>1449</v>
      </c>
      <c r="H96" s="5" t="s">
        <v>1827</v>
      </c>
      <c r="J96" s="5" t="s">
        <v>2888</v>
      </c>
    </row>
    <row r="97" spans="1:10">
      <c r="A97" s="5">
        <v>96</v>
      </c>
      <c r="B97" s="5" t="s">
        <v>1436</v>
      </c>
      <c r="C97" s="5" t="s">
        <v>169</v>
      </c>
      <c r="D97" s="5" t="s">
        <v>1828</v>
      </c>
      <c r="E97" s="5" t="s">
        <v>1829</v>
      </c>
      <c r="F97" s="5" t="s">
        <v>1830</v>
      </c>
      <c r="G97" s="5" t="s">
        <v>1462</v>
      </c>
      <c r="H97" s="5" t="s">
        <v>1831</v>
      </c>
      <c r="J97" s="5" t="s">
        <v>2888</v>
      </c>
    </row>
    <row r="98" spans="1:10">
      <c r="A98" s="5">
        <v>97</v>
      </c>
      <c r="B98" s="5" t="s">
        <v>1436</v>
      </c>
      <c r="C98" s="5" t="s">
        <v>169</v>
      </c>
      <c r="D98" s="5" t="s">
        <v>1832</v>
      </c>
      <c r="E98" s="5" t="s">
        <v>1833</v>
      </c>
      <c r="F98" s="5" t="s">
        <v>1834</v>
      </c>
      <c r="G98" s="5" t="s">
        <v>1453</v>
      </c>
      <c r="H98" s="5" t="s">
        <v>1835</v>
      </c>
      <c r="J98" s="5" t="s">
        <v>2888</v>
      </c>
    </row>
    <row r="99" spans="1:10">
      <c r="A99" s="5">
        <v>98</v>
      </c>
      <c r="B99" s="5" t="s">
        <v>1436</v>
      </c>
      <c r="C99" s="5" t="s">
        <v>169</v>
      </c>
      <c r="D99" s="5" t="s">
        <v>1836</v>
      </c>
      <c r="E99" s="5" t="s">
        <v>1837</v>
      </c>
      <c r="F99" s="5" t="s">
        <v>1838</v>
      </c>
      <c r="G99" s="5" t="s">
        <v>1683</v>
      </c>
      <c r="J99" s="5" t="s">
        <v>2888</v>
      </c>
    </row>
    <row r="100" spans="1:10">
      <c r="A100" s="5">
        <v>99</v>
      </c>
      <c r="B100" s="5" t="s">
        <v>1436</v>
      </c>
      <c r="C100" s="5" t="s">
        <v>169</v>
      </c>
      <c r="D100" s="5" t="s">
        <v>2934</v>
      </c>
      <c r="E100" s="5" t="s">
        <v>2935</v>
      </c>
      <c r="F100" s="5" t="s">
        <v>2936</v>
      </c>
      <c r="G100" s="5" t="s">
        <v>1453</v>
      </c>
      <c r="H100" s="5" t="s">
        <v>2937</v>
      </c>
      <c r="J100" s="5" t="s">
        <v>2888</v>
      </c>
    </row>
    <row r="101" spans="1:10">
      <c r="A101" s="5">
        <v>100</v>
      </c>
      <c r="B101" s="5" t="s">
        <v>1436</v>
      </c>
      <c r="C101" s="5" t="s">
        <v>169</v>
      </c>
      <c r="D101" s="5" t="s">
        <v>1839</v>
      </c>
      <c r="E101" s="5" t="s">
        <v>1840</v>
      </c>
      <c r="F101" s="5" t="s">
        <v>1841</v>
      </c>
      <c r="G101" s="5" t="s">
        <v>1559</v>
      </c>
      <c r="H101" s="5" t="s">
        <v>1842</v>
      </c>
      <c r="J101" s="5" t="s">
        <v>2888</v>
      </c>
    </row>
    <row r="102" spans="1:10">
      <c r="A102" s="5">
        <v>101</v>
      </c>
      <c r="B102" s="5" t="s">
        <v>1436</v>
      </c>
      <c r="C102" s="5" t="s">
        <v>169</v>
      </c>
      <c r="D102" s="5" t="s">
        <v>1843</v>
      </c>
      <c r="E102" s="5" t="s">
        <v>1844</v>
      </c>
      <c r="F102" s="5" t="s">
        <v>1845</v>
      </c>
      <c r="G102" s="5" t="s">
        <v>1846</v>
      </c>
      <c r="H102" s="5" t="s">
        <v>1847</v>
      </c>
      <c r="J102" s="5" t="s">
        <v>2888</v>
      </c>
    </row>
    <row r="103" spans="1:10">
      <c r="A103" s="5">
        <v>102</v>
      </c>
      <c r="B103" s="5" t="s">
        <v>1436</v>
      </c>
      <c r="C103" s="5" t="s">
        <v>169</v>
      </c>
      <c r="D103" s="5" t="s">
        <v>1848</v>
      </c>
      <c r="E103" s="5" t="s">
        <v>1849</v>
      </c>
      <c r="F103" s="5" t="s">
        <v>1850</v>
      </c>
      <c r="G103" s="5" t="s">
        <v>1851</v>
      </c>
      <c r="H103" s="5" t="s">
        <v>1852</v>
      </c>
      <c r="J103" s="5" t="s">
        <v>2888</v>
      </c>
    </row>
    <row r="104" spans="1:10">
      <c r="A104" s="5">
        <v>103</v>
      </c>
      <c r="B104" s="5" t="s">
        <v>1436</v>
      </c>
      <c r="C104" s="5" t="s">
        <v>169</v>
      </c>
      <c r="D104" s="5" t="s">
        <v>1853</v>
      </c>
      <c r="E104" s="5" t="s">
        <v>1854</v>
      </c>
      <c r="F104" s="5" t="s">
        <v>1855</v>
      </c>
      <c r="G104" s="5" t="s">
        <v>1458</v>
      </c>
      <c r="J104" s="5" t="s">
        <v>2888</v>
      </c>
    </row>
    <row r="105" spans="1:10">
      <c r="A105" s="5">
        <v>104</v>
      </c>
      <c r="B105" s="5" t="s">
        <v>1436</v>
      </c>
      <c r="C105" s="5" t="s">
        <v>169</v>
      </c>
      <c r="D105" s="5" t="s">
        <v>1856</v>
      </c>
      <c r="E105" s="5" t="s">
        <v>1857</v>
      </c>
      <c r="F105" s="5" t="s">
        <v>1858</v>
      </c>
      <c r="G105" s="5" t="s">
        <v>1559</v>
      </c>
      <c r="J105" s="5" t="s">
        <v>2888</v>
      </c>
    </row>
    <row r="106" spans="1:10">
      <c r="A106" s="5">
        <v>105</v>
      </c>
      <c r="B106" s="5" t="s">
        <v>1436</v>
      </c>
      <c r="C106" s="5" t="s">
        <v>169</v>
      </c>
      <c r="D106" s="5" t="s">
        <v>2938</v>
      </c>
      <c r="E106" s="5" t="s">
        <v>2939</v>
      </c>
      <c r="F106" s="5" t="s">
        <v>2940</v>
      </c>
      <c r="G106" s="5" t="s">
        <v>1453</v>
      </c>
      <c r="H106" s="5" t="s">
        <v>2941</v>
      </c>
      <c r="J106" s="5" t="s">
        <v>2888</v>
      </c>
    </row>
    <row r="107" spans="1:10">
      <c r="A107" s="5">
        <v>106</v>
      </c>
      <c r="B107" s="5" t="s">
        <v>1436</v>
      </c>
      <c r="C107" s="5" t="s">
        <v>169</v>
      </c>
      <c r="D107" s="5" t="s">
        <v>1859</v>
      </c>
      <c r="E107" s="5" t="s">
        <v>1860</v>
      </c>
      <c r="F107" s="5" t="s">
        <v>1861</v>
      </c>
      <c r="G107" s="5" t="s">
        <v>1554</v>
      </c>
      <c r="H107" s="5" t="s">
        <v>1862</v>
      </c>
      <c r="J107" s="5" t="s">
        <v>2888</v>
      </c>
    </row>
    <row r="108" spans="1:10">
      <c r="A108" s="5">
        <v>107</v>
      </c>
      <c r="B108" s="5" t="s">
        <v>1436</v>
      </c>
      <c r="C108" s="5" t="s">
        <v>169</v>
      </c>
      <c r="D108" s="5" t="s">
        <v>1863</v>
      </c>
      <c r="E108" s="5" t="s">
        <v>1864</v>
      </c>
      <c r="F108" s="5" t="s">
        <v>1865</v>
      </c>
      <c r="G108" s="5" t="s">
        <v>1559</v>
      </c>
      <c r="J108" s="5" t="s">
        <v>2888</v>
      </c>
    </row>
    <row r="109" spans="1:10">
      <c r="A109" s="5">
        <v>108</v>
      </c>
      <c r="B109" s="5" t="s">
        <v>1436</v>
      </c>
      <c r="C109" s="5" t="s">
        <v>169</v>
      </c>
      <c r="D109" s="5" t="s">
        <v>1866</v>
      </c>
      <c r="E109" s="5" t="s">
        <v>1867</v>
      </c>
      <c r="F109" s="5" t="s">
        <v>1868</v>
      </c>
      <c r="G109" s="5" t="s">
        <v>1458</v>
      </c>
      <c r="H109" s="5" t="s">
        <v>1869</v>
      </c>
      <c r="J109" s="5" t="s">
        <v>2888</v>
      </c>
    </row>
    <row r="110" spans="1:10">
      <c r="A110" s="5">
        <v>109</v>
      </c>
      <c r="B110" s="5" t="s">
        <v>1436</v>
      </c>
      <c r="C110" s="5" t="s">
        <v>169</v>
      </c>
      <c r="D110" s="5" t="s">
        <v>1870</v>
      </c>
      <c r="E110" s="5" t="s">
        <v>1871</v>
      </c>
      <c r="F110" s="5" t="s">
        <v>1872</v>
      </c>
      <c r="G110" s="5" t="s">
        <v>1467</v>
      </c>
      <c r="H110" s="5" t="s">
        <v>1873</v>
      </c>
      <c r="J110" s="5" t="s">
        <v>2888</v>
      </c>
    </row>
    <row r="111" spans="1:10">
      <c r="A111" s="5">
        <v>110</v>
      </c>
      <c r="B111" s="5" t="s">
        <v>1436</v>
      </c>
      <c r="C111" s="5" t="s">
        <v>169</v>
      </c>
      <c r="D111" s="5" t="s">
        <v>1874</v>
      </c>
      <c r="E111" s="5" t="s">
        <v>1875</v>
      </c>
      <c r="F111" s="5" t="s">
        <v>1876</v>
      </c>
      <c r="G111" s="5" t="s">
        <v>1570</v>
      </c>
      <c r="H111" s="5" t="s">
        <v>1877</v>
      </c>
      <c r="J111" s="5" t="s">
        <v>2888</v>
      </c>
    </row>
    <row r="112" spans="1:10">
      <c r="A112" s="5">
        <v>111</v>
      </c>
      <c r="B112" s="5" t="s">
        <v>1436</v>
      </c>
      <c r="C112" s="5" t="s">
        <v>169</v>
      </c>
      <c r="D112" s="5" t="s">
        <v>1878</v>
      </c>
      <c r="E112" s="5" t="s">
        <v>1879</v>
      </c>
      <c r="F112" s="5" t="s">
        <v>1880</v>
      </c>
      <c r="G112" s="5" t="s">
        <v>1462</v>
      </c>
      <c r="H112" s="5" t="s">
        <v>1881</v>
      </c>
      <c r="J112" s="5" t="s">
        <v>2888</v>
      </c>
    </row>
    <row r="113" spans="1:10">
      <c r="A113" s="5">
        <v>112</v>
      </c>
      <c r="B113" s="5" t="s">
        <v>1436</v>
      </c>
      <c r="C113" s="5" t="s">
        <v>169</v>
      </c>
      <c r="D113" s="5" t="s">
        <v>2942</v>
      </c>
      <c r="E113" s="5" t="s">
        <v>2943</v>
      </c>
      <c r="F113" s="5" t="s">
        <v>2944</v>
      </c>
      <c r="G113" s="5" t="s">
        <v>1559</v>
      </c>
      <c r="H113" s="5" t="s">
        <v>2945</v>
      </c>
      <c r="J113" s="5" t="s">
        <v>2888</v>
      </c>
    </row>
    <row r="114" spans="1:10">
      <c r="A114" s="5">
        <v>113</v>
      </c>
      <c r="B114" s="5" t="s">
        <v>1436</v>
      </c>
      <c r="C114" s="5" t="s">
        <v>169</v>
      </c>
      <c r="D114" s="5" t="s">
        <v>1882</v>
      </c>
      <c r="E114" s="5" t="s">
        <v>1883</v>
      </c>
      <c r="F114" s="5" t="s">
        <v>1884</v>
      </c>
      <c r="G114" s="5" t="s">
        <v>1453</v>
      </c>
      <c r="H114" s="5" t="s">
        <v>1885</v>
      </c>
      <c r="J114" s="5" t="s">
        <v>2888</v>
      </c>
    </row>
    <row r="115" spans="1:10">
      <c r="A115" s="5">
        <v>114</v>
      </c>
      <c r="B115" s="5" t="s">
        <v>1436</v>
      </c>
      <c r="C115" s="5" t="s">
        <v>169</v>
      </c>
      <c r="D115" s="5" t="s">
        <v>1886</v>
      </c>
      <c r="E115" s="5" t="s">
        <v>1887</v>
      </c>
      <c r="F115" s="5" t="s">
        <v>1888</v>
      </c>
      <c r="G115" s="5" t="s">
        <v>1737</v>
      </c>
      <c r="H115" s="5" t="s">
        <v>1889</v>
      </c>
      <c r="J115" s="5" t="s">
        <v>2888</v>
      </c>
    </row>
    <row r="116" spans="1:10">
      <c r="A116" s="5">
        <v>115</v>
      </c>
      <c r="B116" s="5" t="s">
        <v>1436</v>
      </c>
      <c r="C116" s="5" t="s">
        <v>169</v>
      </c>
      <c r="D116" s="5" t="s">
        <v>1890</v>
      </c>
      <c r="E116" s="5" t="s">
        <v>1891</v>
      </c>
      <c r="F116" s="5" t="s">
        <v>1892</v>
      </c>
      <c r="G116" s="5" t="s">
        <v>1453</v>
      </c>
      <c r="H116" s="5" t="s">
        <v>1893</v>
      </c>
      <c r="J116" s="5" t="s">
        <v>2888</v>
      </c>
    </row>
    <row r="117" spans="1:10">
      <c r="A117" s="5">
        <v>116</v>
      </c>
      <c r="B117" s="5" t="s">
        <v>1436</v>
      </c>
      <c r="C117" s="5" t="s">
        <v>169</v>
      </c>
      <c r="D117" s="5" t="s">
        <v>1894</v>
      </c>
      <c r="E117" s="5" t="s">
        <v>1895</v>
      </c>
      <c r="F117" s="5" t="s">
        <v>1896</v>
      </c>
      <c r="G117" s="5" t="s">
        <v>1453</v>
      </c>
      <c r="H117" s="5" t="s">
        <v>1897</v>
      </c>
      <c r="J117" s="5" t="s">
        <v>2888</v>
      </c>
    </row>
    <row r="118" spans="1:10">
      <c r="A118" s="5">
        <v>117</v>
      </c>
      <c r="B118" s="5" t="s">
        <v>1436</v>
      </c>
      <c r="C118" s="5" t="s">
        <v>169</v>
      </c>
      <c r="D118" s="5" t="s">
        <v>1898</v>
      </c>
      <c r="E118" s="5" t="s">
        <v>1899</v>
      </c>
      <c r="F118" s="5" t="s">
        <v>1900</v>
      </c>
      <c r="G118" s="5" t="s">
        <v>1458</v>
      </c>
      <c r="H118" s="5" t="s">
        <v>1901</v>
      </c>
      <c r="J118" s="5" t="s">
        <v>2888</v>
      </c>
    </row>
    <row r="119" spans="1:10">
      <c r="A119" s="5">
        <v>118</v>
      </c>
      <c r="B119" s="5" t="s">
        <v>1436</v>
      </c>
      <c r="C119" s="5" t="s">
        <v>169</v>
      </c>
      <c r="D119" s="5" t="s">
        <v>1902</v>
      </c>
      <c r="E119" s="5" t="s">
        <v>1903</v>
      </c>
      <c r="F119" s="5" t="s">
        <v>1904</v>
      </c>
      <c r="G119" s="5" t="s">
        <v>1615</v>
      </c>
      <c r="H119" s="5" t="s">
        <v>1905</v>
      </c>
      <c r="J119" s="5" t="s">
        <v>2888</v>
      </c>
    </row>
    <row r="120" spans="1:10">
      <c r="A120" s="5">
        <v>119</v>
      </c>
      <c r="B120" s="5" t="s">
        <v>1436</v>
      </c>
      <c r="C120" s="5" t="s">
        <v>169</v>
      </c>
      <c r="D120" s="5" t="s">
        <v>2946</v>
      </c>
      <c r="E120" s="5" t="s">
        <v>2947</v>
      </c>
      <c r="F120" s="5" t="s">
        <v>2948</v>
      </c>
      <c r="G120" s="5" t="s">
        <v>1570</v>
      </c>
      <c r="J120" s="5" t="s">
        <v>2888</v>
      </c>
    </row>
    <row r="121" spans="1:10">
      <c r="A121" s="5">
        <v>120</v>
      </c>
      <c r="B121" s="5" t="s">
        <v>1436</v>
      </c>
      <c r="C121" s="5" t="s">
        <v>169</v>
      </c>
      <c r="D121" s="5" t="s">
        <v>1906</v>
      </c>
      <c r="E121" s="5" t="s">
        <v>1907</v>
      </c>
      <c r="F121" s="5" t="s">
        <v>1908</v>
      </c>
      <c r="G121" s="5" t="s">
        <v>1683</v>
      </c>
      <c r="J121" s="5" t="s">
        <v>2888</v>
      </c>
    </row>
    <row r="122" spans="1:10">
      <c r="A122" s="5">
        <v>121</v>
      </c>
      <c r="B122" s="5" t="s">
        <v>1436</v>
      </c>
      <c r="C122" s="5" t="s">
        <v>169</v>
      </c>
      <c r="D122" s="5" t="s">
        <v>1909</v>
      </c>
      <c r="E122" s="5" t="s">
        <v>1910</v>
      </c>
      <c r="F122" s="5" t="s">
        <v>1911</v>
      </c>
      <c r="G122" s="5" t="s">
        <v>1500</v>
      </c>
      <c r="H122" s="5" t="s">
        <v>1912</v>
      </c>
      <c r="J122" s="5" t="s">
        <v>2888</v>
      </c>
    </row>
    <row r="123" spans="1:10">
      <c r="A123" s="5">
        <v>122</v>
      </c>
      <c r="B123" s="5" t="s">
        <v>1436</v>
      </c>
      <c r="C123" s="5" t="s">
        <v>169</v>
      </c>
      <c r="D123" s="5" t="s">
        <v>1913</v>
      </c>
      <c r="E123" s="5" t="s">
        <v>1914</v>
      </c>
      <c r="F123" s="5" t="s">
        <v>1915</v>
      </c>
      <c r="G123" s="5" t="s">
        <v>1916</v>
      </c>
      <c r="J123" s="5" t="s">
        <v>2888</v>
      </c>
    </row>
    <row r="124" spans="1:10">
      <c r="A124" s="5">
        <v>123</v>
      </c>
      <c r="B124" s="5" t="s">
        <v>1436</v>
      </c>
      <c r="C124" s="5" t="s">
        <v>169</v>
      </c>
      <c r="D124" s="5" t="s">
        <v>1917</v>
      </c>
      <c r="E124" s="5" t="s">
        <v>1918</v>
      </c>
      <c r="F124" s="5" t="s">
        <v>1919</v>
      </c>
      <c r="G124" s="5" t="s">
        <v>1444</v>
      </c>
      <c r="H124" s="5" t="s">
        <v>1920</v>
      </c>
      <c r="J124" s="5" t="s">
        <v>2888</v>
      </c>
    </row>
    <row r="125" spans="1:10">
      <c r="A125" s="5">
        <v>124</v>
      </c>
      <c r="B125" s="5" t="s">
        <v>1436</v>
      </c>
      <c r="C125" s="5" t="s">
        <v>169</v>
      </c>
      <c r="D125" s="5" t="s">
        <v>1921</v>
      </c>
      <c r="E125" s="5" t="s">
        <v>1922</v>
      </c>
      <c r="F125" s="5" t="s">
        <v>1923</v>
      </c>
      <c r="G125" s="5" t="s">
        <v>1696</v>
      </c>
      <c r="H125" s="5" t="s">
        <v>1924</v>
      </c>
      <c r="J125" s="5" t="s">
        <v>2888</v>
      </c>
    </row>
    <row r="126" spans="1:10">
      <c r="A126" s="5">
        <v>125</v>
      </c>
      <c r="B126" s="5" t="s">
        <v>1436</v>
      </c>
      <c r="C126" s="5" t="s">
        <v>169</v>
      </c>
      <c r="D126" s="5" t="s">
        <v>1925</v>
      </c>
      <c r="E126" s="5" t="s">
        <v>1926</v>
      </c>
      <c r="F126" s="5" t="s">
        <v>1927</v>
      </c>
      <c r="G126" s="5" t="s">
        <v>1733</v>
      </c>
      <c r="H126" s="5" t="s">
        <v>1928</v>
      </c>
      <c r="J126" s="5" t="s">
        <v>2888</v>
      </c>
    </row>
    <row r="127" spans="1:10">
      <c r="A127" s="5">
        <v>126</v>
      </c>
      <c r="B127" s="5" t="s">
        <v>1436</v>
      </c>
      <c r="C127" s="5" t="s">
        <v>169</v>
      </c>
      <c r="D127" s="5" t="s">
        <v>1929</v>
      </c>
      <c r="E127" s="5" t="s">
        <v>1930</v>
      </c>
      <c r="F127" s="5" t="s">
        <v>1931</v>
      </c>
      <c r="G127" s="5" t="s">
        <v>1932</v>
      </c>
      <c r="J127" s="5" t="s">
        <v>2888</v>
      </c>
    </row>
    <row r="128" spans="1:10">
      <c r="A128" s="5">
        <v>127</v>
      </c>
      <c r="B128" s="5" t="s">
        <v>1436</v>
      </c>
      <c r="C128" s="5" t="s">
        <v>169</v>
      </c>
      <c r="D128" s="5" t="s">
        <v>1933</v>
      </c>
      <c r="E128" s="5" t="s">
        <v>1934</v>
      </c>
      <c r="F128" s="5" t="s">
        <v>1935</v>
      </c>
      <c r="G128" s="5" t="s">
        <v>1656</v>
      </c>
      <c r="H128" s="5" t="s">
        <v>1800</v>
      </c>
      <c r="J128" s="5" t="s">
        <v>2888</v>
      </c>
    </row>
    <row r="129" spans="1:10">
      <c r="A129" s="5">
        <v>128</v>
      </c>
      <c r="B129" s="5" t="s">
        <v>1436</v>
      </c>
      <c r="C129" s="5" t="s">
        <v>169</v>
      </c>
      <c r="D129" s="5" t="s">
        <v>1936</v>
      </c>
      <c r="E129" s="5" t="s">
        <v>1937</v>
      </c>
      <c r="F129" s="5" t="s">
        <v>1938</v>
      </c>
      <c r="G129" s="5" t="s">
        <v>1615</v>
      </c>
      <c r="H129" s="5" t="s">
        <v>1939</v>
      </c>
      <c r="J129" s="5" t="s">
        <v>2888</v>
      </c>
    </row>
    <row r="130" spans="1:10">
      <c r="A130" s="5">
        <v>129</v>
      </c>
      <c r="B130" s="5" t="s">
        <v>1436</v>
      </c>
      <c r="C130" s="5" t="s">
        <v>169</v>
      </c>
      <c r="D130" s="5" t="s">
        <v>1940</v>
      </c>
      <c r="E130" s="5" t="s">
        <v>1941</v>
      </c>
      <c r="F130" s="5" t="s">
        <v>1942</v>
      </c>
      <c r="G130" s="5" t="s">
        <v>1467</v>
      </c>
      <c r="H130" s="5" t="s">
        <v>1943</v>
      </c>
      <c r="J130" s="5" t="s">
        <v>2888</v>
      </c>
    </row>
    <row r="131" spans="1:10">
      <c r="A131" s="5">
        <v>130</v>
      </c>
      <c r="B131" s="5" t="s">
        <v>1436</v>
      </c>
      <c r="C131" s="5" t="s">
        <v>169</v>
      </c>
      <c r="D131" s="5" t="s">
        <v>1944</v>
      </c>
      <c r="E131" s="5" t="s">
        <v>1945</v>
      </c>
      <c r="F131" s="5" t="s">
        <v>1946</v>
      </c>
      <c r="G131" s="5" t="s">
        <v>1543</v>
      </c>
      <c r="H131" s="5" t="s">
        <v>1947</v>
      </c>
      <c r="J131" s="5" t="s">
        <v>2888</v>
      </c>
    </row>
    <row r="132" spans="1:10">
      <c r="A132" s="5">
        <v>131</v>
      </c>
      <c r="B132" s="5" t="s">
        <v>1436</v>
      </c>
      <c r="C132" s="5" t="s">
        <v>169</v>
      </c>
      <c r="D132" s="5" t="s">
        <v>1948</v>
      </c>
      <c r="E132" s="5" t="s">
        <v>1949</v>
      </c>
      <c r="F132" s="5" t="s">
        <v>1950</v>
      </c>
      <c r="G132" s="5" t="s">
        <v>1500</v>
      </c>
      <c r="H132" s="5" t="s">
        <v>1951</v>
      </c>
      <c r="J132" s="5" t="s">
        <v>2888</v>
      </c>
    </row>
    <row r="133" spans="1:10">
      <c r="A133" s="5">
        <v>132</v>
      </c>
      <c r="B133" s="5" t="s">
        <v>1436</v>
      </c>
      <c r="C133" s="5" t="s">
        <v>169</v>
      </c>
      <c r="D133" s="5" t="s">
        <v>1952</v>
      </c>
      <c r="E133" s="5" t="s">
        <v>1953</v>
      </c>
      <c r="F133" s="5" t="s">
        <v>1954</v>
      </c>
      <c r="G133" s="5" t="s">
        <v>1444</v>
      </c>
      <c r="H133" s="5" t="s">
        <v>1955</v>
      </c>
      <c r="J133" s="5" t="s">
        <v>2888</v>
      </c>
    </row>
    <row r="134" spans="1:10">
      <c r="A134" s="5">
        <v>133</v>
      </c>
      <c r="B134" s="5" t="s">
        <v>1436</v>
      </c>
      <c r="C134" s="5" t="s">
        <v>169</v>
      </c>
      <c r="D134" s="5" t="s">
        <v>1956</v>
      </c>
      <c r="E134" s="5" t="s">
        <v>1957</v>
      </c>
      <c r="F134" s="5" t="s">
        <v>1958</v>
      </c>
      <c r="G134" s="5" t="s">
        <v>1505</v>
      </c>
      <c r="H134" s="5" t="s">
        <v>1959</v>
      </c>
      <c r="J134" s="5" t="s">
        <v>2888</v>
      </c>
    </row>
    <row r="135" spans="1:10">
      <c r="A135" s="5">
        <v>134</v>
      </c>
      <c r="B135" s="5" t="s">
        <v>1436</v>
      </c>
      <c r="C135" s="5" t="s">
        <v>169</v>
      </c>
      <c r="D135" s="5" t="s">
        <v>1960</v>
      </c>
      <c r="E135" s="5" t="s">
        <v>1961</v>
      </c>
      <c r="F135" s="5" t="s">
        <v>1962</v>
      </c>
      <c r="G135" s="5" t="s">
        <v>1570</v>
      </c>
      <c r="H135" s="5" t="s">
        <v>1963</v>
      </c>
      <c r="J135" s="5" t="s">
        <v>2888</v>
      </c>
    </row>
    <row r="136" spans="1:10">
      <c r="A136" s="5">
        <v>135</v>
      </c>
      <c r="B136" s="5" t="s">
        <v>1436</v>
      </c>
      <c r="C136" s="5" t="s">
        <v>169</v>
      </c>
      <c r="D136" s="5" t="s">
        <v>1964</v>
      </c>
      <c r="E136" s="5" t="s">
        <v>1965</v>
      </c>
      <c r="F136" s="5" t="s">
        <v>1966</v>
      </c>
      <c r="G136" s="5" t="s">
        <v>1467</v>
      </c>
      <c r="H136" s="5" t="s">
        <v>1967</v>
      </c>
      <c r="J136" s="5" t="s">
        <v>2888</v>
      </c>
    </row>
    <row r="137" spans="1:10">
      <c r="A137" s="5">
        <v>136</v>
      </c>
      <c r="B137" s="5" t="s">
        <v>1436</v>
      </c>
      <c r="C137" s="5" t="s">
        <v>169</v>
      </c>
      <c r="D137" s="5" t="s">
        <v>1968</v>
      </c>
      <c r="E137" s="5" t="s">
        <v>1969</v>
      </c>
      <c r="F137" s="5" t="s">
        <v>1970</v>
      </c>
      <c r="G137" s="5" t="s">
        <v>1453</v>
      </c>
      <c r="H137" s="5" t="s">
        <v>1971</v>
      </c>
      <c r="J137" s="5" t="s">
        <v>2888</v>
      </c>
    </row>
    <row r="138" spans="1:10">
      <c r="A138" s="5">
        <v>137</v>
      </c>
      <c r="B138" s="5" t="s">
        <v>1436</v>
      </c>
      <c r="C138" s="5" t="s">
        <v>169</v>
      </c>
      <c r="D138" s="5" t="s">
        <v>1972</v>
      </c>
      <c r="E138" s="5" t="s">
        <v>1973</v>
      </c>
      <c r="F138" s="5" t="s">
        <v>1974</v>
      </c>
      <c r="G138" s="5" t="s">
        <v>1449</v>
      </c>
      <c r="H138" s="5" t="s">
        <v>1975</v>
      </c>
      <c r="J138" s="5" t="s">
        <v>2888</v>
      </c>
    </row>
    <row r="139" spans="1:10">
      <c r="A139" s="5">
        <v>138</v>
      </c>
      <c r="B139" s="5" t="s">
        <v>1436</v>
      </c>
      <c r="C139" s="5" t="s">
        <v>169</v>
      </c>
      <c r="D139" s="5" t="s">
        <v>2949</v>
      </c>
      <c r="E139" s="5" t="s">
        <v>2950</v>
      </c>
      <c r="F139" s="5" t="s">
        <v>2951</v>
      </c>
      <c r="G139" s="5" t="s">
        <v>1538</v>
      </c>
      <c r="J139" s="5" t="s">
        <v>2888</v>
      </c>
    </row>
    <row r="140" spans="1:10">
      <c r="A140" s="5">
        <v>139</v>
      </c>
      <c r="B140" s="5" t="s">
        <v>1436</v>
      </c>
      <c r="C140" s="5" t="s">
        <v>169</v>
      </c>
      <c r="D140" s="5" t="s">
        <v>1976</v>
      </c>
      <c r="E140" s="5" t="s">
        <v>1977</v>
      </c>
      <c r="F140" s="5" t="s">
        <v>1978</v>
      </c>
      <c r="G140" s="5" t="s">
        <v>1979</v>
      </c>
      <c r="H140" s="5" t="s">
        <v>1980</v>
      </c>
      <c r="J140" s="5" t="s">
        <v>2888</v>
      </c>
    </row>
    <row r="141" spans="1:10">
      <c r="A141" s="5">
        <v>140</v>
      </c>
      <c r="B141" s="5" t="s">
        <v>1436</v>
      </c>
      <c r="C141" s="5" t="s">
        <v>169</v>
      </c>
      <c r="D141" s="5" t="s">
        <v>1981</v>
      </c>
      <c r="E141" s="5" t="s">
        <v>1982</v>
      </c>
      <c r="F141" s="5" t="s">
        <v>1983</v>
      </c>
      <c r="G141" s="5" t="s">
        <v>1559</v>
      </c>
      <c r="J141" s="5" t="s">
        <v>2888</v>
      </c>
    </row>
    <row r="142" spans="1:10">
      <c r="A142" s="5">
        <v>141</v>
      </c>
      <c r="B142" s="5" t="s">
        <v>1436</v>
      </c>
      <c r="C142" s="5" t="s">
        <v>169</v>
      </c>
      <c r="D142" s="5" t="s">
        <v>1984</v>
      </c>
      <c r="E142" s="5" t="s">
        <v>1985</v>
      </c>
      <c r="F142" s="5" t="s">
        <v>1986</v>
      </c>
      <c r="G142" s="5" t="s">
        <v>1570</v>
      </c>
      <c r="H142" s="5" t="s">
        <v>1987</v>
      </c>
      <c r="J142" s="5" t="s">
        <v>2888</v>
      </c>
    </row>
    <row r="143" spans="1:10">
      <c r="A143" s="5">
        <v>142</v>
      </c>
      <c r="B143" s="5" t="s">
        <v>1436</v>
      </c>
      <c r="C143" s="5" t="s">
        <v>169</v>
      </c>
      <c r="D143" s="5" t="s">
        <v>1988</v>
      </c>
      <c r="E143" s="5" t="s">
        <v>1989</v>
      </c>
      <c r="F143" s="5" t="s">
        <v>1990</v>
      </c>
      <c r="G143" s="5" t="s">
        <v>1467</v>
      </c>
      <c r="I143" s="5" t="s">
        <v>2952</v>
      </c>
      <c r="J143" s="5" t="s">
        <v>2888</v>
      </c>
    </row>
    <row r="144" spans="1:10">
      <c r="A144" s="5">
        <v>143</v>
      </c>
      <c r="B144" s="5" t="s">
        <v>1436</v>
      </c>
      <c r="C144" s="5" t="s">
        <v>169</v>
      </c>
      <c r="D144" s="5" t="s">
        <v>1991</v>
      </c>
      <c r="E144" s="5" t="s">
        <v>1992</v>
      </c>
      <c r="F144" s="5" t="s">
        <v>1993</v>
      </c>
      <c r="G144" s="5" t="s">
        <v>1538</v>
      </c>
      <c r="J144" s="5" t="s">
        <v>2888</v>
      </c>
    </row>
    <row r="145" spans="1:10">
      <c r="A145" s="5">
        <v>144</v>
      </c>
      <c r="B145" s="5" t="s">
        <v>1436</v>
      </c>
      <c r="C145" s="5" t="s">
        <v>169</v>
      </c>
      <c r="D145" s="5" t="s">
        <v>1994</v>
      </c>
      <c r="E145" s="5" t="s">
        <v>1995</v>
      </c>
      <c r="F145" s="5" t="s">
        <v>1996</v>
      </c>
      <c r="G145" s="5" t="s">
        <v>1651</v>
      </c>
      <c r="J145" s="5" t="s">
        <v>2888</v>
      </c>
    </row>
    <row r="146" spans="1:10">
      <c r="A146" s="5">
        <v>145</v>
      </c>
      <c r="B146" s="5" t="s">
        <v>1436</v>
      </c>
      <c r="C146" s="5" t="s">
        <v>169</v>
      </c>
      <c r="D146" s="5" t="s">
        <v>1997</v>
      </c>
      <c r="E146" s="5" t="s">
        <v>1998</v>
      </c>
      <c r="F146" s="5" t="s">
        <v>1999</v>
      </c>
      <c r="G146" s="5" t="s">
        <v>1737</v>
      </c>
      <c r="J146" s="5" t="s">
        <v>2888</v>
      </c>
    </row>
    <row r="147" spans="1:10">
      <c r="A147" s="5">
        <v>146</v>
      </c>
      <c r="B147" s="5" t="s">
        <v>1436</v>
      </c>
      <c r="C147" s="5" t="s">
        <v>169</v>
      </c>
      <c r="D147" s="5" t="s">
        <v>2000</v>
      </c>
      <c r="E147" s="5" t="s">
        <v>2001</v>
      </c>
      <c r="F147" s="5" t="s">
        <v>2002</v>
      </c>
      <c r="G147" s="5" t="s">
        <v>1733</v>
      </c>
      <c r="H147" s="5" t="s">
        <v>1684</v>
      </c>
      <c r="J147" s="5" t="s">
        <v>2888</v>
      </c>
    </row>
    <row r="148" spans="1:10">
      <c r="A148" s="5">
        <v>147</v>
      </c>
      <c r="B148" s="5" t="s">
        <v>1436</v>
      </c>
      <c r="C148" s="5" t="s">
        <v>169</v>
      </c>
      <c r="D148" s="5" t="s">
        <v>2003</v>
      </c>
      <c r="E148" s="5" t="s">
        <v>2004</v>
      </c>
      <c r="F148" s="5" t="s">
        <v>2005</v>
      </c>
      <c r="G148" s="5" t="s">
        <v>1570</v>
      </c>
      <c r="H148" s="5" t="s">
        <v>2006</v>
      </c>
      <c r="J148" s="5" t="s">
        <v>2888</v>
      </c>
    </row>
    <row r="149" spans="1:10">
      <c r="A149" s="5">
        <v>148</v>
      </c>
      <c r="B149" s="5" t="s">
        <v>1436</v>
      </c>
      <c r="C149" s="5" t="s">
        <v>169</v>
      </c>
      <c r="D149" s="5" t="s">
        <v>2007</v>
      </c>
      <c r="E149" s="5" t="s">
        <v>2008</v>
      </c>
      <c r="F149" s="5" t="s">
        <v>2009</v>
      </c>
      <c r="G149" s="5" t="s">
        <v>1615</v>
      </c>
      <c r="J149" s="5" t="s">
        <v>2888</v>
      </c>
    </row>
    <row r="150" spans="1:10">
      <c r="A150" s="5">
        <v>149</v>
      </c>
      <c r="B150" s="5" t="s">
        <v>1436</v>
      </c>
      <c r="C150" s="5" t="s">
        <v>169</v>
      </c>
      <c r="D150" s="5" t="s">
        <v>2010</v>
      </c>
      <c r="E150" s="5" t="s">
        <v>2011</v>
      </c>
      <c r="F150" s="5" t="s">
        <v>2012</v>
      </c>
      <c r="G150" s="5" t="s">
        <v>1467</v>
      </c>
      <c r="H150" s="5" t="s">
        <v>2013</v>
      </c>
      <c r="J150" s="5" t="s">
        <v>2888</v>
      </c>
    </row>
    <row r="151" spans="1:10">
      <c r="A151" s="5">
        <v>150</v>
      </c>
      <c r="B151" s="5" t="s">
        <v>1436</v>
      </c>
      <c r="C151" s="5" t="s">
        <v>169</v>
      </c>
      <c r="D151" s="5" t="s">
        <v>2014</v>
      </c>
      <c r="E151" s="5" t="s">
        <v>2015</v>
      </c>
      <c r="F151" s="5" t="s">
        <v>2016</v>
      </c>
      <c r="G151" s="5" t="s">
        <v>1453</v>
      </c>
      <c r="H151" s="5" t="s">
        <v>2017</v>
      </c>
      <c r="J151" s="5" t="s">
        <v>2888</v>
      </c>
    </row>
    <row r="152" spans="1:10">
      <c r="A152" s="5">
        <v>151</v>
      </c>
      <c r="B152" s="5" t="s">
        <v>1436</v>
      </c>
      <c r="C152" s="5" t="s">
        <v>169</v>
      </c>
      <c r="D152" s="5" t="s">
        <v>2018</v>
      </c>
      <c r="E152" s="5" t="s">
        <v>2019</v>
      </c>
      <c r="F152" s="5" t="s">
        <v>2020</v>
      </c>
      <c r="G152" s="5" t="s">
        <v>1554</v>
      </c>
      <c r="H152" s="5" t="s">
        <v>1684</v>
      </c>
      <c r="J152" s="5" t="s">
        <v>2888</v>
      </c>
    </row>
    <row r="153" spans="1:10">
      <c r="A153" s="5">
        <v>152</v>
      </c>
      <c r="B153" s="5" t="s">
        <v>1436</v>
      </c>
      <c r="C153" s="5" t="s">
        <v>169</v>
      </c>
      <c r="D153" s="5" t="s">
        <v>2021</v>
      </c>
      <c r="E153" s="5" t="s">
        <v>2022</v>
      </c>
      <c r="F153" s="5" t="s">
        <v>2023</v>
      </c>
      <c r="G153" s="5" t="s">
        <v>1467</v>
      </c>
      <c r="H153" s="5" t="s">
        <v>2024</v>
      </c>
      <c r="J153" s="5" t="s">
        <v>2888</v>
      </c>
    </row>
    <row r="154" spans="1:10">
      <c r="A154" s="5">
        <v>153</v>
      </c>
      <c r="B154" s="5" t="s">
        <v>1436</v>
      </c>
      <c r="C154" s="5" t="s">
        <v>169</v>
      </c>
      <c r="D154" s="5" t="s">
        <v>2025</v>
      </c>
      <c r="E154" s="5" t="s">
        <v>2026</v>
      </c>
      <c r="F154" s="5" t="s">
        <v>2027</v>
      </c>
      <c r="G154" s="5" t="s">
        <v>1570</v>
      </c>
      <c r="H154" s="5" t="s">
        <v>2028</v>
      </c>
      <c r="J154" s="5" t="s">
        <v>2888</v>
      </c>
    </row>
    <row r="155" spans="1:10">
      <c r="A155" s="5">
        <v>154</v>
      </c>
      <c r="B155" s="5" t="s">
        <v>1436</v>
      </c>
      <c r="C155" s="5" t="s">
        <v>169</v>
      </c>
      <c r="D155" s="5" t="s">
        <v>2029</v>
      </c>
      <c r="E155" s="5" t="s">
        <v>2030</v>
      </c>
      <c r="F155" s="5" t="s">
        <v>2031</v>
      </c>
      <c r="G155" s="5" t="s">
        <v>1688</v>
      </c>
      <c r="H155" s="5" t="s">
        <v>2032</v>
      </c>
      <c r="J155" s="5" t="s">
        <v>2888</v>
      </c>
    </row>
    <row r="156" spans="1:10">
      <c r="A156" s="5">
        <v>155</v>
      </c>
      <c r="B156" s="5" t="s">
        <v>1436</v>
      </c>
      <c r="C156" s="5" t="s">
        <v>169</v>
      </c>
      <c r="D156" s="5" t="s">
        <v>2033</v>
      </c>
      <c r="E156" s="5" t="s">
        <v>2034</v>
      </c>
      <c r="F156" s="5" t="s">
        <v>2035</v>
      </c>
      <c r="G156" s="5" t="s">
        <v>1761</v>
      </c>
      <c r="H156" s="5" t="s">
        <v>1800</v>
      </c>
      <c r="J156" s="5" t="s">
        <v>2888</v>
      </c>
    </row>
    <row r="157" spans="1:10">
      <c r="A157" s="5">
        <v>156</v>
      </c>
      <c r="B157" s="5" t="s">
        <v>1436</v>
      </c>
      <c r="C157" s="5" t="s">
        <v>169</v>
      </c>
      <c r="D157" s="5" t="s">
        <v>2036</v>
      </c>
      <c r="E157" s="5" t="s">
        <v>2037</v>
      </c>
      <c r="F157" s="5" t="s">
        <v>2038</v>
      </c>
      <c r="G157" s="5" t="s">
        <v>1543</v>
      </c>
      <c r="J157" s="5" t="s">
        <v>2888</v>
      </c>
    </row>
    <row r="158" spans="1:10">
      <c r="A158" s="5">
        <v>157</v>
      </c>
      <c r="B158" s="5" t="s">
        <v>1436</v>
      </c>
      <c r="C158" s="5" t="s">
        <v>169</v>
      </c>
      <c r="D158" s="5" t="s">
        <v>2039</v>
      </c>
      <c r="E158" s="5" t="s">
        <v>2040</v>
      </c>
      <c r="F158" s="5" t="s">
        <v>2041</v>
      </c>
      <c r="G158" s="5" t="s">
        <v>1543</v>
      </c>
      <c r="H158" s="5" t="s">
        <v>2042</v>
      </c>
      <c r="J158" s="5" t="s">
        <v>2888</v>
      </c>
    </row>
    <row r="159" spans="1:10">
      <c r="A159" s="5">
        <v>158</v>
      </c>
      <c r="B159" s="5" t="s">
        <v>1436</v>
      </c>
      <c r="C159" s="5" t="s">
        <v>169</v>
      </c>
      <c r="D159" s="5" t="s">
        <v>2043</v>
      </c>
      <c r="E159" s="5" t="s">
        <v>2044</v>
      </c>
      <c r="F159" s="5" t="s">
        <v>2045</v>
      </c>
      <c r="G159" s="5" t="s">
        <v>1444</v>
      </c>
      <c r="H159" s="5" t="s">
        <v>2046</v>
      </c>
      <c r="J159" s="5" t="s">
        <v>2888</v>
      </c>
    </row>
    <row r="160" spans="1:10">
      <c r="A160" s="5">
        <v>159</v>
      </c>
      <c r="B160" s="5" t="s">
        <v>1436</v>
      </c>
      <c r="C160" s="5" t="s">
        <v>169</v>
      </c>
      <c r="D160" s="5" t="s">
        <v>2047</v>
      </c>
      <c r="E160" s="5" t="s">
        <v>2048</v>
      </c>
      <c r="F160" s="5" t="s">
        <v>2049</v>
      </c>
      <c r="G160" s="5" t="s">
        <v>1538</v>
      </c>
      <c r="H160" s="5" t="s">
        <v>2050</v>
      </c>
      <c r="J160" s="5" t="s">
        <v>2888</v>
      </c>
    </row>
    <row r="161" spans="1:10">
      <c r="A161" s="5">
        <v>160</v>
      </c>
      <c r="B161" s="5" t="s">
        <v>1436</v>
      </c>
      <c r="C161" s="5" t="s">
        <v>169</v>
      </c>
      <c r="D161" s="5" t="s">
        <v>2051</v>
      </c>
      <c r="E161" s="5" t="s">
        <v>2052</v>
      </c>
      <c r="F161" s="5" t="s">
        <v>2053</v>
      </c>
      <c r="G161" s="5" t="s">
        <v>1543</v>
      </c>
      <c r="H161" s="5" t="s">
        <v>2054</v>
      </c>
      <c r="J161" s="5" t="s">
        <v>2888</v>
      </c>
    </row>
    <row r="162" spans="1:10">
      <c r="A162" s="5">
        <v>161</v>
      </c>
      <c r="B162" s="5" t="s">
        <v>1436</v>
      </c>
      <c r="C162" s="5" t="s">
        <v>169</v>
      </c>
      <c r="D162" s="5" t="s">
        <v>2055</v>
      </c>
      <c r="E162" s="5" t="s">
        <v>2056</v>
      </c>
      <c r="F162" s="5" t="s">
        <v>2057</v>
      </c>
      <c r="G162" s="5" t="s">
        <v>1449</v>
      </c>
      <c r="H162" s="5" t="s">
        <v>2058</v>
      </c>
      <c r="J162" s="5" t="s">
        <v>2888</v>
      </c>
    </row>
    <row r="163" spans="1:10">
      <c r="A163" s="5">
        <v>162</v>
      </c>
      <c r="B163" s="5" t="s">
        <v>1436</v>
      </c>
      <c r="C163" s="5" t="s">
        <v>169</v>
      </c>
      <c r="D163" s="5" t="s">
        <v>2059</v>
      </c>
      <c r="E163" s="5" t="s">
        <v>2060</v>
      </c>
      <c r="F163" s="5" t="s">
        <v>2061</v>
      </c>
      <c r="G163" s="5" t="s">
        <v>1673</v>
      </c>
      <c r="J163" s="5" t="s">
        <v>2888</v>
      </c>
    </row>
    <row r="164" spans="1:10">
      <c r="A164" s="5">
        <v>163</v>
      </c>
      <c r="B164" s="5" t="s">
        <v>1436</v>
      </c>
      <c r="C164" s="5" t="s">
        <v>169</v>
      </c>
      <c r="D164" s="5" t="s">
        <v>2062</v>
      </c>
      <c r="E164" s="5" t="s">
        <v>2063</v>
      </c>
      <c r="F164" s="5" t="s">
        <v>2064</v>
      </c>
      <c r="G164" s="5" t="s">
        <v>1688</v>
      </c>
      <c r="H164" s="5" t="s">
        <v>2065</v>
      </c>
      <c r="J164" s="5" t="s">
        <v>2888</v>
      </c>
    </row>
    <row r="165" spans="1:10">
      <c r="A165" s="5">
        <v>164</v>
      </c>
      <c r="B165" s="5" t="s">
        <v>1436</v>
      </c>
      <c r="C165" s="5" t="s">
        <v>169</v>
      </c>
      <c r="D165" s="5" t="s">
        <v>2066</v>
      </c>
      <c r="E165" s="5" t="s">
        <v>2067</v>
      </c>
      <c r="F165" s="5" t="s">
        <v>2068</v>
      </c>
      <c r="G165" s="5" t="s">
        <v>1728</v>
      </c>
      <c r="H165" s="5" t="s">
        <v>2069</v>
      </c>
      <c r="J165" s="5" t="s">
        <v>2888</v>
      </c>
    </row>
    <row r="166" spans="1:10">
      <c r="A166" s="5">
        <v>165</v>
      </c>
      <c r="B166" s="5" t="s">
        <v>1436</v>
      </c>
      <c r="C166" s="5" t="s">
        <v>169</v>
      </c>
      <c r="D166" s="5" t="s">
        <v>2070</v>
      </c>
      <c r="E166" s="5" t="s">
        <v>2071</v>
      </c>
      <c r="F166" s="5" t="s">
        <v>2072</v>
      </c>
      <c r="G166" s="5" t="s">
        <v>1728</v>
      </c>
      <c r="H166" s="5" t="s">
        <v>2054</v>
      </c>
      <c r="J166" s="5" t="s">
        <v>2888</v>
      </c>
    </row>
    <row r="167" spans="1:10">
      <c r="A167" s="5">
        <v>166</v>
      </c>
      <c r="B167" s="5" t="s">
        <v>1436</v>
      </c>
      <c r="C167" s="5" t="s">
        <v>169</v>
      </c>
      <c r="D167" s="5" t="s">
        <v>2073</v>
      </c>
      <c r="E167" s="5" t="s">
        <v>2074</v>
      </c>
      <c r="F167" s="5" t="s">
        <v>2075</v>
      </c>
      <c r="G167" s="5" t="s">
        <v>1728</v>
      </c>
      <c r="H167" s="5" t="s">
        <v>2076</v>
      </c>
      <c r="J167" s="5" t="s">
        <v>2888</v>
      </c>
    </row>
    <row r="168" spans="1:10">
      <c r="A168" s="5">
        <v>167</v>
      </c>
      <c r="B168" s="5" t="s">
        <v>1436</v>
      </c>
      <c r="C168" s="5" t="s">
        <v>169</v>
      </c>
      <c r="D168" s="5" t="s">
        <v>2077</v>
      </c>
      <c r="E168" s="5" t="s">
        <v>2078</v>
      </c>
      <c r="F168" s="5" t="s">
        <v>2079</v>
      </c>
      <c r="G168" s="5" t="s">
        <v>1761</v>
      </c>
      <c r="H168" s="5" t="s">
        <v>2080</v>
      </c>
      <c r="J168" s="5" t="s">
        <v>2888</v>
      </c>
    </row>
    <row r="169" spans="1:10">
      <c r="A169" s="5">
        <v>168</v>
      </c>
      <c r="B169" s="5" t="s">
        <v>1436</v>
      </c>
      <c r="C169" s="5" t="s">
        <v>169</v>
      </c>
      <c r="D169" s="5" t="s">
        <v>2081</v>
      </c>
      <c r="E169" s="5" t="s">
        <v>2082</v>
      </c>
      <c r="F169" s="5" t="s">
        <v>2083</v>
      </c>
      <c r="G169" s="5" t="s">
        <v>1620</v>
      </c>
      <c r="H169" s="5" t="s">
        <v>2084</v>
      </c>
      <c r="J169" s="5" t="s">
        <v>2888</v>
      </c>
    </row>
    <row r="170" spans="1:10">
      <c r="A170" s="5">
        <v>169</v>
      </c>
      <c r="B170" s="5" t="s">
        <v>1436</v>
      </c>
      <c r="C170" s="5" t="s">
        <v>169</v>
      </c>
      <c r="D170" s="5" t="s">
        <v>2085</v>
      </c>
      <c r="E170" s="5" t="s">
        <v>2086</v>
      </c>
      <c r="F170" s="5" t="s">
        <v>2087</v>
      </c>
      <c r="G170" s="5" t="s">
        <v>1559</v>
      </c>
      <c r="H170" s="5" t="s">
        <v>2088</v>
      </c>
      <c r="J170" s="5" t="s">
        <v>2888</v>
      </c>
    </row>
    <row r="171" spans="1:10">
      <c r="A171" s="5">
        <v>170</v>
      </c>
      <c r="B171" s="5" t="s">
        <v>1436</v>
      </c>
      <c r="C171" s="5" t="s">
        <v>169</v>
      </c>
      <c r="D171" s="5" t="s">
        <v>2089</v>
      </c>
      <c r="E171" s="5" t="s">
        <v>2090</v>
      </c>
      <c r="F171" s="5" t="s">
        <v>2091</v>
      </c>
      <c r="G171" s="5" t="s">
        <v>1554</v>
      </c>
      <c r="H171" s="5" t="s">
        <v>2092</v>
      </c>
      <c r="J171" s="5" t="s">
        <v>2888</v>
      </c>
    </row>
    <row r="172" spans="1:10">
      <c r="A172" s="5">
        <v>171</v>
      </c>
      <c r="B172" s="5" t="s">
        <v>1436</v>
      </c>
      <c r="C172" s="5" t="s">
        <v>169</v>
      </c>
      <c r="D172" s="5" t="s">
        <v>2093</v>
      </c>
      <c r="E172" s="5" t="s">
        <v>2094</v>
      </c>
      <c r="F172" s="5" t="s">
        <v>2095</v>
      </c>
      <c r="G172" s="5" t="s">
        <v>1620</v>
      </c>
      <c r="H172" s="5" t="s">
        <v>2096</v>
      </c>
      <c r="J172" s="5" t="s">
        <v>2888</v>
      </c>
    </row>
    <row r="173" spans="1:10">
      <c r="A173" s="5">
        <v>172</v>
      </c>
      <c r="B173" s="5" t="s">
        <v>1436</v>
      </c>
      <c r="C173" s="5" t="s">
        <v>169</v>
      </c>
      <c r="D173" s="5" t="s">
        <v>2097</v>
      </c>
      <c r="E173" s="5" t="s">
        <v>2098</v>
      </c>
      <c r="F173" s="5" t="s">
        <v>2099</v>
      </c>
      <c r="G173" s="5" t="s">
        <v>1786</v>
      </c>
      <c r="H173" s="5" t="s">
        <v>2100</v>
      </c>
      <c r="J173" s="5" t="s">
        <v>2888</v>
      </c>
    </row>
    <row r="174" spans="1:10">
      <c r="A174" s="5">
        <v>173</v>
      </c>
      <c r="B174" s="5" t="s">
        <v>1436</v>
      </c>
      <c r="C174" s="5" t="s">
        <v>169</v>
      </c>
      <c r="D174" s="5" t="s">
        <v>2101</v>
      </c>
      <c r="E174" s="5" t="s">
        <v>2102</v>
      </c>
      <c r="F174" s="5" t="s">
        <v>2103</v>
      </c>
      <c r="G174" s="5" t="s">
        <v>1651</v>
      </c>
      <c r="H174" s="5" t="s">
        <v>2104</v>
      </c>
      <c r="J174" s="5" t="s">
        <v>2888</v>
      </c>
    </row>
    <row r="175" spans="1:10">
      <c r="A175" s="5">
        <v>174</v>
      </c>
      <c r="B175" s="5" t="s">
        <v>1436</v>
      </c>
      <c r="C175" s="5" t="s">
        <v>169</v>
      </c>
      <c r="D175" s="5" t="s">
        <v>2105</v>
      </c>
      <c r="E175" s="5" t="s">
        <v>2106</v>
      </c>
      <c r="F175" s="5" t="s">
        <v>2107</v>
      </c>
      <c r="G175" s="5" t="s">
        <v>1475</v>
      </c>
      <c r="H175" s="5" t="s">
        <v>2108</v>
      </c>
      <c r="J175" s="5" t="s">
        <v>2888</v>
      </c>
    </row>
    <row r="176" spans="1:10">
      <c r="A176" s="5">
        <v>175</v>
      </c>
      <c r="B176" s="5" t="s">
        <v>1436</v>
      </c>
      <c r="C176" s="5" t="s">
        <v>169</v>
      </c>
      <c r="D176" s="5" t="s">
        <v>2109</v>
      </c>
      <c r="E176" s="5" t="s">
        <v>2110</v>
      </c>
      <c r="F176" s="5" t="s">
        <v>2111</v>
      </c>
      <c r="G176" s="5" t="s">
        <v>1554</v>
      </c>
      <c r="H176" s="5" t="s">
        <v>1800</v>
      </c>
      <c r="J176" s="5" t="s">
        <v>2888</v>
      </c>
    </row>
    <row r="177" spans="1:10">
      <c r="A177" s="5">
        <v>176</v>
      </c>
      <c r="B177" s="5" t="s">
        <v>1436</v>
      </c>
      <c r="C177" s="5" t="s">
        <v>169</v>
      </c>
      <c r="D177" s="5" t="s">
        <v>2112</v>
      </c>
      <c r="E177" s="5" t="s">
        <v>2113</v>
      </c>
      <c r="F177" s="5" t="s">
        <v>2114</v>
      </c>
      <c r="G177" s="5" t="s">
        <v>1475</v>
      </c>
      <c r="H177" s="5" t="s">
        <v>1550</v>
      </c>
      <c r="J177" s="5" t="s">
        <v>2888</v>
      </c>
    </row>
    <row r="178" spans="1:10">
      <c r="A178" s="5">
        <v>177</v>
      </c>
      <c r="B178" s="5" t="s">
        <v>1436</v>
      </c>
      <c r="C178" s="5" t="s">
        <v>169</v>
      </c>
      <c r="D178" s="5" t="s">
        <v>2115</v>
      </c>
      <c r="E178" s="5" t="s">
        <v>2116</v>
      </c>
      <c r="F178" s="5" t="s">
        <v>2117</v>
      </c>
      <c r="G178" s="5" t="s">
        <v>1458</v>
      </c>
      <c r="H178" s="5" t="s">
        <v>2118</v>
      </c>
      <c r="J178" s="5" t="s">
        <v>2888</v>
      </c>
    </row>
    <row r="179" spans="1:10">
      <c r="A179" s="5">
        <v>178</v>
      </c>
      <c r="B179" s="5" t="s">
        <v>1436</v>
      </c>
      <c r="C179" s="5" t="s">
        <v>169</v>
      </c>
      <c r="D179" s="5" t="s">
        <v>2119</v>
      </c>
      <c r="E179" s="5" t="s">
        <v>2120</v>
      </c>
      <c r="F179" s="5" t="s">
        <v>2121</v>
      </c>
      <c r="G179" s="5" t="s">
        <v>1458</v>
      </c>
      <c r="H179" s="5" t="s">
        <v>2122</v>
      </c>
      <c r="J179" s="5" t="s">
        <v>2888</v>
      </c>
    </row>
    <row r="180" spans="1:10">
      <c r="A180" s="5">
        <v>179</v>
      </c>
      <c r="B180" s="5" t="s">
        <v>1436</v>
      </c>
      <c r="C180" s="5" t="s">
        <v>169</v>
      </c>
      <c r="D180" s="5" t="s">
        <v>2123</v>
      </c>
      <c r="E180" s="5" t="s">
        <v>2124</v>
      </c>
      <c r="F180" s="5" t="s">
        <v>2125</v>
      </c>
      <c r="G180" s="5" t="s">
        <v>2126</v>
      </c>
      <c r="J180" s="5" t="s">
        <v>2888</v>
      </c>
    </row>
    <row r="181" spans="1:10">
      <c r="A181" s="5">
        <v>180</v>
      </c>
      <c r="B181" s="5" t="s">
        <v>1436</v>
      </c>
      <c r="C181" s="5" t="s">
        <v>169</v>
      </c>
      <c r="D181" s="5" t="s">
        <v>2127</v>
      </c>
      <c r="E181" s="5" t="s">
        <v>2128</v>
      </c>
      <c r="F181" s="5" t="s">
        <v>2129</v>
      </c>
      <c r="G181" s="5" t="s">
        <v>1449</v>
      </c>
      <c r="H181" s="5" t="s">
        <v>2130</v>
      </c>
      <c r="J181" s="5" t="s">
        <v>2888</v>
      </c>
    </row>
    <row r="182" spans="1:10">
      <c r="A182" s="5">
        <v>181</v>
      </c>
      <c r="B182" s="5" t="s">
        <v>1436</v>
      </c>
      <c r="C182" s="5" t="s">
        <v>169</v>
      </c>
      <c r="D182" s="5" t="s">
        <v>2131</v>
      </c>
      <c r="E182" s="5" t="s">
        <v>2132</v>
      </c>
      <c r="F182" s="5" t="s">
        <v>2133</v>
      </c>
      <c r="G182" s="5" t="s">
        <v>1453</v>
      </c>
      <c r="H182" s="5" t="s">
        <v>2134</v>
      </c>
      <c r="J182" s="5" t="s">
        <v>2888</v>
      </c>
    </row>
    <row r="183" spans="1:10">
      <c r="A183" s="5">
        <v>182</v>
      </c>
      <c r="B183" s="5" t="s">
        <v>1436</v>
      </c>
      <c r="C183" s="5" t="s">
        <v>169</v>
      </c>
      <c r="D183" s="5" t="s">
        <v>2135</v>
      </c>
      <c r="E183" s="5" t="s">
        <v>2136</v>
      </c>
      <c r="F183" s="5" t="s">
        <v>2137</v>
      </c>
      <c r="G183" s="5" t="s">
        <v>1444</v>
      </c>
      <c r="H183" s="5" t="s">
        <v>2138</v>
      </c>
      <c r="J183" s="5" t="s">
        <v>2888</v>
      </c>
    </row>
    <row r="184" spans="1:10">
      <c r="A184" s="5">
        <v>183</v>
      </c>
      <c r="B184" s="5" t="s">
        <v>1436</v>
      </c>
      <c r="C184" s="5" t="s">
        <v>169</v>
      </c>
      <c r="D184" s="5" t="s">
        <v>2139</v>
      </c>
      <c r="E184" s="5" t="s">
        <v>2140</v>
      </c>
      <c r="F184" s="5" t="s">
        <v>2141</v>
      </c>
      <c r="G184" s="5" t="s">
        <v>1554</v>
      </c>
      <c r="J184" s="5" t="s">
        <v>2888</v>
      </c>
    </row>
    <row r="185" spans="1:10">
      <c r="A185" s="5">
        <v>184</v>
      </c>
      <c r="B185" s="5" t="s">
        <v>1436</v>
      </c>
      <c r="C185" s="5" t="s">
        <v>169</v>
      </c>
      <c r="D185" s="5" t="s">
        <v>2142</v>
      </c>
      <c r="E185" s="5" t="s">
        <v>2143</v>
      </c>
      <c r="F185" s="5" t="s">
        <v>2144</v>
      </c>
      <c r="G185" s="5" t="s">
        <v>1651</v>
      </c>
      <c r="H185" s="5" t="s">
        <v>2145</v>
      </c>
      <c r="J185" s="5" t="s">
        <v>2888</v>
      </c>
    </row>
    <row r="186" spans="1:10">
      <c r="A186" s="5">
        <v>185</v>
      </c>
      <c r="B186" s="5" t="s">
        <v>1436</v>
      </c>
      <c r="C186" s="5" t="s">
        <v>169</v>
      </c>
      <c r="D186" s="5" t="s">
        <v>2146</v>
      </c>
      <c r="E186" s="5" t="s">
        <v>2147</v>
      </c>
      <c r="F186" s="5" t="s">
        <v>2148</v>
      </c>
      <c r="G186" s="5" t="s">
        <v>1521</v>
      </c>
      <c r="J186" s="5" t="s">
        <v>2888</v>
      </c>
    </row>
    <row r="187" spans="1:10">
      <c r="A187" s="5">
        <v>186</v>
      </c>
      <c r="B187" s="5" t="s">
        <v>1436</v>
      </c>
      <c r="C187" s="5" t="s">
        <v>169</v>
      </c>
      <c r="D187" s="5" t="s">
        <v>2149</v>
      </c>
      <c r="E187" s="5" t="s">
        <v>2150</v>
      </c>
      <c r="F187" s="5" t="s">
        <v>2151</v>
      </c>
      <c r="G187" s="5" t="s">
        <v>1543</v>
      </c>
      <c r="J187" s="5" t="s">
        <v>2888</v>
      </c>
    </row>
    <row r="188" spans="1:10">
      <c r="A188" s="5">
        <v>187</v>
      </c>
      <c r="B188" s="5" t="s">
        <v>1436</v>
      </c>
      <c r="C188" s="5" t="s">
        <v>169</v>
      </c>
      <c r="D188" s="5" t="s">
        <v>2152</v>
      </c>
      <c r="E188" s="5" t="s">
        <v>2153</v>
      </c>
      <c r="F188" s="5" t="s">
        <v>2154</v>
      </c>
      <c r="G188" s="5" t="s">
        <v>1458</v>
      </c>
      <c r="J188" s="5" t="s">
        <v>2888</v>
      </c>
    </row>
    <row r="189" spans="1:10">
      <c r="A189" s="5">
        <v>188</v>
      </c>
      <c r="B189" s="5" t="s">
        <v>1436</v>
      </c>
      <c r="C189" s="5" t="s">
        <v>169</v>
      </c>
      <c r="D189" s="5" t="s">
        <v>2155</v>
      </c>
      <c r="E189" s="5" t="s">
        <v>2156</v>
      </c>
      <c r="F189" s="5" t="s">
        <v>2157</v>
      </c>
      <c r="G189" s="5" t="s">
        <v>1570</v>
      </c>
      <c r="H189" s="5" t="s">
        <v>2158</v>
      </c>
      <c r="J189" s="5" t="s">
        <v>2888</v>
      </c>
    </row>
    <row r="190" spans="1:10">
      <c r="A190" s="5">
        <v>189</v>
      </c>
      <c r="B190" s="5" t="s">
        <v>1436</v>
      </c>
      <c r="C190" s="5" t="s">
        <v>169</v>
      </c>
      <c r="D190" s="5" t="s">
        <v>2159</v>
      </c>
      <c r="E190" s="5" t="s">
        <v>2160</v>
      </c>
      <c r="F190" s="5" t="s">
        <v>2161</v>
      </c>
      <c r="G190" s="5" t="s">
        <v>1683</v>
      </c>
      <c r="J190" s="5" t="s">
        <v>2888</v>
      </c>
    </row>
    <row r="191" spans="1:10">
      <c r="A191" s="5">
        <v>190</v>
      </c>
      <c r="B191" s="5" t="s">
        <v>1436</v>
      </c>
      <c r="C191" s="5" t="s">
        <v>169</v>
      </c>
      <c r="D191" s="5" t="s">
        <v>2162</v>
      </c>
      <c r="E191" s="5" t="s">
        <v>2163</v>
      </c>
      <c r="F191" s="5" t="s">
        <v>2164</v>
      </c>
      <c r="G191" s="5" t="s">
        <v>1449</v>
      </c>
      <c r="H191" s="5" t="s">
        <v>2165</v>
      </c>
      <c r="J191" s="5" t="s">
        <v>2888</v>
      </c>
    </row>
    <row r="192" spans="1:10">
      <c r="A192" s="5">
        <v>191</v>
      </c>
      <c r="B192" s="5" t="s">
        <v>1436</v>
      </c>
      <c r="C192" s="5" t="s">
        <v>169</v>
      </c>
      <c r="D192" s="5" t="s">
        <v>2166</v>
      </c>
      <c r="E192" s="5" t="s">
        <v>2167</v>
      </c>
      <c r="F192" s="5" t="s">
        <v>2168</v>
      </c>
      <c r="G192" s="5" t="s">
        <v>1620</v>
      </c>
      <c r="H192" s="5" t="s">
        <v>2169</v>
      </c>
      <c r="J192" s="5" t="s">
        <v>2888</v>
      </c>
    </row>
    <row r="193" spans="1:10">
      <c r="A193" s="5">
        <v>192</v>
      </c>
      <c r="B193" s="5" t="s">
        <v>1436</v>
      </c>
      <c r="C193" s="5" t="s">
        <v>169</v>
      </c>
      <c r="D193" s="5" t="s">
        <v>2170</v>
      </c>
      <c r="E193" s="5" t="s">
        <v>2171</v>
      </c>
      <c r="F193" s="5" t="s">
        <v>2172</v>
      </c>
      <c r="G193" s="5" t="s">
        <v>1559</v>
      </c>
      <c r="H193" s="5" t="s">
        <v>2173</v>
      </c>
      <c r="J193" s="5" t="s">
        <v>2888</v>
      </c>
    </row>
    <row r="194" spans="1:10">
      <c r="A194" s="5">
        <v>193</v>
      </c>
      <c r="B194" s="5" t="s">
        <v>1436</v>
      </c>
      <c r="C194" s="5" t="s">
        <v>169</v>
      </c>
      <c r="D194" s="5" t="s">
        <v>2174</v>
      </c>
      <c r="E194" s="5" t="s">
        <v>2171</v>
      </c>
      <c r="F194" s="5" t="s">
        <v>2175</v>
      </c>
      <c r="G194" s="5" t="s">
        <v>1851</v>
      </c>
      <c r="J194" s="5" t="s">
        <v>2888</v>
      </c>
    </row>
    <row r="195" spans="1:10">
      <c r="A195" s="5">
        <v>194</v>
      </c>
      <c r="B195" s="5" t="s">
        <v>1436</v>
      </c>
      <c r="C195" s="5" t="s">
        <v>169</v>
      </c>
      <c r="D195" s="5" t="s">
        <v>2176</v>
      </c>
      <c r="E195" s="5" t="s">
        <v>2177</v>
      </c>
      <c r="F195" s="5" t="s">
        <v>2178</v>
      </c>
      <c r="G195" s="5" t="s">
        <v>1851</v>
      </c>
      <c r="H195" s="5" t="s">
        <v>2179</v>
      </c>
      <c r="J195" s="5" t="s">
        <v>2888</v>
      </c>
    </row>
    <row r="196" spans="1:10">
      <c r="A196" s="5">
        <v>195</v>
      </c>
      <c r="B196" s="5" t="s">
        <v>1436</v>
      </c>
      <c r="C196" s="5" t="s">
        <v>169</v>
      </c>
      <c r="D196" s="5" t="s">
        <v>2180</v>
      </c>
      <c r="E196" s="5" t="s">
        <v>2181</v>
      </c>
      <c r="F196" s="5" t="s">
        <v>2182</v>
      </c>
      <c r="G196" s="5" t="s">
        <v>2183</v>
      </c>
      <c r="H196" s="5" t="s">
        <v>2184</v>
      </c>
      <c r="J196" s="5" t="s">
        <v>2888</v>
      </c>
    </row>
    <row r="197" spans="1:10">
      <c r="A197" s="5">
        <v>196</v>
      </c>
      <c r="B197" s="5" t="s">
        <v>1436</v>
      </c>
      <c r="C197" s="5" t="s">
        <v>169</v>
      </c>
      <c r="D197" s="5" t="s">
        <v>2185</v>
      </c>
      <c r="E197" s="5" t="s">
        <v>2186</v>
      </c>
      <c r="F197" s="5" t="s">
        <v>2187</v>
      </c>
      <c r="G197" s="5" t="s">
        <v>1851</v>
      </c>
      <c r="H197" s="5" t="s">
        <v>2188</v>
      </c>
      <c r="J197" s="5" t="s">
        <v>2888</v>
      </c>
    </row>
    <row r="198" spans="1:10">
      <c r="A198" s="5">
        <v>197</v>
      </c>
      <c r="B198" s="5" t="s">
        <v>1436</v>
      </c>
      <c r="C198" s="5" t="s">
        <v>169</v>
      </c>
      <c r="D198" s="5" t="s">
        <v>2189</v>
      </c>
      <c r="E198" s="5" t="s">
        <v>2190</v>
      </c>
      <c r="F198" s="5" t="s">
        <v>2191</v>
      </c>
      <c r="G198" s="5" t="s">
        <v>1683</v>
      </c>
      <c r="J198" s="5" t="s">
        <v>2888</v>
      </c>
    </row>
    <row r="199" spans="1:10">
      <c r="A199" s="5">
        <v>198</v>
      </c>
      <c r="B199" s="5" t="s">
        <v>1436</v>
      </c>
      <c r="C199" s="5" t="s">
        <v>169</v>
      </c>
      <c r="D199" s="5" t="s">
        <v>2192</v>
      </c>
      <c r="E199" s="5" t="s">
        <v>2193</v>
      </c>
      <c r="F199" s="5" t="s">
        <v>2194</v>
      </c>
      <c r="G199" s="5" t="s">
        <v>2195</v>
      </c>
      <c r="H199" s="5" t="s">
        <v>2196</v>
      </c>
      <c r="J199" s="5" t="s">
        <v>2888</v>
      </c>
    </row>
    <row r="200" spans="1:10">
      <c r="A200" s="5">
        <v>199</v>
      </c>
      <c r="B200" s="5" t="s">
        <v>1436</v>
      </c>
      <c r="C200" s="5" t="s">
        <v>169</v>
      </c>
      <c r="D200" s="5" t="s">
        <v>2197</v>
      </c>
      <c r="E200" s="5" t="s">
        <v>2198</v>
      </c>
      <c r="F200" s="5" t="s">
        <v>2199</v>
      </c>
      <c r="G200" s="5" t="s">
        <v>1559</v>
      </c>
      <c r="H200" s="5" t="s">
        <v>2200</v>
      </c>
      <c r="J200" s="5" t="s">
        <v>2888</v>
      </c>
    </row>
    <row r="201" spans="1:10">
      <c r="A201" s="5">
        <v>200</v>
      </c>
      <c r="B201" s="5" t="s">
        <v>1436</v>
      </c>
      <c r="C201" s="5" t="s">
        <v>169</v>
      </c>
      <c r="D201" s="5" t="s">
        <v>2201</v>
      </c>
      <c r="E201" s="5" t="s">
        <v>2202</v>
      </c>
      <c r="F201" s="5" t="s">
        <v>2203</v>
      </c>
      <c r="G201" s="5" t="s">
        <v>1449</v>
      </c>
      <c r="J201" s="5" t="s">
        <v>2888</v>
      </c>
    </row>
    <row r="202" spans="1:10">
      <c r="A202" s="5">
        <v>201</v>
      </c>
      <c r="B202" s="5" t="s">
        <v>1436</v>
      </c>
      <c r="C202" s="5" t="s">
        <v>169</v>
      </c>
      <c r="D202" s="5" t="s">
        <v>2204</v>
      </c>
      <c r="E202" s="5" t="s">
        <v>2205</v>
      </c>
      <c r="F202" s="5" t="s">
        <v>2206</v>
      </c>
      <c r="G202" s="5" t="s">
        <v>1786</v>
      </c>
      <c r="H202" s="5" t="s">
        <v>2207</v>
      </c>
      <c r="J202" s="5" t="s">
        <v>2888</v>
      </c>
    </row>
    <row r="203" spans="1:10">
      <c r="A203" s="5">
        <v>202</v>
      </c>
      <c r="B203" s="5" t="s">
        <v>1436</v>
      </c>
      <c r="C203" s="5" t="s">
        <v>169</v>
      </c>
      <c r="D203" s="5" t="s">
        <v>2208</v>
      </c>
      <c r="E203" s="5" t="s">
        <v>2209</v>
      </c>
      <c r="F203" s="5" t="s">
        <v>2210</v>
      </c>
      <c r="G203" s="5" t="s">
        <v>2211</v>
      </c>
      <c r="H203" s="5" t="s">
        <v>2212</v>
      </c>
      <c r="J203" s="5" t="s">
        <v>2888</v>
      </c>
    </row>
    <row r="204" spans="1:10">
      <c r="A204" s="5">
        <v>203</v>
      </c>
      <c r="B204" s="5" t="s">
        <v>1436</v>
      </c>
      <c r="C204" s="5" t="s">
        <v>169</v>
      </c>
      <c r="D204" s="5" t="s">
        <v>2213</v>
      </c>
      <c r="E204" s="5" t="s">
        <v>2214</v>
      </c>
      <c r="F204" s="5" t="s">
        <v>2215</v>
      </c>
      <c r="G204" s="5" t="s">
        <v>1484</v>
      </c>
      <c r="H204" s="5" t="s">
        <v>2216</v>
      </c>
      <c r="J204" s="5" t="s">
        <v>2888</v>
      </c>
    </row>
    <row r="205" spans="1:10">
      <c r="A205" s="5">
        <v>204</v>
      </c>
      <c r="B205" s="5" t="s">
        <v>1436</v>
      </c>
      <c r="C205" s="5" t="s">
        <v>169</v>
      </c>
      <c r="D205" s="5" t="s">
        <v>2217</v>
      </c>
      <c r="E205" s="5" t="s">
        <v>2218</v>
      </c>
      <c r="F205" s="5" t="s">
        <v>2219</v>
      </c>
      <c r="G205" s="5" t="s">
        <v>1696</v>
      </c>
      <c r="H205" s="5" t="s">
        <v>2220</v>
      </c>
      <c r="J205" s="5" t="s">
        <v>2888</v>
      </c>
    </row>
    <row r="206" spans="1:10">
      <c r="A206" s="5">
        <v>205</v>
      </c>
      <c r="B206" s="5" t="s">
        <v>1436</v>
      </c>
      <c r="C206" s="5" t="s">
        <v>169</v>
      </c>
      <c r="D206" s="5" t="s">
        <v>2221</v>
      </c>
      <c r="E206" s="5" t="s">
        <v>2222</v>
      </c>
      <c r="F206" s="5" t="s">
        <v>2223</v>
      </c>
      <c r="G206" s="5" t="s">
        <v>2224</v>
      </c>
      <c r="J206" s="5" t="s">
        <v>2888</v>
      </c>
    </row>
    <row r="207" spans="1:10">
      <c r="A207" s="5">
        <v>206</v>
      </c>
      <c r="B207" s="5" t="s">
        <v>1436</v>
      </c>
      <c r="C207" s="5" t="s">
        <v>169</v>
      </c>
      <c r="D207" s="5" t="s">
        <v>2225</v>
      </c>
      <c r="E207" s="5" t="s">
        <v>2226</v>
      </c>
      <c r="F207" s="5" t="s">
        <v>2227</v>
      </c>
      <c r="G207" s="5" t="s">
        <v>1449</v>
      </c>
      <c r="J207" s="5" t="s">
        <v>2888</v>
      </c>
    </row>
    <row r="208" spans="1:10">
      <c r="A208" s="5">
        <v>207</v>
      </c>
      <c r="B208" s="5" t="s">
        <v>1436</v>
      </c>
      <c r="C208" s="5" t="s">
        <v>169</v>
      </c>
      <c r="D208" s="5" t="s">
        <v>2228</v>
      </c>
      <c r="E208" s="5" t="s">
        <v>2229</v>
      </c>
      <c r="F208" s="5" t="s">
        <v>2230</v>
      </c>
      <c r="G208" s="5" t="s">
        <v>1846</v>
      </c>
      <c r="H208" s="5" t="s">
        <v>2231</v>
      </c>
      <c r="J208" s="5" t="s">
        <v>2888</v>
      </c>
    </row>
    <row r="209" spans="1:10">
      <c r="A209" s="5">
        <v>208</v>
      </c>
      <c r="B209" s="5" t="s">
        <v>1436</v>
      </c>
      <c r="C209" s="5" t="s">
        <v>169</v>
      </c>
      <c r="D209" s="5" t="s">
        <v>2232</v>
      </c>
      <c r="E209" s="5" t="s">
        <v>2233</v>
      </c>
      <c r="F209" s="5" t="s">
        <v>2234</v>
      </c>
      <c r="G209" s="5" t="s">
        <v>1453</v>
      </c>
      <c r="J209" s="5" t="s">
        <v>2888</v>
      </c>
    </row>
    <row r="210" spans="1:10">
      <c r="A210" s="5">
        <v>209</v>
      </c>
      <c r="B210" s="5" t="s">
        <v>1436</v>
      </c>
      <c r="C210" s="5" t="s">
        <v>169</v>
      </c>
      <c r="D210" s="5" t="s">
        <v>2235</v>
      </c>
      <c r="E210" s="5" t="s">
        <v>2236</v>
      </c>
      <c r="F210" s="5" t="s">
        <v>2237</v>
      </c>
      <c r="G210" s="5" t="s">
        <v>1570</v>
      </c>
      <c r="H210" s="5" t="s">
        <v>2158</v>
      </c>
      <c r="J210" s="5" t="s">
        <v>2888</v>
      </c>
    </row>
    <row r="211" spans="1:10">
      <c r="A211" s="5">
        <v>210</v>
      </c>
      <c r="B211" s="5" t="s">
        <v>1436</v>
      </c>
      <c r="C211" s="5" t="s">
        <v>169</v>
      </c>
      <c r="D211" s="5" t="s">
        <v>2238</v>
      </c>
      <c r="E211" s="5" t="s">
        <v>2239</v>
      </c>
      <c r="F211" s="5" t="s">
        <v>2240</v>
      </c>
      <c r="G211" s="5" t="s">
        <v>2241</v>
      </c>
      <c r="J211" s="5" t="s">
        <v>2888</v>
      </c>
    </row>
    <row r="212" spans="1:10">
      <c r="A212" s="5">
        <v>211</v>
      </c>
      <c r="B212" s="5" t="s">
        <v>1436</v>
      </c>
      <c r="C212" s="5" t="s">
        <v>169</v>
      </c>
      <c r="D212" s="5" t="s">
        <v>2242</v>
      </c>
      <c r="E212" s="5" t="s">
        <v>2243</v>
      </c>
      <c r="F212" s="5" t="s">
        <v>2244</v>
      </c>
      <c r="G212" s="5" t="s">
        <v>1475</v>
      </c>
      <c r="J212" s="5" t="s">
        <v>2888</v>
      </c>
    </row>
    <row r="213" spans="1:10">
      <c r="A213" s="5">
        <v>212</v>
      </c>
      <c r="B213" s="5" t="s">
        <v>1436</v>
      </c>
      <c r="C213" s="5" t="s">
        <v>169</v>
      </c>
      <c r="D213" s="5" t="s">
        <v>2245</v>
      </c>
      <c r="E213" s="5" t="s">
        <v>2246</v>
      </c>
      <c r="F213" s="5" t="s">
        <v>2247</v>
      </c>
      <c r="G213" s="5" t="s">
        <v>1484</v>
      </c>
      <c r="H213" s="5" t="s">
        <v>2248</v>
      </c>
      <c r="J213" s="5" t="s">
        <v>2888</v>
      </c>
    </row>
    <row r="214" spans="1:10">
      <c r="A214" s="5">
        <v>213</v>
      </c>
      <c r="B214" s="5" t="s">
        <v>1436</v>
      </c>
      <c r="C214" s="5" t="s">
        <v>169</v>
      </c>
      <c r="D214" s="5" t="s">
        <v>2249</v>
      </c>
      <c r="E214" s="5" t="s">
        <v>2250</v>
      </c>
      <c r="F214" s="5" t="s">
        <v>2251</v>
      </c>
      <c r="G214" s="5" t="s">
        <v>1453</v>
      </c>
      <c r="H214" s="5" t="s">
        <v>2252</v>
      </c>
      <c r="J214" s="5" t="s">
        <v>2888</v>
      </c>
    </row>
    <row r="215" spans="1:10">
      <c r="A215" s="5">
        <v>214</v>
      </c>
      <c r="B215" s="5" t="s">
        <v>1436</v>
      </c>
      <c r="C215" s="5" t="s">
        <v>169</v>
      </c>
      <c r="D215" s="5" t="s">
        <v>2253</v>
      </c>
      <c r="E215" s="5" t="s">
        <v>2254</v>
      </c>
      <c r="F215" s="5" t="s">
        <v>2255</v>
      </c>
      <c r="G215" s="5" t="s">
        <v>1615</v>
      </c>
      <c r="H215" s="5" t="s">
        <v>2256</v>
      </c>
      <c r="J215" s="5" t="s">
        <v>2888</v>
      </c>
    </row>
    <row r="216" spans="1:10">
      <c r="A216" s="5">
        <v>215</v>
      </c>
      <c r="B216" s="5" t="s">
        <v>1436</v>
      </c>
      <c r="C216" s="5" t="s">
        <v>169</v>
      </c>
      <c r="D216" s="5" t="s">
        <v>2257</v>
      </c>
      <c r="E216" s="5" t="s">
        <v>2258</v>
      </c>
      <c r="F216" s="5" t="s">
        <v>2259</v>
      </c>
      <c r="G216" s="5" t="s">
        <v>1462</v>
      </c>
      <c r="H216" s="5" t="s">
        <v>2260</v>
      </c>
      <c r="J216" s="5" t="s">
        <v>2888</v>
      </c>
    </row>
    <row r="217" spans="1:10">
      <c r="A217" s="5">
        <v>216</v>
      </c>
      <c r="B217" s="5" t="s">
        <v>1436</v>
      </c>
      <c r="C217" s="5" t="s">
        <v>169</v>
      </c>
      <c r="D217" s="5" t="s">
        <v>2261</v>
      </c>
      <c r="E217" s="5" t="s">
        <v>2262</v>
      </c>
      <c r="F217" s="5" t="s">
        <v>2263</v>
      </c>
      <c r="G217" s="5" t="s">
        <v>1449</v>
      </c>
      <c r="H217" s="5" t="s">
        <v>2264</v>
      </c>
      <c r="J217" s="5" t="s">
        <v>2888</v>
      </c>
    </row>
    <row r="218" spans="1:10">
      <c r="A218" s="5">
        <v>217</v>
      </c>
      <c r="B218" s="5" t="s">
        <v>1436</v>
      </c>
      <c r="C218" s="5" t="s">
        <v>169</v>
      </c>
      <c r="D218" s="5" t="s">
        <v>2265</v>
      </c>
      <c r="E218" s="5" t="s">
        <v>2266</v>
      </c>
      <c r="F218" s="5" t="s">
        <v>2267</v>
      </c>
      <c r="G218" s="5" t="s">
        <v>1538</v>
      </c>
      <c r="J218" s="5" t="s">
        <v>2888</v>
      </c>
    </row>
    <row r="219" spans="1:10">
      <c r="A219" s="5">
        <v>218</v>
      </c>
      <c r="B219" s="5" t="s">
        <v>1436</v>
      </c>
      <c r="C219" s="5" t="s">
        <v>169</v>
      </c>
      <c r="D219" s="5" t="s">
        <v>2268</v>
      </c>
      <c r="E219" s="5" t="s">
        <v>2269</v>
      </c>
      <c r="F219" s="5" t="s">
        <v>2270</v>
      </c>
      <c r="G219" s="5" t="s">
        <v>1651</v>
      </c>
      <c r="J219" s="5" t="s">
        <v>2888</v>
      </c>
    </row>
    <row r="220" spans="1:10">
      <c r="A220" s="5">
        <v>219</v>
      </c>
      <c r="B220" s="5" t="s">
        <v>1436</v>
      </c>
      <c r="C220" s="5" t="s">
        <v>169</v>
      </c>
      <c r="D220" s="5" t="s">
        <v>2271</v>
      </c>
      <c r="E220" s="5" t="s">
        <v>2272</v>
      </c>
      <c r="F220" s="5" t="s">
        <v>2273</v>
      </c>
      <c r="G220" s="5" t="s">
        <v>1538</v>
      </c>
      <c r="J220" s="5" t="s">
        <v>2888</v>
      </c>
    </row>
    <row r="221" spans="1:10">
      <c r="A221" s="5">
        <v>220</v>
      </c>
      <c r="B221" s="5" t="s">
        <v>1436</v>
      </c>
      <c r="C221" s="5" t="s">
        <v>169</v>
      </c>
      <c r="D221" s="5" t="s">
        <v>2274</v>
      </c>
      <c r="E221" s="5" t="s">
        <v>2275</v>
      </c>
      <c r="F221" s="5" t="s">
        <v>2276</v>
      </c>
      <c r="G221" s="5" t="s">
        <v>1458</v>
      </c>
      <c r="H221" s="5" t="s">
        <v>2277</v>
      </c>
      <c r="J221" s="5" t="s">
        <v>2888</v>
      </c>
    </row>
    <row r="222" spans="1:10">
      <c r="A222" s="5">
        <v>221</v>
      </c>
      <c r="B222" s="5" t="s">
        <v>1436</v>
      </c>
      <c r="C222" s="5" t="s">
        <v>169</v>
      </c>
      <c r="D222" s="5" t="s">
        <v>2278</v>
      </c>
      <c r="E222" s="5" t="s">
        <v>2279</v>
      </c>
      <c r="F222" s="5" t="s">
        <v>2280</v>
      </c>
      <c r="G222" s="5" t="s">
        <v>1538</v>
      </c>
      <c r="H222" s="5" t="s">
        <v>2281</v>
      </c>
      <c r="J222" s="5" t="s">
        <v>2888</v>
      </c>
    </row>
    <row r="223" spans="1:10">
      <c r="A223" s="5">
        <v>222</v>
      </c>
      <c r="B223" s="5" t="s">
        <v>1436</v>
      </c>
      <c r="C223" s="5" t="s">
        <v>169</v>
      </c>
      <c r="D223" s="5" t="s">
        <v>2282</v>
      </c>
      <c r="E223" s="5" t="s">
        <v>2283</v>
      </c>
      <c r="F223" s="5" t="s">
        <v>2284</v>
      </c>
      <c r="G223" s="5" t="s">
        <v>1570</v>
      </c>
      <c r="H223" s="5" t="s">
        <v>2158</v>
      </c>
      <c r="J223" s="5" t="s">
        <v>2888</v>
      </c>
    </row>
    <row r="224" spans="1:10">
      <c r="A224" s="5">
        <v>223</v>
      </c>
      <c r="B224" s="5" t="s">
        <v>1436</v>
      </c>
      <c r="C224" s="5" t="s">
        <v>169</v>
      </c>
      <c r="D224" s="5" t="s">
        <v>2285</v>
      </c>
      <c r="E224" s="5" t="s">
        <v>2286</v>
      </c>
      <c r="F224" s="5" t="s">
        <v>2287</v>
      </c>
      <c r="G224" s="5" t="s">
        <v>1449</v>
      </c>
      <c r="H224" s="5" t="s">
        <v>2288</v>
      </c>
      <c r="J224" s="5" t="s">
        <v>2888</v>
      </c>
    </row>
    <row r="225" spans="1:10">
      <c r="A225" s="5">
        <v>224</v>
      </c>
      <c r="B225" s="5" t="s">
        <v>1436</v>
      </c>
      <c r="C225" s="5" t="s">
        <v>169</v>
      </c>
      <c r="D225" s="5" t="s">
        <v>2289</v>
      </c>
      <c r="E225" s="5" t="s">
        <v>2290</v>
      </c>
      <c r="F225" s="5" t="s">
        <v>2291</v>
      </c>
      <c r="G225" s="5" t="s">
        <v>1449</v>
      </c>
      <c r="H225" s="5" t="s">
        <v>2292</v>
      </c>
      <c r="J225" s="5" t="s">
        <v>2888</v>
      </c>
    </row>
    <row r="226" spans="1:10">
      <c r="A226" s="5">
        <v>225</v>
      </c>
      <c r="B226" s="5" t="s">
        <v>1436</v>
      </c>
      <c r="C226" s="5" t="s">
        <v>169</v>
      </c>
      <c r="D226" s="5" t="s">
        <v>2293</v>
      </c>
      <c r="E226" s="5" t="s">
        <v>2294</v>
      </c>
      <c r="F226" s="5" t="s">
        <v>2295</v>
      </c>
      <c r="G226" s="5" t="s">
        <v>1570</v>
      </c>
      <c r="H226" s="5" t="s">
        <v>2158</v>
      </c>
      <c r="J226" s="5" t="s">
        <v>2888</v>
      </c>
    </row>
    <row r="227" spans="1:10">
      <c r="A227" s="5">
        <v>226</v>
      </c>
      <c r="B227" s="5" t="s">
        <v>1436</v>
      </c>
      <c r="C227" s="5" t="s">
        <v>169</v>
      </c>
      <c r="D227" s="5" t="s">
        <v>2296</v>
      </c>
      <c r="E227" s="5" t="s">
        <v>2297</v>
      </c>
      <c r="F227" s="5" t="s">
        <v>2298</v>
      </c>
      <c r="G227" s="5" t="s">
        <v>1467</v>
      </c>
      <c r="H227" s="5" t="s">
        <v>2299</v>
      </c>
      <c r="J227" s="5" t="s">
        <v>2888</v>
      </c>
    </row>
    <row r="228" spans="1:10">
      <c r="A228" s="5">
        <v>227</v>
      </c>
      <c r="B228" s="5" t="s">
        <v>1436</v>
      </c>
      <c r="C228" s="5" t="s">
        <v>169</v>
      </c>
      <c r="D228" s="5" t="s">
        <v>2300</v>
      </c>
      <c r="E228" s="5" t="s">
        <v>2301</v>
      </c>
      <c r="F228" s="5" t="s">
        <v>2302</v>
      </c>
      <c r="G228" s="5" t="s">
        <v>2211</v>
      </c>
      <c r="J228" s="5" t="s">
        <v>2888</v>
      </c>
    </row>
    <row r="229" spans="1:10">
      <c r="A229" s="5">
        <v>228</v>
      </c>
      <c r="B229" s="5" t="s">
        <v>1436</v>
      </c>
      <c r="C229" s="5" t="s">
        <v>169</v>
      </c>
      <c r="D229" s="5" t="s">
        <v>2303</v>
      </c>
      <c r="E229" s="5" t="s">
        <v>2304</v>
      </c>
      <c r="F229" s="5" t="s">
        <v>2305</v>
      </c>
      <c r="G229" s="5" t="s">
        <v>1570</v>
      </c>
      <c r="H229" s="5" t="s">
        <v>2158</v>
      </c>
      <c r="J229" s="5" t="s">
        <v>2888</v>
      </c>
    </row>
    <row r="230" spans="1:10">
      <c r="A230" s="5">
        <v>229</v>
      </c>
      <c r="B230" s="5" t="s">
        <v>1436</v>
      </c>
      <c r="C230" s="5" t="s">
        <v>169</v>
      </c>
      <c r="D230" s="5" t="s">
        <v>2306</v>
      </c>
      <c r="E230" s="5" t="s">
        <v>2307</v>
      </c>
      <c r="F230" s="5" t="s">
        <v>2308</v>
      </c>
      <c r="G230" s="5" t="s">
        <v>2309</v>
      </c>
      <c r="H230" s="5" t="s">
        <v>2310</v>
      </c>
      <c r="J230" s="5" t="s">
        <v>2888</v>
      </c>
    </row>
    <row r="231" spans="1:10">
      <c r="A231" s="5">
        <v>230</v>
      </c>
      <c r="B231" s="5" t="s">
        <v>1436</v>
      </c>
      <c r="C231" s="5" t="s">
        <v>169</v>
      </c>
      <c r="D231" s="5" t="s">
        <v>2953</v>
      </c>
      <c r="E231" s="5" t="s">
        <v>2954</v>
      </c>
      <c r="F231" s="5" t="s">
        <v>2955</v>
      </c>
      <c r="G231" s="5" t="s">
        <v>1458</v>
      </c>
      <c r="H231" s="5" t="s">
        <v>2956</v>
      </c>
      <c r="J231" s="5" t="s">
        <v>2888</v>
      </c>
    </row>
    <row r="232" spans="1:10">
      <c r="A232" s="5">
        <v>231</v>
      </c>
      <c r="B232" s="5" t="s">
        <v>1436</v>
      </c>
      <c r="C232" s="5" t="s">
        <v>169</v>
      </c>
      <c r="D232" s="5" t="s">
        <v>2311</v>
      </c>
      <c r="E232" s="5" t="s">
        <v>2312</v>
      </c>
      <c r="F232" s="5" t="s">
        <v>2313</v>
      </c>
      <c r="G232" s="5" t="s">
        <v>1453</v>
      </c>
      <c r="H232" s="5" t="s">
        <v>2314</v>
      </c>
      <c r="J232" s="5" t="s">
        <v>2888</v>
      </c>
    </row>
    <row r="233" spans="1:10">
      <c r="A233" s="5">
        <v>232</v>
      </c>
      <c r="B233" s="5" t="s">
        <v>1436</v>
      </c>
      <c r="C233" s="5" t="s">
        <v>169</v>
      </c>
      <c r="D233" s="5" t="s">
        <v>2315</v>
      </c>
      <c r="E233" s="5" t="s">
        <v>2316</v>
      </c>
      <c r="F233" s="5" t="s">
        <v>2317</v>
      </c>
      <c r="G233" s="5" t="s">
        <v>1554</v>
      </c>
      <c r="H233" s="5" t="s">
        <v>2318</v>
      </c>
      <c r="I233" s="5" t="s">
        <v>2952</v>
      </c>
      <c r="J233" s="5" t="s">
        <v>2888</v>
      </c>
    </row>
    <row r="234" spans="1:10">
      <c r="A234" s="5">
        <v>233</v>
      </c>
      <c r="B234" s="5" t="s">
        <v>1436</v>
      </c>
      <c r="C234" s="5" t="s">
        <v>169</v>
      </c>
      <c r="D234" s="5" t="s">
        <v>2319</v>
      </c>
      <c r="E234" s="5" t="s">
        <v>2320</v>
      </c>
      <c r="F234" s="5" t="s">
        <v>2321</v>
      </c>
      <c r="G234" s="5" t="s">
        <v>1570</v>
      </c>
      <c r="J234" s="5" t="s">
        <v>2888</v>
      </c>
    </row>
    <row r="235" spans="1:10">
      <c r="A235" s="5">
        <v>234</v>
      </c>
      <c r="B235" s="5" t="s">
        <v>1436</v>
      </c>
      <c r="C235" s="5" t="s">
        <v>169</v>
      </c>
      <c r="D235" s="5" t="s">
        <v>2322</v>
      </c>
      <c r="E235" s="5" t="s">
        <v>2323</v>
      </c>
      <c r="F235" s="5" t="s">
        <v>2324</v>
      </c>
      <c r="G235" s="5" t="s">
        <v>1620</v>
      </c>
      <c r="H235" s="5" t="s">
        <v>2325</v>
      </c>
      <c r="J235" s="5" t="s">
        <v>2888</v>
      </c>
    </row>
    <row r="236" spans="1:10">
      <c r="A236" s="5">
        <v>235</v>
      </c>
      <c r="B236" s="5" t="s">
        <v>1436</v>
      </c>
      <c r="C236" s="5" t="s">
        <v>169</v>
      </c>
      <c r="D236" s="5" t="s">
        <v>2326</v>
      </c>
      <c r="E236" s="5" t="s">
        <v>2327</v>
      </c>
      <c r="F236" s="5" t="s">
        <v>2328</v>
      </c>
      <c r="G236" s="5" t="s">
        <v>1615</v>
      </c>
      <c r="H236" s="5" t="s">
        <v>2329</v>
      </c>
      <c r="J236" s="5" t="s">
        <v>2888</v>
      </c>
    </row>
    <row r="237" spans="1:10">
      <c r="A237" s="5">
        <v>236</v>
      </c>
      <c r="B237" s="5" t="s">
        <v>1436</v>
      </c>
      <c r="C237" s="5" t="s">
        <v>169</v>
      </c>
      <c r="D237" s="5" t="s">
        <v>2330</v>
      </c>
      <c r="E237" s="5" t="s">
        <v>2331</v>
      </c>
      <c r="F237" s="5" t="s">
        <v>2332</v>
      </c>
      <c r="G237" s="5" t="s">
        <v>1570</v>
      </c>
      <c r="H237" s="5" t="s">
        <v>2158</v>
      </c>
      <c r="J237" s="5" t="s">
        <v>2888</v>
      </c>
    </row>
    <row r="238" spans="1:10">
      <c r="A238" s="5">
        <v>237</v>
      </c>
      <c r="B238" s="5" t="s">
        <v>1436</v>
      </c>
      <c r="C238" s="5" t="s">
        <v>169</v>
      </c>
      <c r="D238" s="5" t="s">
        <v>2333</v>
      </c>
      <c r="E238" s="5" t="s">
        <v>2334</v>
      </c>
      <c r="F238" s="5" t="s">
        <v>2335</v>
      </c>
      <c r="G238" s="5" t="s">
        <v>1444</v>
      </c>
      <c r="H238" s="5" t="s">
        <v>2336</v>
      </c>
      <c r="J238" s="5" t="s">
        <v>2888</v>
      </c>
    </row>
    <row r="239" spans="1:10">
      <c r="A239" s="5">
        <v>238</v>
      </c>
      <c r="B239" s="5" t="s">
        <v>1436</v>
      </c>
      <c r="C239" s="5" t="s">
        <v>169</v>
      </c>
      <c r="D239" s="5" t="s">
        <v>2337</v>
      </c>
      <c r="E239" s="5" t="s">
        <v>2338</v>
      </c>
      <c r="F239" s="5" t="s">
        <v>2339</v>
      </c>
      <c r="G239" s="5" t="s">
        <v>1651</v>
      </c>
      <c r="H239" s="5" t="s">
        <v>2340</v>
      </c>
      <c r="J239" s="5" t="s">
        <v>2888</v>
      </c>
    </row>
    <row r="240" spans="1:10">
      <c r="A240" s="5">
        <v>239</v>
      </c>
      <c r="B240" s="5" t="s">
        <v>1436</v>
      </c>
      <c r="C240" s="5" t="s">
        <v>169</v>
      </c>
      <c r="D240" s="5" t="s">
        <v>2341</v>
      </c>
      <c r="E240" s="5" t="s">
        <v>2342</v>
      </c>
      <c r="F240" s="5" t="s">
        <v>2343</v>
      </c>
      <c r="G240" s="5" t="s">
        <v>1559</v>
      </c>
      <c r="J240" s="5" t="s">
        <v>2888</v>
      </c>
    </row>
    <row r="241" spans="1:10">
      <c r="A241" s="5">
        <v>240</v>
      </c>
      <c r="B241" s="5" t="s">
        <v>1436</v>
      </c>
      <c r="C241" s="5" t="s">
        <v>169</v>
      </c>
      <c r="D241" s="5" t="s">
        <v>2344</v>
      </c>
      <c r="E241" s="5" t="s">
        <v>2345</v>
      </c>
      <c r="F241" s="5" t="s">
        <v>2346</v>
      </c>
      <c r="G241" s="5" t="s">
        <v>1458</v>
      </c>
      <c r="H241" s="5" t="s">
        <v>2347</v>
      </c>
      <c r="J241" s="5" t="s">
        <v>2888</v>
      </c>
    </row>
    <row r="242" spans="1:10">
      <c r="A242" s="5">
        <v>241</v>
      </c>
      <c r="B242" s="5" t="s">
        <v>1436</v>
      </c>
      <c r="C242" s="5" t="s">
        <v>169</v>
      </c>
      <c r="D242" s="5" t="s">
        <v>2348</v>
      </c>
      <c r="E242" s="5" t="s">
        <v>2349</v>
      </c>
      <c r="F242" s="5" t="s">
        <v>2350</v>
      </c>
      <c r="G242" s="5" t="s">
        <v>1688</v>
      </c>
      <c r="J242" s="5" t="s">
        <v>2888</v>
      </c>
    </row>
    <row r="243" spans="1:10">
      <c r="A243" s="5">
        <v>242</v>
      </c>
      <c r="B243" s="5" t="s">
        <v>1436</v>
      </c>
      <c r="C243" s="5" t="s">
        <v>169</v>
      </c>
      <c r="D243" s="5" t="s">
        <v>2351</v>
      </c>
      <c r="E243" s="5" t="s">
        <v>2352</v>
      </c>
      <c r="F243" s="5" t="s">
        <v>2353</v>
      </c>
      <c r="G243" s="5" t="s">
        <v>1786</v>
      </c>
      <c r="H243" s="5" t="s">
        <v>2354</v>
      </c>
      <c r="J243" s="5" t="s">
        <v>2888</v>
      </c>
    </row>
    <row r="244" spans="1:10">
      <c r="A244" s="5">
        <v>243</v>
      </c>
      <c r="B244" s="5" t="s">
        <v>1436</v>
      </c>
      <c r="C244" s="5" t="s">
        <v>169</v>
      </c>
      <c r="D244" s="5" t="s">
        <v>2355</v>
      </c>
      <c r="E244" s="5" t="s">
        <v>2356</v>
      </c>
      <c r="F244" s="5" t="s">
        <v>2357</v>
      </c>
      <c r="G244" s="5" t="s">
        <v>1462</v>
      </c>
      <c r="J244" s="5" t="s">
        <v>2888</v>
      </c>
    </row>
    <row r="245" spans="1:10">
      <c r="A245" s="5">
        <v>244</v>
      </c>
      <c r="B245" s="5" t="s">
        <v>1436</v>
      </c>
      <c r="C245" s="5" t="s">
        <v>169</v>
      </c>
      <c r="D245" s="5" t="s">
        <v>2358</v>
      </c>
      <c r="E245" s="5" t="s">
        <v>2359</v>
      </c>
      <c r="F245" s="5" t="s">
        <v>2360</v>
      </c>
      <c r="G245" s="5" t="s">
        <v>1683</v>
      </c>
      <c r="H245" s="5" t="s">
        <v>2361</v>
      </c>
      <c r="J245" s="5" t="s">
        <v>2888</v>
      </c>
    </row>
    <row r="246" spans="1:10">
      <c r="A246" s="5">
        <v>245</v>
      </c>
      <c r="B246" s="5" t="s">
        <v>1436</v>
      </c>
      <c r="C246" s="5" t="s">
        <v>169</v>
      </c>
      <c r="D246" s="5" t="s">
        <v>2362</v>
      </c>
      <c r="E246" s="5" t="s">
        <v>2363</v>
      </c>
      <c r="F246" s="5" t="s">
        <v>2364</v>
      </c>
      <c r="G246" s="5" t="s">
        <v>1453</v>
      </c>
      <c r="J246" s="5" t="s">
        <v>2888</v>
      </c>
    </row>
    <row r="247" spans="1:10">
      <c r="A247" s="5">
        <v>246</v>
      </c>
      <c r="B247" s="5" t="s">
        <v>1436</v>
      </c>
      <c r="C247" s="5" t="s">
        <v>169</v>
      </c>
      <c r="D247" s="5" t="s">
        <v>2365</v>
      </c>
      <c r="E247" s="5" t="s">
        <v>2366</v>
      </c>
      <c r="F247" s="5" t="s">
        <v>2367</v>
      </c>
      <c r="G247" s="5" t="s">
        <v>1458</v>
      </c>
      <c r="J247" s="5" t="s">
        <v>2888</v>
      </c>
    </row>
    <row r="248" spans="1:10">
      <c r="A248" s="5">
        <v>247</v>
      </c>
      <c r="B248" s="5" t="s">
        <v>1436</v>
      </c>
      <c r="C248" s="5" t="s">
        <v>169</v>
      </c>
      <c r="D248" s="5" t="s">
        <v>2368</v>
      </c>
      <c r="E248" s="5" t="s">
        <v>2369</v>
      </c>
      <c r="F248" s="5" t="s">
        <v>2370</v>
      </c>
      <c r="G248" s="5" t="s">
        <v>1559</v>
      </c>
      <c r="J248" s="5" t="s">
        <v>2888</v>
      </c>
    </row>
    <row r="249" spans="1:10">
      <c r="A249" s="5">
        <v>248</v>
      </c>
      <c r="B249" s="5" t="s">
        <v>1436</v>
      </c>
      <c r="C249" s="5" t="s">
        <v>169</v>
      </c>
      <c r="D249" s="5" t="s">
        <v>2371</v>
      </c>
      <c r="E249" s="5" t="s">
        <v>2372</v>
      </c>
      <c r="F249" s="5" t="s">
        <v>2373</v>
      </c>
      <c r="G249" s="5" t="s">
        <v>1761</v>
      </c>
      <c r="H249" s="5" t="s">
        <v>2100</v>
      </c>
      <c r="J249" s="5" t="s">
        <v>2888</v>
      </c>
    </row>
    <row r="250" spans="1:10">
      <c r="A250" s="5">
        <v>249</v>
      </c>
      <c r="B250" s="5" t="s">
        <v>1436</v>
      </c>
      <c r="C250" s="5" t="s">
        <v>169</v>
      </c>
      <c r="D250" s="5" t="s">
        <v>2374</v>
      </c>
      <c r="E250" s="5" t="s">
        <v>2375</v>
      </c>
      <c r="F250" s="5" t="s">
        <v>2376</v>
      </c>
      <c r="G250" s="5" t="s">
        <v>1444</v>
      </c>
      <c r="H250" s="5" t="s">
        <v>2377</v>
      </c>
      <c r="J250" s="5" t="s">
        <v>2888</v>
      </c>
    </row>
    <row r="251" spans="1:10">
      <c r="A251" s="5">
        <v>250</v>
      </c>
      <c r="B251" s="5" t="s">
        <v>1436</v>
      </c>
      <c r="C251" s="5" t="s">
        <v>169</v>
      </c>
      <c r="D251" s="5" t="s">
        <v>2378</v>
      </c>
      <c r="E251" s="5" t="s">
        <v>2379</v>
      </c>
      <c r="F251" s="5" t="s">
        <v>2380</v>
      </c>
      <c r="G251" s="5" t="s">
        <v>1615</v>
      </c>
      <c r="H251" s="5" t="s">
        <v>2381</v>
      </c>
      <c r="J251" s="5" t="s">
        <v>2888</v>
      </c>
    </row>
    <row r="252" spans="1:10">
      <c r="A252" s="5">
        <v>251</v>
      </c>
      <c r="B252" s="5" t="s">
        <v>1436</v>
      </c>
      <c r="C252" s="5" t="s">
        <v>169</v>
      </c>
      <c r="D252" s="5" t="s">
        <v>2382</v>
      </c>
      <c r="E252" s="5" t="s">
        <v>2383</v>
      </c>
      <c r="F252" s="5" t="s">
        <v>2384</v>
      </c>
      <c r="G252" s="5" t="s">
        <v>1733</v>
      </c>
      <c r="J252" s="5" t="s">
        <v>2888</v>
      </c>
    </row>
    <row r="253" spans="1:10">
      <c r="A253" s="5">
        <v>252</v>
      </c>
      <c r="B253" s="5" t="s">
        <v>1436</v>
      </c>
      <c r="C253" s="5" t="s">
        <v>169</v>
      </c>
      <c r="D253" s="5" t="s">
        <v>2385</v>
      </c>
      <c r="E253" s="5" t="s">
        <v>2386</v>
      </c>
      <c r="F253" s="5" t="s">
        <v>2387</v>
      </c>
      <c r="G253" s="5" t="s">
        <v>1453</v>
      </c>
      <c r="H253" s="5" t="s">
        <v>2388</v>
      </c>
      <c r="J253" s="5" t="s">
        <v>2888</v>
      </c>
    </row>
    <row r="254" spans="1:10">
      <c r="A254" s="5">
        <v>253</v>
      </c>
      <c r="B254" s="5" t="s">
        <v>1436</v>
      </c>
      <c r="C254" s="5" t="s">
        <v>169</v>
      </c>
      <c r="D254" s="5" t="s">
        <v>2957</v>
      </c>
      <c r="E254" s="5" t="s">
        <v>2958</v>
      </c>
      <c r="F254" s="5" t="s">
        <v>2959</v>
      </c>
      <c r="G254" s="5" t="s">
        <v>1458</v>
      </c>
      <c r="H254" s="5" t="s">
        <v>2960</v>
      </c>
      <c r="J254" s="5" t="s">
        <v>2888</v>
      </c>
    </row>
    <row r="255" spans="1:10">
      <c r="A255" s="5">
        <v>254</v>
      </c>
      <c r="B255" s="5" t="s">
        <v>1436</v>
      </c>
      <c r="C255" s="5" t="s">
        <v>169</v>
      </c>
      <c r="D255" s="5" t="s">
        <v>2961</v>
      </c>
      <c r="E255" s="5" t="s">
        <v>2962</v>
      </c>
      <c r="F255" s="5" t="s">
        <v>2963</v>
      </c>
      <c r="G255" s="5" t="s">
        <v>1543</v>
      </c>
      <c r="H255" s="5" t="s">
        <v>2964</v>
      </c>
      <c r="J255" s="5" t="s">
        <v>2888</v>
      </c>
    </row>
    <row r="256" spans="1:10">
      <c r="A256" s="5">
        <v>255</v>
      </c>
      <c r="B256" s="5" t="s">
        <v>1436</v>
      </c>
      <c r="C256" s="5" t="s">
        <v>169</v>
      </c>
      <c r="D256" s="5" t="s">
        <v>2389</v>
      </c>
      <c r="E256" s="5" t="s">
        <v>2390</v>
      </c>
      <c r="F256" s="5" t="s">
        <v>2391</v>
      </c>
      <c r="G256" s="5" t="s">
        <v>1467</v>
      </c>
      <c r="J256" s="5" t="s">
        <v>2888</v>
      </c>
    </row>
    <row r="257" spans="1:10">
      <c r="A257" s="5">
        <v>256</v>
      </c>
      <c r="B257" s="5" t="s">
        <v>1436</v>
      </c>
      <c r="C257" s="5" t="s">
        <v>169</v>
      </c>
      <c r="D257" s="5" t="s">
        <v>2392</v>
      </c>
      <c r="E257" s="5" t="s">
        <v>2393</v>
      </c>
      <c r="F257" s="5" t="s">
        <v>2394</v>
      </c>
      <c r="G257" s="5" t="s">
        <v>1458</v>
      </c>
      <c r="H257" s="5" t="s">
        <v>2395</v>
      </c>
      <c r="J257" s="5" t="s">
        <v>2888</v>
      </c>
    </row>
    <row r="258" spans="1:10">
      <c r="A258" s="5">
        <v>257</v>
      </c>
      <c r="B258" s="5" t="s">
        <v>1436</v>
      </c>
      <c r="C258" s="5" t="s">
        <v>169</v>
      </c>
      <c r="D258" s="5" t="s">
        <v>2396</v>
      </c>
      <c r="E258" s="5" t="s">
        <v>2393</v>
      </c>
      <c r="F258" s="5" t="s">
        <v>2397</v>
      </c>
      <c r="G258" s="5" t="s">
        <v>1449</v>
      </c>
      <c r="H258" s="5" t="s">
        <v>2398</v>
      </c>
      <c r="J258" s="5" t="s">
        <v>2888</v>
      </c>
    </row>
    <row r="259" spans="1:10">
      <c r="A259" s="5">
        <v>258</v>
      </c>
      <c r="B259" s="5" t="s">
        <v>1436</v>
      </c>
      <c r="C259" s="5" t="s">
        <v>169</v>
      </c>
      <c r="D259" s="5" t="s">
        <v>2399</v>
      </c>
      <c r="E259" s="5" t="s">
        <v>2400</v>
      </c>
      <c r="F259" s="5" t="s">
        <v>2401</v>
      </c>
      <c r="G259" s="5" t="s">
        <v>1458</v>
      </c>
      <c r="J259" s="5" t="s">
        <v>2888</v>
      </c>
    </row>
    <row r="260" spans="1:10">
      <c r="A260" s="5">
        <v>259</v>
      </c>
      <c r="B260" s="5" t="s">
        <v>1436</v>
      </c>
      <c r="C260" s="5" t="s">
        <v>169</v>
      </c>
      <c r="D260" s="5" t="s">
        <v>2965</v>
      </c>
      <c r="E260" s="5" t="s">
        <v>2966</v>
      </c>
      <c r="F260" s="5" t="s">
        <v>2967</v>
      </c>
      <c r="G260" s="5" t="s">
        <v>1458</v>
      </c>
      <c r="J260" s="5" t="s">
        <v>2888</v>
      </c>
    </row>
    <row r="261" spans="1:10">
      <c r="A261" s="5">
        <v>260</v>
      </c>
      <c r="B261" s="5" t="s">
        <v>1436</v>
      </c>
      <c r="C261" s="5" t="s">
        <v>169</v>
      </c>
      <c r="D261" s="5" t="s">
        <v>2402</v>
      </c>
      <c r="E261" s="5" t="s">
        <v>2403</v>
      </c>
      <c r="F261" s="5" t="s">
        <v>2404</v>
      </c>
      <c r="G261" s="5" t="s">
        <v>1453</v>
      </c>
      <c r="J261" s="5" t="s">
        <v>2888</v>
      </c>
    </row>
    <row r="262" spans="1:10">
      <c r="A262" s="5">
        <v>261</v>
      </c>
      <c r="B262" s="5" t="s">
        <v>1436</v>
      </c>
      <c r="C262" s="5" t="s">
        <v>169</v>
      </c>
      <c r="D262" s="5" t="s">
        <v>2968</v>
      </c>
      <c r="E262" s="5" t="s">
        <v>2969</v>
      </c>
      <c r="F262" s="5" t="s">
        <v>2970</v>
      </c>
      <c r="G262" s="5" t="s">
        <v>1475</v>
      </c>
      <c r="H262" s="5" t="s">
        <v>2971</v>
      </c>
      <c r="J262" s="5" t="s">
        <v>2888</v>
      </c>
    </row>
    <row r="263" spans="1:10">
      <c r="A263" s="5">
        <v>262</v>
      </c>
      <c r="B263" s="5" t="s">
        <v>1436</v>
      </c>
      <c r="C263" s="5" t="s">
        <v>169</v>
      </c>
      <c r="D263" s="5" t="s">
        <v>2405</v>
      </c>
      <c r="E263" s="5" t="s">
        <v>2406</v>
      </c>
      <c r="F263" s="5" t="s">
        <v>2407</v>
      </c>
      <c r="G263" s="5" t="s">
        <v>1786</v>
      </c>
      <c r="H263" s="5" t="s">
        <v>2408</v>
      </c>
      <c r="J263" s="5" t="s">
        <v>2888</v>
      </c>
    </row>
    <row r="264" spans="1:10">
      <c r="A264" s="5">
        <v>263</v>
      </c>
      <c r="B264" s="5" t="s">
        <v>1436</v>
      </c>
      <c r="C264" s="5" t="s">
        <v>169</v>
      </c>
      <c r="D264" s="5" t="s">
        <v>2409</v>
      </c>
      <c r="E264" s="5" t="s">
        <v>2410</v>
      </c>
      <c r="F264" s="5" t="s">
        <v>2411</v>
      </c>
      <c r="G264" s="5" t="s">
        <v>1570</v>
      </c>
      <c r="H264" s="5" t="s">
        <v>1588</v>
      </c>
      <c r="J264" s="5" t="s">
        <v>2888</v>
      </c>
    </row>
    <row r="265" spans="1:10">
      <c r="A265" s="5">
        <v>264</v>
      </c>
      <c r="B265" s="5" t="s">
        <v>1436</v>
      </c>
      <c r="C265" s="5" t="s">
        <v>169</v>
      </c>
      <c r="D265" s="5" t="s">
        <v>2412</v>
      </c>
      <c r="E265" s="5" t="s">
        <v>2410</v>
      </c>
      <c r="F265" s="5" t="s">
        <v>2413</v>
      </c>
      <c r="G265" s="5" t="s">
        <v>1453</v>
      </c>
      <c r="H265" s="5" t="s">
        <v>2414</v>
      </c>
      <c r="J265" s="5" t="s">
        <v>2888</v>
      </c>
    </row>
    <row r="266" spans="1:10">
      <c r="A266" s="5">
        <v>265</v>
      </c>
      <c r="B266" s="5" t="s">
        <v>1436</v>
      </c>
      <c r="C266" s="5" t="s">
        <v>169</v>
      </c>
      <c r="D266" s="5" t="s">
        <v>2415</v>
      </c>
      <c r="E266" s="5" t="s">
        <v>2416</v>
      </c>
      <c r="F266" s="5" t="s">
        <v>2417</v>
      </c>
      <c r="G266" s="5" t="s">
        <v>1458</v>
      </c>
      <c r="H266" s="5" t="s">
        <v>2418</v>
      </c>
      <c r="J266" s="5" t="s">
        <v>2888</v>
      </c>
    </row>
    <row r="267" spans="1:10">
      <c r="A267" s="5">
        <v>266</v>
      </c>
      <c r="B267" s="5" t="s">
        <v>1436</v>
      </c>
      <c r="C267" s="5" t="s">
        <v>169</v>
      </c>
      <c r="D267" s="5" t="s">
        <v>2419</v>
      </c>
      <c r="E267" s="5" t="s">
        <v>2420</v>
      </c>
      <c r="F267" s="5" t="s">
        <v>2421</v>
      </c>
      <c r="G267" s="5" t="s">
        <v>1458</v>
      </c>
      <c r="H267" s="5" t="s">
        <v>2422</v>
      </c>
      <c r="J267" s="5" t="s">
        <v>2888</v>
      </c>
    </row>
    <row r="268" spans="1:10">
      <c r="A268" s="5">
        <v>267</v>
      </c>
      <c r="B268" s="5" t="s">
        <v>1436</v>
      </c>
      <c r="C268" s="5" t="s">
        <v>169</v>
      </c>
      <c r="D268" s="5" t="s">
        <v>2423</v>
      </c>
      <c r="E268" s="5" t="s">
        <v>2424</v>
      </c>
      <c r="F268" s="5" t="s">
        <v>2425</v>
      </c>
      <c r="G268" s="5" t="s">
        <v>1458</v>
      </c>
      <c r="H268" s="5" t="s">
        <v>2361</v>
      </c>
      <c r="J268" s="5" t="s">
        <v>2888</v>
      </c>
    </row>
    <row r="269" spans="1:10">
      <c r="A269" s="5">
        <v>268</v>
      </c>
      <c r="B269" s="5" t="s">
        <v>1436</v>
      </c>
      <c r="C269" s="5" t="s">
        <v>169</v>
      </c>
      <c r="D269" s="5" t="s">
        <v>2426</v>
      </c>
      <c r="E269" s="5" t="s">
        <v>2427</v>
      </c>
      <c r="F269" s="5" t="s">
        <v>2428</v>
      </c>
      <c r="G269" s="5" t="s">
        <v>1851</v>
      </c>
      <c r="H269" s="5" t="s">
        <v>2429</v>
      </c>
      <c r="J269" s="5" t="s">
        <v>2888</v>
      </c>
    </row>
    <row r="270" spans="1:10">
      <c r="A270" s="5">
        <v>269</v>
      </c>
      <c r="B270" s="5" t="s">
        <v>1436</v>
      </c>
      <c r="C270" s="5" t="s">
        <v>169</v>
      </c>
      <c r="D270" s="5" t="s">
        <v>2430</v>
      </c>
      <c r="E270" s="5" t="s">
        <v>2431</v>
      </c>
      <c r="F270" s="5" t="s">
        <v>2432</v>
      </c>
      <c r="G270" s="5" t="s">
        <v>1449</v>
      </c>
      <c r="H270" s="5" t="s">
        <v>2433</v>
      </c>
      <c r="J270" s="5" t="s">
        <v>2888</v>
      </c>
    </row>
    <row r="271" spans="1:10">
      <c r="A271" s="5">
        <v>270</v>
      </c>
      <c r="B271" s="5" t="s">
        <v>1436</v>
      </c>
      <c r="C271" s="5" t="s">
        <v>169</v>
      </c>
      <c r="D271" s="5" t="s">
        <v>2434</v>
      </c>
      <c r="E271" s="5" t="s">
        <v>2435</v>
      </c>
      <c r="F271" s="5" t="s">
        <v>2436</v>
      </c>
      <c r="G271" s="5" t="s">
        <v>1559</v>
      </c>
      <c r="H271" s="5" t="s">
        <v>2437</v>
      </c>
      <c r="J271" s="5" t="s">
        <v>2888</v>
      </c>
    </row>
    <row r="272" spans="1:10">
      <c r="A272" s="5">
        <v>271</v>
      </c>
      <c r="B272" s="5" t="s">
        <v>1436</v>
      </c>
      <c r="C272" s="5" t="s">
        <v>169</v>
      </c>
      <c r="D272" s="5" t="s">
        <v>2438</v>
      </c>
      <c r="E272" s="5" t="s">
        <v>2439</v>
      </c>
      <c r="F272" s="5" t="s">
        <v>2440</v>
      </c>
      <c r="G272" s="5" t="s">
        <v>1475</v>
      </c>
      <c r="H272" s="5" t="s">
        <v>2441</v>
      </c>
      <c r="J272" s="5" t="s">
        <v>2888</v>
      </c>
    </row>
    <row r="273" spans="1:10">
      <c r="A273" s="5">
        <v>272</v>
      </c>
      <c r="B273" s="5" t="s">
        <v>1436</v>
      </c>
      <c r="C273" s="5" t="s">
        <v>169</v>
      </c>
      <c r="D273" s="5" t="s">
        <v>2442</v>
      </c>
      <c r="E273" s="5" t="s">
        <v>2443</v>
      </c>
      <c r="F273" s="5" t="s">
        <v>2444</v>
      </c>
      <c r="G273" s="5" t="s">
        <v>1559</v>
      </c>
      <c r="H273" s="5" t="s">
        <v>2445</v>
      </c>
      <c r="J273" s="5" t="s">
        <v>2888</v>
      </c>
    </row>
    <row r="274" spans="1:10">
      <c r="A274" s="5">
        <v>273</v>
      </c>
      <c r="B274" s="5" t="s">
        <v>1436</v>
      </c>
      <c r="C274" s="5" t="s">
        <v>169</v>
      </c>
      <c r="D274" s="5" t="s">
        <v>2972</v>
      </c>
      <c r="E274" s="5" t="s">
        <v>2973</v>
      </c>
      <c r="F274" s="5" t="s">
        <v>2974</v>
      </c>
      <c r="G274" s="5" t="s">
        <v>1538</v>
      </c>
      <c r="H274" s="5" t="s">
        <v>2975</v>
      </c>
      <c r="J274" s="5" t="s">
        <v>2888</v>
      </c>
    </row>
    <row r="275" spans="1:10">
      <c r="A275" s="5">
        <v>274</v>
      </c>
      <c r="B275" s="5" t="s">
        <v>1436</v>
      </c>
      <c r="C275" s="5" t="s">
        <v>169</v>
      </c>
      <c r="D275" s="5" t="s">
        <v>2446</v>
      </c>
      <c r="E275" s="5" t="s">
        <v>2447</v>
      </c>
      <c r="F275" s="5" t="s">
        <v>2448</v>
      </c>
      <c r="G275" s="5" t="s">
        <v>1475</v>
      </c>
      <c r="H275" s="5" t="s">
        <v>1684</v>
      </c>
      <c r="J275" s="5" t="s">
        <v>2888</v>
      </c>
    </row>
    <row r="276" spans="1:10">
      <c r="A276" s="5">
        <v>275</v>
      </c>
      <c r="B276" s="5" t="s">
        <v>1436</v>
      </c>
      <c r="C276" s="5" t="s">
        <v>169</v>
      </c>
      <c r="D276" s="5" t="s">
        <v>2449</v>
      </c>
      <c r="E276" s="5" t="s">
        <v>2450</v>
      </c>
      <c r="F276" s="5" t="s">
        <v>2451</v>
      </c>
      <c r="G276" s="5" t="s">
        <v>1554</v>
      </c>
      <c r="H276" s="5" t="s">
        <v>2452</v>
      </c>
      <c r="J276" s="5" t="s">
        <v>2888</v>
      </c>
    </row>
    <row r="277" spans="1:10">
      <c r="A277" s="5">
        <v>276</v>
      </c>
      <c r="B277" s="5" t="s">
        <v>1436</v>
      </c>
      <c r="C277" s="5" t="s">
        <v>169</v>
      </c>
      <c r="D277" s="5" t="s">
        <v>2453</v>
      </c>
      <c r="E277" s="5" t="s">
        <v>2454</v>
      </c>
      <c r="F277" s="5" t="s">
        <v>2455</v>
      </c>
      <c r="G277" s="5" t="s">
        <v>1554</v>
      </c>
      <c r="H277" s="5" t="s">
        <v>2456</v>
      </c>
      <c r="J277" s="5" t="s">
        <v>2888</v>
      </c>
    </row>
    <row r="278" spans="1:10">
      <c r="A278" s="5">
        <v>277</v>
      </c>
      <c r="B278" s="5" t="s">
        <v>1436</v>
      </c>
      <c r="C278" s="5" t="s">
        <v>169</v>
      </c>
      <c r="D278" s="5" t="s">
        <v>2976</v>
      </c>
      <c r="E278" s="5" t="s">
        <v>2458</v>
      </c>
      <c r="F278" s="5" t="s">
        <v>2977</v>
      </c>
      <c r="G278" s="5" t="s">
        <v>1458</v>
      </c>
      <c r="H278" s="5" t="s">
        <v>2978</v>
      </c>
      <c r="J278" s="5" t="s">
        <v>2888</v>
      </c>
    </row>
    <row r="279" spans="1:10">
      <c r="A279" s="5">
        <v>278</v>
      </c>
      <c r="B279" s="5" t="s">
        <v>1436</v>
      </c>
      <c r="C279" s="5" t="s">
        <v>169</v>
      </c>
      <c r="D279" s="5" t="s">
        <v>2457</v>
      </c>
      <c r="E279" s="5" t="s">
        <v>2458</v>
      </c>
      <c r="F279" s="5" t="s">
        <v>2459</v>
      </c>
      <c r="G279" s="5" t="s">
        <v>1538</v>
      </c>
      <c r="H279" s="5" t="s">
        <v>2460</v>
      </c>
      <c r="J279" s="5" t="s">
        <v>2888</v>
      </c>
    </row>
    <row r="280" spans="1:10">
      <c r="A280" s="5">
        <v>279</v>
      </c>
      <c r="B280" s="5" t="s">
        <v>1436</v>
      </c>
      <c r="C280" s="5" t="s">
        <v>169</v>
      </c>
      <c r="D280" s="5" t="s">
        <v>2467</v>
      </c>
      <c r="E280" s="5" t="s">
        <v>2462</v>
      </c>
      <c r="F280" s="5" t="s">
        <v>2468</v>
      </c>
      <c r="G280" s="5" t="s">
        <v>1538</v>
      </c>
      <c r="H280" s="5" t="s">
        <v>2469</v>
      </c>
      <c r="I280" s="5" t="s">
        <v>2979</v>
      </c>
      <c r="J280" s="5" t="s">
        <v>2888</v>
      </c>
    </row>
    <row r="281" spans="1:10">
      <c r="A281" s="5">
        <v>280</v>
      </c>
      <c r="B281" s="5" t="s">
        <v>1436</v>
      </c>
      <c r="C281" s="5" t="s">
        <v>169</v>
      </c>
      <c r="D281" s="5" t="s">
        <v>2461</v>
      </c>
      <c r="E281" s="5" t="s">
        <v>2462</v>
      </c>
      <c r="F281" s="5" t="s">
        <v>2463</v>
      </c>
      <c r="G281" s="5" t="s">
        <v>1475</v>
      </c>
      <c r="J281" s="5" t="s">
        <v>2888</v>
      </c>
    </row>
    <row r="282" spans="1:10">
      <c r="A282" s="5">
        <v>281</v>
      </c>
      <c r="B282" s="5" t="s">
        <v>1436</v>
      </c>
      <c r="C282" s="5" t="s">
        <v>169</v>
      </c>
      <c r="D282" s="5" t="s">
        <v>2464</v>
      </c>
      <c r="E282" s="5" t="s">
        <v>2462</v>
      </c>
      <c r="F282" s="5" t="s">
        <v>2465</v>
      </c>
      <c r="G282" s="5" t="s">
        <v>1570</v>
      </c>
      <c r="H282" s="5" t="s">
        <v>2466</v>
      </c>
      <c r="J282" s="5" t="s">
        <v>2888</v>
      </c>
    </row>
    <row r="283" spans="1:10">
      <c r="A283" s="5">
        <v>282</v>
      </c>
      <c r="B283" s="5" t="s">
        <v>1436</v>
      </c>
      <c r="C283" s="5" t="s">
        <v>169</v>
      </c>
      <c r="D283" s="5" t="s">
        <v>2470</v>
      </c>
      <c r="E283" s="5" t="s">
        <v>2471</v>
      </c>
      <c r="F283" s="5" t="s">
        <v>2472</v>
      </c>
      <c r="G283" s="5" t="s">
        <v>1538</v>
      </c>
      <c r="H283" s="5" t="s">
        <v>2473</v>
      </c>
      <c r="I283" s="5" t="s">
        <v>2980</v>
      </c>
      <c r="J283" s="5" t="s">
        <v>2888</v>
      </c>
    </row>
    <row r="284" spans="1:10">
      <c r="A284" s="5">
        <v>283</v>
      </c>
      <c r="B284" s="5" t="s">
        <v>1436</v>
      </c>
      <c r="C284" s="5" t="s">
        <v>169</v>
      </c>
      <c r="D284" s="5" t="s">
        <v>2474</v>
      </c>
      <c r="E284" s="5" t="s">
        <v>2475</v>
      </c>
      <c r="F284" s="5" t="s">
        <v>2476</v>
      </c>
      <c r="G284" s="5" t="s">
        <v>1737</v>
      </c>
      <c r="H284" s="5" t="s">
        <v>2477</v>
      </c>
      <c r="J284" s="5" t="s">
        <v>2888</v>
      </c>
    </row>
    <row r="285" spans="1:10">
      <c r="A285" s="5">
        <v>284</v>
      </c>
      <c r="B285" s="5" t="s">
        <v>1436</v>
      </c>
      <c r="C285" s="5" t="s">
        <v>169</v>
      </c>
      <c r="D285" s="5" t="s">
        <v>2478</v>
      </c>
      <c r="E285" s="5" t="s">
        <v>2479</v>
      </c>
      <c r="F285" s="5" t="s">
        <v>2480</v>
      </c>
      <c r="G285" s="5" t="s">
        <v>1554</v>
      </c>
      <c r="H285" s="5" t="s">
        <v>2481</v>
      </c>
      <c r="J285" s="5" t="s">
        <v>2888</v>
      </c>
    </row>
    <row r="286" spans="1:10">
      <c r="A286" s="5">
        <v>285</v>
      </c>
      <c r="B286" s="5" t="s">
        <v>1436</v>
      </c>
      <c r="C286" s="5" t="s">
        <v>169</v>
      </c>
      <c r="D286" s="5" t="s">
        <v>2482</v>
      </c>
      <c r="E286" s="5" t="s">
        <v>2483</v>
      </c>
      <c r="F286" s="5" t="s">
        <v>2484</v>
      </c>
      <c r="G286" s="5" t="s">
        <v>1543</v>
      </c>
      <c r="J286" s="5" t="s">
        <v>2888</v>
      </c>
    </row>
    <row r="287" spans="1:10">
      <c r="A287" s="5">
        <v>286</v>
      </c>
      <c r="B287" s="5" t="s">
        <v>1436</v>
      </c>
      <c r="C287" s="5" t="s">
        <v>169</v>
      </c>
      <c r="D287" s="5" t="s">
        <v>2981</v>
      </c>
      <c r="E287" s="5" t="s">
        <v>2982</v>
      </c>
      <c r="F287" s="5" t="s">
        <v>2983</v>
      </c>
      <c r="G287" s="5" t="s">
        <v>1458</v>
      </c>
      <c r="J287" s="5" t="s">
        <v>2888</v>
      </c>
    </row>
    <row r="288" spans="1:10">
      <c r="A288" s="5">
        <v>287</v>
      </c>
      <c r="B288" s="5" t="s">
        <v>1436</v>
      </c>
      <c r="C288" s="5" t="s">
        <v>169</v>
      </c>
      <c r="D288" s="5" t="s">
        <v>2485</v>
      </c>
      <c r="E288" s="5" t="s">
        <v>2486</v>
      </c>
      <c r="F288" s="5" t="s">
        <v>2487</v>
      </c>
      <c r="G288" s="5" t="s">
        <v>1570</v>
      </c>
      <c r="H288" s="5" t="s">
        <v>2488</v>
      </c>
      <c r="J288" s="5" t="s">
        <v>2888</v>
      </c>
    </row>
    <row r="289" spans="1:10">
      <c r="A289" s="5">
        <v>288</v>
      </c>
      <c r="B289" s="5" t="s">
        <v>1436</v>
      </c>
      <c r="C289" s="5" t="s">
        <v>169</v>
      </c>
      <c r="D289" s="5" t="s">
        <v>2489</v>
      </c>
      <c r="E289" s="5" t="s">
        <v>2490</v>
      </c>
      <c r="F289" s="5" t="s">
        <v>2491</v>
      </c>
      <c r="G289" s="5" t="s">
        <v>1538</v>
      </c>
      <c r="J289" s="5" t="s">
        <v>2888</v>
      </c>
    </row>
    <row r="290" spans="1:10">
      <c r="A290" s="5">
        <v>289</v>
      </c>
      <c r="B290" s="5" t="s">
        <v>1436</v>
      </c>
      <c r="C290" s="5" t="s">
        <v>169</v>
      </c>
      <c r="D290" s="5" t="s">
        <v>2492</v>
      </c>
      <c r="E290" s="5" t="s">
        <v>2493</v>
      </c>
      <c r="F290" s="5" t="s">
        <v>2494</v>
      </c>
      <c r="G290" s="5" t="s">
        <v>1458</v>
      </c>
      <c r="H290" s="5" t="s">
        <v>2495</v>
      </c>
      <c r="J290" s="5" t="s">
        <v>2888</v>
      </c>
    </row>
    <row r="291" spans="1:10">
      <c r="A291" s="5">
        <v>290</v>
      </c>
      <c r="B291" s="5" t="s">
        <v>1436</v>
      </c>
      <c r="C291" s="5" t="s">
        <v>169</v>
      </c>
      <c r="D291" s="5" t="s">
        <v>2496</v>
      </c>
      <c r="E291" s="5" t="s">
        <v>2497</v>
      </c>
      <c r="F291" s="5" t="s">
        <v>2498</v>
      </c>
      <c r="G291" s="5" t="s">
        <v>1475</v>
      </c>
      <c r="H291" s="5" t="s">
        <v>2408</v>
      </c>
      <c r="J291" s="5" t="s">
        <v>2888</v>
      </c>
    </row>
    <row r="292" spans="1:10">
      <c r="A292" s="5">
        <v>291</v>
      </c>
      <c r="B292" s="5" t="s">
        <v>1436</v>
      </c>
      <c r="C292" s="5" t="s">
        <v>169</v>
      </c>
      <c r="D292" s="5" t="s">
        <v>2499</v>
      </c>
      <c r="E292" s="5" t="s">
        <v>2500</v>
      </c>
      <c r="F292" s="5" t="s">
        <v>2501</v>
      </c>
      <c r="G292" s="5" t="s">
        <v>1846</v>
      </c>
      <c r="H292" s="5" t="s">
        <v>2502</v>
      </c>
      <c r="J292" s="5" t="s">
        <v>2888</v>
      </c>
    </row>
    <row r="293" spans="1:10">
      <c r="A293" s="5">
        <v>292</v>
      </c>
      <c r="B293" s="5" t="s">
        <v>1436</v>
      </c>
      <c r="C293" s="5" t="s">
        <v>169</v>
      </c>
      <c r="D293" s="5" t="s">
        <v>2503</v>
      </c>
      <c r="E293" s="5" t="s">
        <v>2500</v>
      </c>
      <c r="F293" s="5" t="s">
        <v>2504</v>
      </c>
      <c r="G293" s="5" t="s">
        <v>1559</v>
      </c>
      <c r="H293" s="5" t="s">
        <v>2505</v>
      </c>
      <c r="J293" s="5" t="s">
        <v>2888</v>
      </c>
    </row>
    <row r="294" spans="1:10">
      <c r="A294" s="5">
        <v>293</v>
      </c>
      <c r="B294" s="5" t="s">
        <v>1436</v>
      </c>
      <c r="C294" s="5" t="s">
        <v>169</v>
      </c>
      <c r="D294" s="5" t="s">
        <v>2506</v>
      </c>
      <c r="E294" s="5" t="s">
        <v>2507</v>
      </c>
      <c r="F294" s="5" t="s">
        <v>2508</v>
      </c>
      <c r="G294" s="5" t="s">
        <v>1538</v>
      </c>
      <c r="H294" s="5" t="s">
        <v>2509</v>
      </c>
      <c r="J294" s="5" t="s">
        <v>2888</v>
      </c>
    </row>
    <row r="295" spans="1:10">
      <c r="A295" s="5">
        <v>294</v>
      </c>
      <c r="B295" s="5" t="s">
        <v>1436</v>
      </c>
      <c r="C295" s="5" t="s">
        <v>169</v>
      </c>
      <c r="D295" s="5" t="s">
        <v>2510</v>
      </c>
      <c r="E295" s="5" t="s">
        <v>2511</v>
      </c>
      <c r="F295" s="5" t="s">
        <v>2512</v>
      </c>
      <c r="G295" s="5" t="s">
        <v>1449</v>
      </c>
      <c r="H295" s="5" t="s">
        <v>2513</v>
      </c>
      <c r="J295" s="5" t="s">
        <v>2888</v>
      </c>
    </row>
    <row r="296" spans="1:10">
      <c r="A296" s="5">
        <v>295</v>
      </c>
      <c r="B296" s="5" t="s">
        <v>1436</v>
      </c>
      <c r="C296" s="5" t="s">
        <v>169</v>
      </c>
      <c r="D296" s="5" t="s">
        <v>2514</v>
      </c>
      <c r="E296" s="5" t="s">
        <v>2515</v>
      </c>
      <c r="F296" s="5" t="s">
        <v>2516</v>
      </c>
      <c r="G296" s="5" t="s">
        <v>1559</v>
      </c>
      <c r="J296" s="5" t="s">
        <v>2888</v>
      </c>
    </row>
    <row r="297" spans="1:10">
      <c r="A297" s="5">
        <v>296</v>
      </c>
      <c r="B297" s="5" t="s">
        <v>1436</v>
      </c>
      <c r="C297" s="5" t="s">
        <v>169</v>
      </c>
      <c r="D297" s="5" t="s">
        <v>2517</v>
      </c>
      <c r="E297" s="5" t="s">
        <v>2518</v>
      </c>
      <c r="F297" s="5" t="s">
        <v>2519</v>
      </c>
      <c r="G297" s="5" t="s">
        <v>1467</v>
      </c>
      <c r="J297" s="5" t="s">
        <v>2888</v>
      </c>
    </row>
    <row r="298" spans="1:10">
      <c r="A298" s="5">
        <v>297</v>
      </c>
      <c r="B298" s="5" t="s">
        <v>1436</v>
      </c>
      <c r="C298" s="5" t="s">
        <v>169</v>
      </c>
      <c r="D298" s="5" t="s">
        <v>2520</v>
      </c>
      <c r="E298" s="5" t="s">
        <v>2521</v>
      </c>
      <c r="F298" s="5" t="s">
        <v>2522</v>
      </c>
      <c r="G298" s="5" t="s">
        <v>1538</v>
      </c>
      <c r="H298" s="5" t="s">
        <v>2523</v>
      </c>
      <c r="J298" s="5" t="s">
        <v>2888</v>
      </c>
    </row>
    <row r="299" spans="1:10">
      <c r="A299" s="5">
        <v>298</v>
      </c>
      <c r="B299" s="5" t="s">
        <v>1436</v>
      </c>
      <c r="C299" s="5" t="s">
        <v>169</v>
      </c>
      <c r="D299" s="5" t="s">
        <v>2524</v>
      </c>
      <c r="E299" s="5" t="s">
        <v>2525</v>
      </c>
      <c r="F299" s="5" t="s">
        <v>2526</v>
      </c>
      <c r="G299" s="5" t="s">
        <v>1449</v>
      </c>
      <c r="H299" s="5" t="s">
        <v>2527</v>
      </c>
      <c r="J299" s="5" t="s">
        <v>2888</v>
      </c>
    </row>
    <row r="300" spans="1:10">
      <c r="A300" s="5">
        <v>299</v>
      </c>
      <c r="B300" s="5" t="s">
        <v>1436</v>
      </c>
      <c r="C300" s="5" t="s">
        <v>169</v>
      </c>
      <c r="D300" s="5" t="s">
        <v>2528</v>
      </c>
      <c r="E300" s="5" t="s">
        <v>2529</v>
      </c>
      <c r="F300" s="5" t="s">
        <v>2530</v>
      </c>
      <c r="G300" s="5" t="s">
        <v>1688</v>
      </c>
      <c r="H300" s="5" t="s">
        <v>2531</v>
      </c>
      <c r="J300" s="5" t="s">
        <v>2888</v>
      </c>
    </row>
    <row r="301" spans="1:10">
      <c r="A301" s="5">
        <v>300</v>
      </c>
      <c r="B301" s="5" t="s">
        <v>1436</v>
      </c>
      <c r="C301" s="5" t="s">
        <v>169</v>
      </c>
      <c r="D301" s="5" t="s">
        <v>2532</v>
      </c>
      <c r="E301" s="5" t="s">
        <v>2533</v>
      </c>
      <c r="F301" s="5" t="s">
        <v>2534</v>
      </c>
      <c r="G301" s="5" t="s">
        <v>1444</v>
      </c>
      <c r="H301" s="5" t="s">
        <v>2535</v>
      </c>
      <c r="J301" s="5" t="s">
        <v>2888</v>
      </c>
    </row>
    <row r="302" spans="1:10">
      <c r="A302" s="5">
        <v>301</v>
      </c>
      <c r="B302" s="5" t="s">
        <v>1436</v>
      </c>
      <c r="C302" s="5" t="s">
        <v>169</v>
      </c>
      <c r="D302" s="5" t="s">
        <v>2984</v>
      </c>
      <c r="E302" s="5" t="s">
        <v>2985</v>
      </c>
      <c r="F302" s="5" t="s">
        <v>2986</v>
      </c>
      <c r="G302" s="5" t="s">
        <v>1458</v>
      </c>
      <c r="J302" s="5" t="s">
        <v>2888</v>
      </c>
    </row>
    <row r="303" spans="1:10">
      <c r="A303" s="5">
        <v>302</v>
      </c>
      <c r="B303" s="5" t="s">
        <v>1436</v>
      </c>
      <c r="C303" s="5" t="s">
        <v>169</v>
      </c>
      <c r="D303" s="5" t="s">
        <v>2536</v>
      </c>
      <c r="E303" s="5" t="s">
        <v>2537</v>
      </c>
      <c r="F303" s="5" t="s">
        <v>2538</v>
      </c>
      <c r="G303" s="5" t="s">
        <v>2211</v>
      </c>
      <c r="H303" s="5" t="s">
        <v>1955</v>
      </c>
      <c r="J303" s="5" t="s">
        <v>2888</v>
      </c>
    </row>
    <row r="304" spans="1:10">
      <c r="A304" s="5">
        <v>303</v>
      </c>
      <c r="B304" s="5" t="s">
        <v>1436</v>
      </c>
      <c r="C304" s="5" t="s">
        <v>169</v>
      </c>
      <c r="D304" s="5" t="s">
        <v>2539</v>
      </c>
      <c r="E304" s="5" t="s">
        <v>2540</v>
      </c>
      <c r="F304" s="5" t="s">
        <v>2541</v>
      </c>
      <c r="G304" s="5" t="s">
        <v>1554</v>
      </c>
      <c r="H304" s="5" t="s">
        <v>2542</v>
      </c>
      <c r="J304" s="5" t="s">
        <v>2888</v>
      </c>
    </row>
    <row r="305" spans="1:10">
      <c r="A305" s="5">
        <v>304</v>
      </c>
      <c r="B305" s="5" t="s">
        <v>1436</v>
      </c>
      <c r="C305" s="5" t="s">
        <v>169</v>
      </c>
      <c r="D305" s="5" t="s">
        <v>2543</v>
      </c>
      <c r="E305" s="5" t="s">
        <v>2544</v>
      </c>
      <c r="F305" s="5" t="s">
        <v>2545</v>
      </c>
      <c r="G305" s="5" t="s">
        <v>1449</v>
      </c>
      <c r="J305" s="5" t="s">
        <v>2888</v>
      </c>
    </row>
    <row r="306" spans="1:10">
      <c r="A306" s="5">
        <v>305</v>
      </c>
      <c r="B306" s="5" t="s">
        <v>1436</v>
      </c>
      <c r="C306" s="5" t="s">
        <v>169</v>
      </c>
      <c r="D306" s="5" t="s">
        <v>2546</v>
      </c>
      <c r="E306" s="5" t="s">
        <v>2547</v>
      </c>
      <c r="F306" s="5" t="s">
        <v>2548</v>
      </c>
      <c r="G306" s="5" t="s">
        <v>1534</v>
      </c>
      <c r="H306" s="5" t="s">
        <v>2549</v>
      </c>
      <c r="J306" s="5" t="s">
        <v>2888</v>
      </c>
    </row>
    <row r="307" spans="1:10">
      <c r="A307" s="5">
        <v>306</v>
      </c>
      <c r="B307" s="5" t="s">
        <v>1436</v>
      </c>
      <c r="C307" s="5" t="s">
        <v>169</v>
      </c>
      <c r="D307" s="5" t="s">
        <v>2550</v>
      </c>
      <c r="E307" s="5" t="s">
        <v>2551</v>
      </c>
      <c r="F307" s="5" t="s">
        <v>2552</v>
      </c>
      <c r="G307" s="5" t="s">
        <v>1458</v>
      </c>
      <c r="H307" s="5" t="s">
        <v>2553</v>
      </c>
      <c r="J307" s="5" t="s">
        <v>2888</v>
      </c>
    </row>
    <row r="308" spans="1:10">
      <c r="A308" s="5">
        <v>307</v>
      </c>
      <c r="B308" s="5" t="s">
        <v>1436</v>
      </c>
      <c r="C308" s="5" t="s">
        <v>169</v>
      </c>
      <c r="D308" s="5" t="s">
        <v>2554</v>
      </c>
      <c r="E308" s="5" t="s">
        <v>2555</v>
      </c>
      <c r="F308" s="5" t="s">
        <v>2556</v>
      </c>
      <c r="G308" s="5" t="s">
        <v>1688</v>
      </c>
      <c r="H308" s="5" t="s">
        <v>2557</v>
      </c>
      <c r="J308" s="5" t="s">
        <v>2888</v>
      </c>
    </row>
    <row r="309" spans="1:10">
      <c r="A309" s="5">
        <v>308</v>
      </c>
      <c r="B309" s="5" t="s">
        <v>1436</v>
      </c>
      <c r="C309" s="5" t="s">
        <v>169</v>
      </c>
      <c r="D309" s="5" t="s">
        <v>2558</v>
      </c>
      <c r="E309" s="5" t="s">
        <v>2559</v>
      </c>
      <c r="F309" s="5" t="s">
        <v>2560</v>
      </c>
      <c r="G309" s="5" t="s">
        <v>1543</v>
      </c>
      <c r="H309" s="5" t="s">
        <v>2561</v>
      </c>
      <c r="J309" s="5" t="s">
        <v>2888</v>
      </c>
    </row>
    <row r="310" spans="1:10">
      <c r="A310" s="5">
        <v>309</v>
      </c>
      <c r="B310" s="5" t="s">
        <v>1436</v>
      </c>
      <c r="C310" s="5" t="s">
        <v>169</v>
      </c>
      <c r="D310" s="5" t="s">
        <v>2562</v>
      </c>
      <c r="E310" s="5" t="s">
        <v>2563</v>
      </c>
      <c r="F310" s="5" t="s">
        <v>2564</v>
      </c>
      <c r="G310" s="5" t="s">
        <v>1851</v>
      </c>
      <c r="H310" s="5" t="s">
        <v>2565</v>
      </c>
      <c r="J310" s="5" t="s">
        <v>2888</v>
      </c>
    </row>
    <row r="311" spans="1:10">
      <c r="A311" s="5">
        <v>310</v>
      </c>
      <c r="B311" s="5" t="s">
        <v>1436</v>
      </c>
      <c r="C311" s="5" t="s">
        <v>169</v>
      </c>
      <c r="D311" s="5" t="s">
        <v>2566</v>
      </c>
      <c r="E311" s="5" t="s">
        <v>2567</v>
      </c>
      <c r="F311" s="5" t="s">
        <v>2568</v>
      </c>
      <c r="G311" s="5" t="s">
        <v>1458</v>
      </c>
      <c r="H311" s="5" t="s">
        <v>2569</v>
      </c>
      <c r="J311" s="5" t="s">
        <v>2888</v>
      </c>
    </row>
    <row r="312" spans="1:10">
      <c r="A312" s="5">
        <v>311</v>
      </c>
      <c r="B312" s="5" t="s">
        <v>1436</v>
      </c>
      <c r="C312" s="5" t="s">
        <v>169</v>
      </c>
      <c r="D312" s="5" t="s">
        <v>2570</v>
      </c>
      <c r="E312" s="5" t="s">
        <v>2571</v>
      </c>
      <c r="F312" s="5" t="s">
        <v>2572</v>
      </c>
      <c r="G312" s="5" t="s">
        <v>1538</v>
      </c>
      <c r="H312" s="5" t="s">
        <v>2573</v>
      </c>
      <c r="J312" s="5" t="s">
        <v>2888</v>
      </c>
    </row>
    <row r="313" spans="1:10">
      <c r="A313" s="5">
        <v>312</v>
      </c>
      <c r="B313" s="5" t="s">
        <v>1436</v>
      </c>
      <c r="C313" s="5" t="s">
        <v>169</v>
      </c>
      <c r="D313" s="5" t="s">
        <v>2574</v>
      </c>
      <c r="E313" s="5" t="s">
        <v>2575</v>
      </c>
      <c r="F313" s="5" t="s">
        <v>2576</v>
      </c>
      <c r="G313" s="5" t="s">
        <v>1538</v>
      </c>
      <c r="H313" s="5" t="s">
        <v>2577</v>
      </c>
      <c r="J313" s="5" t="s">
        <v>2888</v>
      </c>
    </row>
    <row r="314" spans="1:10">
      <c r="A314" s="5">
        <v>313</v>
      </c>
      <c r="B314" s="5" t="s">
        <v>1436</v>
      </c>
      <c r="C314" s="5" t="s">
        <v>169</v>
      </c>
      <c r="D314" s="5" t="s">
        <v>2578</v>
      </c>
      <c r="E314" s="5" t="s">
        <v>2579</v>
      </c>
      <c r="F314" s="5" t="s">
        <v>2580</v>
      </c>
      <c r="G314" s="5" t="s">
        <v>1449</v>
      </c>
      <c r="H314" s="5" t="s">
        <v>2092</v>
      </c>
      <c r="J314" s="5" t="s">
        <v>2888</v>
      </c>
    </row>
    <row r="315" spans="1:10">
      <c r="A315" s="5">
        <v>314</v>
      </c>
      <c r="B315" s="5" t="s">
        <v>1436</v>
      </c>
      <c r="C315" s="5" t="s">
        <v>169</v>
      </c>
      <c r="D315" s="5" t="s">
        <v>2581</v>
      </c>
      <c r="E315" s="5" t="s">
        <v>2582</v>
      </c>
      <c r="F315" s="5" t="s">
        <v>2583</v>
      </c>
      <c r="G315" s="5" t="s">
        <v>1851</v>
      </c>
      <c r="H315" s="5" t="s">
        <v>2584</v>
      </c>
      <c r="J315" s="5" t="s">
        <v>2888</v>
      </c>
    </row>
    <row r="316" spans="1:10">
      <c r="A316" s="5">
        <v>315</v>
      </c>
      <c r="B316" s="5" t="s">
        <v>1436</v>
      </c>
      <c r="C316" s="5" t="s">
        <v>169</v>
      </c>
      <c r="D316" s="5" t="s">
        <v>2585</v>
      </c>
      <c r="E316" s="5" t="s">
        <v>2586</v>
      </c>
      <c r="F316" s="5" t="s">
        <v>2587</v>
      </c>
      <c r="G316" s="5" t="s">
        <v>2211</v>
      </c>
      <c r="H316" s="5" t="s">
        <v>2466</v>
      </c>
      <c r="J316" s="5" t="s">
        <v>2888</v>
      </c>
    </row>
    <row r="317" spans="1:10">
      <c r="A317" s="5">
        <v>316</v>
      </c>
      <c r="B317" s="5" t="s">
        <v>1436</v>
      </c>
      <c r="C317" s="5" t="s">
        <v>169</v>
      </c>
      <c r="D317" s="5" t="s">
        <v>2588</v>
      </c>
      <c r="E317" s="5" t="s">
        <v>2589</v>
      </c>
      <c r="F317" s="5" t="s">
        <v>2590</v>
      </c>
      <c r="G317" s="5" t="s">
        <v>1453</v>
      </c>
      <c r="J317" s="5" t="s">
        <v>2888</v>
      </c>
    </row>
    <row r="318" spans="1:10">
      <c r="A318" s="5">
        <v>317</v>
      </c>
      <c r="B318" s="5" t="s">
        <v>1436</v>
      </c>
      <c r="C318" s="5" t="s">
        <v>169</v>
      </c>
      <c r="D318" s="5" t="s">
        <v>2591</v>
      </c>
      <c r="E318" s="5" t="s">
        <v>2592</v>
      </c>
      <c r="F318" s="5" t="s">
        <v>2593</v>
      </c>
      <c r="G318" s="5" t="s">
        <v>1458</v>
      </c>
      <c r="J318" s="5" t="s">
        <v>2888</v>
      </c>
    </row>
    <row r="319" spans="1:10">
      <c r="A319" s="5">
        <v>318</v>
      </c>
      <c r="B319" s="5" t="s">
        <v>1436</v>
      </c>
      <c r="C319" s="5" t="s">
        <v>169</v>
      </c>
      <c r="D319" s="5" t="s">
        <v>2594</v>
      </c>
      <c r="E319" s="5" t="s">
        <v>2595</v>
      </c>
      <c r="F319" s="5" t="s">
        <v>2596</v>
      </c>
      <c r="G319" s="5" t="s">
        <v>1505</v>
      </c>
      <c r="H319" s="5" t="s">
        <v>2597</v>
      </c>
      <c r="J319" s="5" t="s">
        <v>2888</v>
      </c>
    </row>
    <row r="320" spans="1:10">
      <c r="A320" s="5">
        <v>319</v>
      </c>
      <c r="B320" s="5" t="s">
        <v>1436</v>
      </c>
      <c r="C320" s="5" t="s">
        <v>169</v>
      </c>
      <c r="D320" s="5" t="s">
        <v>2598</v>
      </c>
      <c r="E320" s="5" t="s">
        <v>2599</v>
      </c>
      <c r="F320" s="5" t="s">
        <v>2600</v>
      </c>
      <c r="G320" s="5" t="s">
        <v>1458</v>
      </c>
      <c r="H320" s="5" t="s">
        <v>2601</v>
      </c>
      <c r="J320" s="5" t="s">
        <v>2888</v>
      </c>
    </row>
    <row r="321" spans="1:10">
      <c r="A321" s="5">
        <v>320</v>
      </c>
      <c r="B321" s="5" t="s">
        <v>1436</v>
      </c>
      <c r="C321" s="5" t="s">
        <v>169</v>
      </c>
      <c r="D321" s="5" t="s">
        <v>2602</v>
      </c>
      <c r="E321" s="5" t="s">
        <v>2603</v>
      </c>
      <c r="F321" s="5" t="s">
        <v>2604</v>
      </c>
      <c r="G321" s="5" t="s">
        <v>1570</v>
      </c>
      <c r="H321" s="5" t="s">
        <v>2158</v>
      </c>
      <c r="J321" s="5" t="s">
        <v>2888</v>
      </c>
    </row>
    <row r="322" spans="1:10">
      <c r="A322" s="5">
        <v>321</v>
      </c>
      <c r="B322" s="5" t="s">
        <v>1436</v>
      </c>
      <c r="C322" s="5" t="s">
        <v>169</v>
      </c>
      <c r="D322" s="5" t="s">
        <v>2605</v>
      </c>
      <c r="E322" s="5" t="s">
        <v>2606</v>
      </c>
      <c r="F322" s="5" t="s">
        <v>2607</v>
      </c>
      <c r="G322" s="5" t="s">
        <v>1570</v>
      </c>
      <c r="J322" s="5" t="s">
        <v>2888</v>
      </c>
    </row>
    <row r="323" spans="1:10">
      <c r="A323" s="5">
        <v>322</v>
      </c>
      <c r="B323" s="5" t="s">
        <v>1436</v>
      </c>
      <c r="C323" s="5" t="s">
        <v>169</v>
      </c>
      <c r="D323" s="5" t="s">
        <v>2608</v>
      </c>
      <c r="E323" s="5" t="s">
        <v>2609</v>
      </c>
      <c r="F323" s="5" t="s">
        <v>2610</v>
      </c>
      <c r="G323" s="5" t="s">
        <v>1554</v>
      </c>
      <c r="J323" s="5" t="s">
        <v>2888</v>
      </c>
    </row>
    <row r="324" spans="1:10">
      <c r="A324" s="5">
        <v>323</v>
      </c>
      <c r="B324" s="5" t="s">
        <v>1436</v>
      </c>
      <c r="C324" s="5" t="s">
        <v>169</v>
      </c>
      <c r="D324" s="5" t="s">
        <v>2611</v>
      </c>
      <c r="E324" s="5" t="s">
        <v>2612</v>
      </c>
      <c r="F324" s="5" t="s">
        <v>2613</v>
      </c>
      <c r="G324" s="5" t="s">
        <v>1505</v>
      </c>
      <c r="H324" s="5" t="s">
        <v>2614</v>
      </c>
      <c r="J324" s="5" t="s">
        <v>2888</v>
      </c>
    </row>
    <row r="325" spans="1:10">
      <c r="A325" s="5">
        <v>324</v>
      </c>
      <c r="B325" s="5" t="s">
        <v>1436</v>
      </c>
      <c r="C325" s="5" t="s">
        <v>169</v>
      </c>
      <c r="D325" s="5" t="s">
        <v>2615</v>
      </c>
      <c r="E325" s="5" t="s">
        <v>2616</v>
      </c>
      <c r="F325" s="5" t="s">
        <v>2617</v>
      </c>
      <c r="G325" s="5" t="s">
        <v>2618</v>
      </c>
      <c r="H325" s="5" t="s">
        <v>2619</v>
      </c>
      <c r="J325" s="5" t="s">
        <v>2888</v>
      </c>
    </row>
    <row r="326" spans="1:10">
      <c r="A326" s="5">
        <v>325</v>
      </c>
      <c r="B326" s="5" t="s">
        <v>1436</v>
      </c>
      <c r="C326" s="5" t="s">
        <v>169</v>
      </c>
      <c r="D326" s="5" t="s">
        <v>2620</v>
      </c>
      <c r="E326" s="5" t="s">
        <v>2621</v>
      </c>
      <c r="F326" s="5" t="s">
        <v>2622</v>
      </c>
      <c r="G326" s="5" t="s">
        <v>1543</v>
      </c>
      <c r="J326" s="5" t="s">
        <v>2888</v>
      </c>
    </row>
    <row r="327" spans="1:10">
      <c r="A327" s="5">
        <v>326</v>
      </c>
      <c r="B327" s="5" t="s">
        <v>1436</v>
      </c>
      <c r="C327" s="5" t="s">
        <v>169</v>
      </c>
      <c r="D327" s="5" t="s">
        <v>2623</v>
      </c>
      <c r="E327" s="5" t="s">
        <v>2624</v>
      </c>
      <c r="F327" s="5" t="s">
        <v>2625</v>
      </c>
      <c r="G327" s="5" t="s">
        <v>1453</v>
      </c>
      <c r="J327" s="5" t="s">
        <v>2888</v>
      </c>
    </row>
    <row r="328" spans="1:10">
      <c r="A328" s="5">
        <v>327</v>
      </c>
      <c r="B328" s="5" t="s">
        <v>1436</v>
      </c>
      <c r="C328" s="5" t="s">
        <v>169</v>
      </c>
      <c r="D328" s="5" t="s">
        <v>2626</v>
      </c>
      <c r="E328" s="5" t="s">
        <v>2627</v>
      </c>
      <c r="F328" s="5" t="s">
        <v>2628</v>
      </c>
      <c r="G328" s="5" t="s">
        <v>1467</v>
      </c>
      <c r="J328" s="5" t="s">
        <v>2888</v>
      </c>
    </row>
    <row r="329" spans="1:10">
      <c r="A329" s="5">
        <v>328</v>
      </c>
      <c r="B329" s="5" t="s">
        <v>1436</v>
      </c>
      <c r="C329" s="5" t="s">
        <v>169</v>
      </c>
      <c r="D329" s="5" t="s">
        <v>2629</v>
      </c>
      <c r="E329" s="5" t="s">
        <v>2630</v>
      </c>
      <c r="F329" s="5" t="s">
        <v>2631</v>
      </c>
      <c r="G329" s="5" t="s">
        <v>1570</v>
      </c>
      <c r="J329" s="5" t="s">
        <v>2888</v>
      </c>
    </row>
    <row r="330" spans="1:10">
      <c r="A330" s="5">
        <v>329</v>
      </c>
      <c r="B330" s="5" t="s">
        <v>1436</v>
      </c>
      <c r="C330" s="5" t="s">
        <v>169</v>
      </c>
      <c r="D330" s="5" t="s">
        <v>2987</v>
      </c>
      <c r="E330" s="5" t="s">
        <v>2988</v>
      </c>
      <c r="F330" s="5" t="s">
        <v>2989</v>
      </c>
      <c r="G330" s="5" t="s">
        <v>1449</v>
      </c>
      <c r="J330" s="5" t="s">
        <v>2888</v>
      </c>
    </row>
    <row r="331" spans="1:10">
      <c r="A331" s="5">
        <v>330</v>
      </c>
      <c r="B331" s="5" t="s">
        <v>1436</v>
      </c>
      <c r="C331" s="5" t="s">
        <v>169</v>
      </c>
      <c r="D331" s="5" t="s">
        <v>2632</v>
      </c>
      <c r="E331" s="5" t="s">
        <v>2633</v>
      </c>
      <c r="F331" s="5" t="s">
        <v>2634</v>
      </c>
      <c r="G331" s="5" t="s">
        <v>1453</v>
      </c>
      <c r="H331" s="5" t="s">
        <v>2635</v>
      </c>
      <c r="J331" s="5" t="s">
        <v>2888</v>
      </c>
    </row>
    <row r="332" spans="1:10">
      <c r="A332" s="5">
        <v>331</v>
      </c>
      <c r="B332" s="5" t="s">
        <v>1436</v>
      </c>
      <c r="C332" s="5" t="s">
        <v>169</v>
      </c>
      <c r="D332" s="5" t="s">
        <v>2990</v>
      </c>
      <c r="E332" s="5" t="s">
        <v>2991</v>
      </c>
      <c r="F332" s="5" t="s">
        <v>2992</v>
      </c>
      <c r="G332" s="5" t="s">
        <v>1449</v>
      </c>
      <c r="J332" s="5" t="s">
        <v>2888</v>
      </c>
    </row>
    <row r="333" spans="1:10">
      <c r="A333" s="5">
        <v>332</v>
      </c>
      <c r="B333" s="5" t="s">
        <v>1436</v>
      </c>
      <c r="C333" s="5" t="s">
        <v>169</v>
      </c>
      <c r="D333" s="5" t="s">
        <v>2636</v>
      </c>
      <c r="E333" s="5" t="s">
        <v>2637</v>
      </c>
      <c r="F333" s="5" t="s">
        <v>2638</v>
      </c>
      <c r="G333" s="5" t="s">
        <v>1505</v>
      </c>
      <c r="H333" s="5" t="s">
        <v>2639</v>
      </c>
      <c r="J333" s="5" t="s">
        <v>2888</v>
      </c>
    </row>
    <row r="334" spans="1:10">
      <c r="A334" s="5">
        <v>333</v>
      </c>
      <c r="B334" s="5" t="s">
        <v>1436</v>
      </c>
      <c r="C334" s="5" t="s">
        <v>169</v>
      </c>
      <c r="D334" s="5" t="s">
        <v>2640</v>
      </c>
      <c r="E334" s="5" t="s">
        <v>2641</v>
      </c>
      <c r="F334" s="5" t="s">
        <v>2642</v>
      </c>
      <c r="G334" s="5" t="s">
        <v>1543</v>
      </c>
      <c r="H334" s="5" t="s">
        <v>2643</v>
      </c>
      <c r="J334" s="5" t="s">
        <v>2888</v>
      </c>
    </row>
    <row r="335" spans="1:10">
      <c r="A335" s="5">
        <v>334</v>
      </c>
      <c r="B335" s="5" t="s">
        <v>1436</v>
      </c>
      <c r="C335" s="5" t="s">
        <v>169</v>
      </c>
      <c r="D335" s="5" t="s">
        <v>2644</v>
      </c>
      <c r="E335" s="5" t="s">
        <v>2645</v>
      </c>
      <c r="F335" s="5" t="s">
        <v>2646</v>
      </c>
      <c r="G335" s="5" t="s">
        <v>1559</v>
      </c>
      <c r="J335" s="5" t="s">
        <v>2888</v>
      </c>
    </row>
    <row r="336" spans="1:10">
      <c r="A336" s="5">
        <v>335</v>
      </c>
      <c r="B336" s="5" t="s">
        <v>1436</v>
      </c>
      <c r="C336" s="5" t="s">
        <v>169</v>
      </c>
      <c r="D336" s="5" t="s">
        <v>2647</v>
      </c>
      <c r="E336" s="5" t="s">
        <v>2648</v>
      </c>
      <c r="F336" s="5" t="s">
        <v>2649</v>
      </c>
      <c r="G336" s="5" t="s">
        <v>1453</v>
      </c>
      <c r="J336" s="5" t="s">
        <v>2888</v>
      </c>
    </row>
    <row r="337" spans="1:10">
      <c r="A337" s="5">
        <v>336</v>
      </c>
      <c r="B337" s="5" t="s">
        <v>1436</v>
      </c>
      <c r="C337" s="5" t="s">
        <v>169</v>
      </c>
      <c r="D337" s="5" t="s">
        <v>2650</v>
      </c>
      <c r="E337" s="5" t="s">
        <v>2651</v>
      </c>
      <c r="F337" s="5" t="s">
        <v>2652</v>
      </c>
      <c r="G337" s="5" t="s">
        <v>1458</v>
      </c>
      <c r="H337" s="5" t="s">
        <v>2361</v>
      </c>
      <c r="J337" s="5" t="s">
        <v>2888</v>
      </c>
    </row>
    <row r="338" spans="1:10">
      <c r="A338" s="5">
        <v>337</v>
      </c>
      <c r="B338" s="5" t="s">
        <v>1436</v>
      </c>
      <c r="C338" s="5" t="s">
        <v>169</v>
      </c>
      <c r="D338" s="5" t="s">
        <v>2653</v>
      </c>
      <c r="E338" s="5" t="s">
        <v>2654</v>
      </c>
      <c r="F338" s="5" t="s">
        <v>2655</v>
      </c>
      <c r="G338" s="5" t="s">
        <v>1467</v>
      </c>
      <c r="H338" s="5" t="s">
        <v>2656</v>
      </c>
      <c r="J338" s="5" t="s">
        <v>2888</v>
      </c>
    </row>
    <row r="339" spans="1:10">
      <c r="A339" s="5">
        <v>338</v>
      </c>
      <c r="B339" s="5" t="s">
        <v>1436</v>
      </c>
      <c r="C339" s="5" t="s">
        <v>169</v>
      </c>
      <c r="D339" s="5" t="s">
        <v>2657</v>
      </c>
      <c r="E339" s="5" t="s">
        <v>2658</v>
      </c>
      <c r="F339" s="5" t="s">
        <v>2659</v>
      </c>
      <c r="G339" s="5" t="s">
        <v>1554</v>
      </c>
      <c r="J339" s="5" t="s">
        <v>2888</v>
      </c>
    </row>
    <row r="340" spans="1:10">
      <c r="A340" s="5">
        <v>339</v>
      </c>
      <c r="B340" s="5" t="s">
        <v>1436</v>
      </c>
      <c r="C340" s="5" t="s">
        <v>169</v>
      </c>
      <c r="D340" s="5" t="s">
        <v>2660</v>
      </c>
      <c r="E340" s="5" t="s">
        <v>2661</v>
      </c>
      <c r="F340" s="5" t="s">
        <v>2662</v>
      </c>
      <c r="G340" s="5" t="s">
        <v>1543</v>
      </c>
      <c r="H340" s="5" t="s">
        <v>2046</v>
      </c>
      <c r="J340" s="5" t="s">
        <v>2888</v>
      </c>
    </row>
    <row r="341" spans="1:10">
      <c r="A341" s="5">
        <v>340</v>
      </c>
      <c r="B341" s="5" t="s">
        <v>1436</v>
      </c>
      <c r="C341" s="5" t="s">
        <v>169</v>
      </c>
      <c r="D341" s="5" t="s">
        <v>2663</v>
      </c>
      <c r="E341" s="5" t="s">
        <v>2664</v>
      </c>
      <c r="F341" s="5" t="s">
        <v>2665</v>
      </c>
      <c r="G341" s="5" t="s">
        <v>1467</v>
      </c>
      <c r="H341" s="5" t="s">
        <v>2046</v>
      </c>
      <c r="J341" s="5" t="s">
        <v>2888</v>
      </c>
    </row>
    <row r="342" spans="1:10">
      <c r="A342" s="5">
        <v>341</v>
      </c>
      <c r="B342" s="5" t="s">
        <v>1436</v>
      </c>
      <c r="C342" s="5" t="s">
        <v>169</v>
      </c>
      <c r="D342" s="5" t="s">
        <v>2666</v>
      </c>
      <c r="E342" s="5" t="s">
        <v>2667</v>
      </c>
      <c r="F342" s="5" t="s">
        <v>2668</v>
      </c>
      <c r="G342" s="5" t="s">
        <v>1458</v>
      </c>
      <c r="H342" s="5" t="s">
        <v>1684</v>
      </c>
      <c r="J342" s="5" t="s">
        <v>2888</v>
      </c>
    </row>
    <row r="343" spans="1:10">
      <c r="A343" s="5">
        <v>342</v>
      </c>
      <c r="B343" s="5" t="s">
        <v>1436</v>
      </c>
      <c r="C343" s="5" t="s">
        <v>169</v>
      </c>
      <c r="D343" s="5" t="s">
        <v>2669</v>
      </c>
      <c r="E343" s="5" t="s">
        <v>2670</v>
      </c>
      <c r="F343" s="5" t="s">
        <v>2671</v>
      </c>
      <c r="G343" s="5" t="s">
        <v>2672</v>
      </c>
      <c r="J343" s="5" t="s">
        <v>2888</v>
      </c>
    </row>
    <row r="344" spans="1:10">
      <c r="A344" s="5">
        <v>343</v>
      </c>
      <c r="B344" s="5" t="s">
        <v>1436</v>
      </c>
      <c r="C344" s="5" t="s">
        <v>169</v>
      </c>
      <c r="D344" s="5" t="s">
        <v>2673</v>
      </c>
      <c r="E344" s="5" t="s">
        <v>2674</v>
      </c>
      <c r="F344" s="5" t="s">
        <v>2675</v>
      </c>
      <c r="G344" s="5" t="s">
        <v>1538</v>
      </c>
      <c r="J344" s="5" t="s">
        <v>2888</v>
      </c>
    </row>
    <row r="345" spans="1:10">
      <c r="A345" s="5">
        <v>344</v>
      </c>
      <c r="B345" s="5" t="s">
        <v>1436</v>
      </c>
      <c r="C345" s="5" t="s">
        <v>169</v>
      </c>
      <c r="D345" s="5" t="s">
        <v>2993</v>
      </c>
      <c r="E345" s="5" t="s">
        <v>2994</v>
      </c>
      <c r="F345" s="5" t="s">
        <v>2995</v>
      </c>
      <c r="G345" s="5" t="s">
        <v>1467</v>
      </c>
      <c r="H345" s="5" t="s">
        <v>2996</v>
      </c>
      <c r="J345" s="5" t="s">
        <v>2888</v>
      </c>
    </row>
    <row r="346" spans="1:10">
      <c r="A346" s="5">
        <v>345</v>
      </c>
      <c r="B346" s="5" t="s">
        <v>1436</v>
      </c>
      <c r="C346" s="5" t="s">
        <v>169</v>
      </c>
      <c r="D346" s="5" t="s">
        <v>2676</v>
      </c>
      <c r="E346" s="5" t="s">
        <v>2677</v>
      </c>
      <c r="F346" s="5" t="s">
        <v>2678</v>
      </c>
      <c r="G346" s="5" t="s">
        <v>1543</v>
      </c>
      <c r="H346" s="5" t="s">
        <v>2679</v>
      </c>
      <c r="J346" s="5" t="s">
        <v>2888</v>
      </c>
    </row>
    <row r="347" spans="1:10">
      <c r="A347" s="5">
        <v>346</v>
      </c>
      <c r="B347" s="5" t="s">
        <v>1436</v>
      </c>
      <c r="C347" s="5" t="s">
        <v>169</v>
      </c>
      <c r="D347" s="5" t="s">
        <v>2680</v>
      </c>
      <c r="E347" s="5" t="s">
        <v>2681</v>
      </c>
      <c r="F347" s="5" t="s">
        <v>2682</v>
      </c>
      <c r="G347" s="5" t="s">
        <v>1651</v>
      </c>
      <c r="H347" s="5" t="s">
        <v>2683</v>
      </c>
      <c r="J347" s="5" t="s">
        <v>2888</v>
      </c>
    </row>
    <row r="348" spans="1:10">
      <c r="A348" s="5">
        <v>347</v>
      </c>
      <c r="B348" s="5" t="s">
        <v>1436</v>
      </c>
      <c r="C348" s="5" t="s">
        <v>169</v>
      </c>
      <c r="D348" s="5" t="s">
        <v>2997</v>
      </c>
      <c r="E348" s="5" t="s">
        <v>2998</v>
      </c>
      <c r="F348" s="5" t="s">
        <v>2999</v>
      </c>
      <c r="G348" s="5" t="s">
        <v>1683</v>
      </c>
      <c r="H348" s="5" t="s">
        <v>3000</v>
      </c>
      <c r="J348" s="5" t="s">
        <v>2888</v>
      </c>
    </row>
    <row r="349" spans="1:10">
      <c r="A349" s="5">
        <v>348</v>
      </c>
      <c r="B349" s="5" t="s">
        <v>1436</v>
      </c>
      <c r="C349" s="5" t="s">
        <v>169</v>
      </c>
      <c r="D349" s="5" t="s">
        <v>2684</v>
      </c>
      <c r="E349" s="5" t="s">
        <v>2685</v>
      </c>
      <c r="F349" s="5" t="s">
        <v>2686</v>
      </c>
      <c r="G349" s="5" t="s">
        <v>1651</v>
      </c>
      <c r="J349" s="5" t="s">
        <v>2888</v>
      </c>
    </row>
    <row r="350" spans="1:10">
      <c r="A350" s="5">
        <v>349</v>
      </c>
      <c r="B350" s="5" t="s">
        <v>1436</v>
      </c>
      <c r="C350" s="5" t="s">
        <v>169</v>
      </c>
      <c r="D350" s="5" t="s">
        <v>3001</v>
      </c>
      <c r="E350" s="5" t="s">
        <v>3002</v>
      </c>
      <c r="F350" s="5" t="s">
        <v>3003</v>
      </c>
      <c r="G350" s="5" t="s">
        <v>1559</v>
      </c>
      <c r="J350" s="5" t="s">
        <v>2888</v>
      </c>
    </row>
    <row r="351" spans="1:10">
      <c r="A351" s="5">
        <v>350</v>
      </c>
      <c r="B351" s="5" t="s">
        <v>1436</v>
      </c>
      <c r="C351" s="5" t="s">
        <v>169</v>
      </c>
      <c r="D351" s="5" t="s">
        <v>3004</v>
      </c>
      <c r="E351" s="5" t="s">
        <v>3005</v>
      </c>
      <c r="F351" s="5" t="s">
        <v>3006</v>
      </c>
      <c r="G351" s="5" t="s">
        <v>1538</v>
      </c>
      <c r="H351" s="5" t="s">
        <v>3007</v>
      </c>
      <c r="J351" s="5" t="s">
        <v>2888</v>
      </c>
    </row>
    <row r="352" spans="1:10">
      <c r="A352" s="5">
        <v>351</v>
      </c>
      <c r="B352" s="5" t="s">
        <v>1436</v>
      </c>
      <c r="C352" s="5" t="s">
        <v>169</v>
      </c>
      <c r="D352" s="5" t="s">
        <v>3008</v>
      </c>
      <c r="E352" s="5" t="s">
        <v>3009</v>
      </c>
      <c r="F352" s="5" t="s">
        <v>3010</v>
      </c>
      <c r="G352" s="5" t="s">
        <v>3011</v>
      </c>
      <c r="J352" s="5" t="s">
        <v>2888</v>
      </c>
    </row>
    <row r="353" spans="1:10">
      <c r="A353" s="5">
        <v>352</v>
      </c>
      <c r="B353" s="5" t="s">
        <v>1436</v>
      </c>
      <c r="C353" s="5" t="s">
        <v>169</v>
      </c>
      <c r="D353" s="5" t="s">
        <v>2687</v>
      </c>
      <c r="E353" s="5" t="s">
        <v>2688</v>
      </c>
      <c r="F353" s="5" t="s">
        <v>2689</v>
      </c>
      <c r="G353" s="5" t="s">
        <v>1554</v>
      </c>
      <c r="J353" s="5" t="s">
        <v>2888</v>
      </c>
    </row>
    <row r="354" spans="1:10">
      <c r="A354" s="5">
        <v>353</v>
      </c>
      <c r="B354" s="5" t="s">
        <v>1436</v>
      </c>
      <c r="C354" s="5" t="s">
        <v>169</v>
      </c>
      <c r="D354" s="5" t="s">
        <v>2690</v>
      </c>
      <c r="E354" s="5" t="s">
        <v>2691</v>
      </c>
      <c r="F354" s="5" t="s">
        <v>2692</v>
      </c>
      <c r="G354" s="5" t="s">
        <v>1696</v>
      </c>
      <c r="H354" s="5" t="s">
        <v>2693</v>
      </c>
      <c r="J354" s="5" t="s">
        <v>2888</v>
      </c>
    </row>
    <row r="355" spans="1:10">
      <c r="A355" s="5">
        <v>354</v>
      </c>
      <c r="B355" s="5" t="s">
        <v>1436</v>
      </c>
      <c r="C355" s="5" t="s">
        <v>169</v>
      </c>
      <c r="D355" s="5" t="s">
        <v>2694</v>
      </c>
      <c r="E355" s="5" t="s">
        <v>2695</v>
      </c>
      <c r="F355" s="5" t="s">
        <v>2696</v>
      </c>
      <c r="G355" s="5" t="s">
        <v>1467</v>
      </c>
      <c r="H355" s="5" t="s">
        <v>2697</v>
      </c>
      <c r="J355" s="5" t="s">
        <v>2888</v>
      </c>
    </row>
    <row r="356" spans="1:10">
      <c r="A356" s="5">
        <v>355</v>
      </c>
      <c r="B356" s="5" t="s">
        <v>1436</v>
      </c>
      <c r="C356" s="5" t="s">
        <v>169</v>
      </c>
      <c r="D356" s="5" t="s">
        <v>2698</v>
      </c>
      <c r="E356" s="5" t="s">
        <v>2699</v>
      </c>
      <c r="F356" s="5" t="s">
        <v>2700</v>
      </c>
      <c r="G356" s="5" t="s">
        <v>1554</v>
      </c>
      <c r="J356" s="5" t="s">
        <v>2888</v>
      </c>
    </row>
    <row r="357" spans="1:10">
      <c r="A357" s="5">
        <v>356</v>
      </c>
      <c r="B357" s="5" t="s">
        <v>1436</v>
      </c>
      <c r="C357" s="5" t="s">
        <v>169</v>
      </c>
      <c r="D357" s="5" t="s">
        <v>2701</v>
      </c>
      <c r="E357" s="5" t="s">
        <v>2702</v>
      </c>
      <c r="F357" s="5" t="s">
        <v>2703</v>
      </c>
      <c r="G357" s="5" t="s">
        <v>1538</v>
      </c>
      <c r="H357" s="5" t="s">
        <v>2704</v>
      </c>
      <c r="J357" s="5" t="s">
        <v>2888</v>
      </c>
    </row>
    <row r="358" spans="1:10">
      <c r="A358" s="5">
        <v>357</v>
      </c>
      <c r="B358" s="5" t="s">
        <v>1436</v>
      </c>
      <c r="C358" s="5" t="s">
        <v>169</v>
      </c>
      <c r="D358" s="5" t="s">
        <v>3012</v>
      </c>
      <c r="E358" s="5" t="s">
        <v>3013</v>
      </c>
      <c r="F358" s="5" t="s">
        <v>3014</v>
      </c>
      <c r="G358" s="5" t="s">
        <v>1554</v>
      </c>
      <c r="J358" s="5" t="s">
        <v>2888</v>
      </c>
    </row>
    <row r="359" spans="1:10">
      <c r="A359" s="5">
        <v>358</v>
      </c>
      <c r="B359" s="5" t="s">
        <v>1436</v>
      </c>
      <c r="C359" s="5" t="s">
        <v>169</v>
      </c>
      <c r="D359" s="5" t="s">
        <v>2705</v>
      </c>
      <c r="E359" s="5" t="s">
        <v>2706</v>
      </c>
      <c r="F359" s="5" t="s">
        <v>2707</v>
      </c>
      <c r="G359" s="5" t="s">
        <v>1543</v>
      </c>
      <c r="H359" s="5" t="s">
        <v>2708</v>
      </c>
      <c r="J359" s="5" t="s">
        <v>2888</v>
      </c>
    </row>
    <row r="360" spans="1:10">
      <c r="A360" s="5">
        <v>359</v>
      </c>
      <c r="B360" s="5" t="s">
        <v>1436</v>
      </c>
      <c r="C360" s="5" t="s">
        <v>169</v>
      </c>
      <c r="D360" s="5" t="s">
        <v>2709</v>
      </c>
      <c r="E360" s="5" t="s">
        <v>2710</v>
      </c>
      <c r="F360" s="5" t="s">
        <v>2711</v>
      </c>
      <c r="G360" s="5" t="s">
        <v>1554</v>
      </c>
      <c r="H360" s="5" t="s">
        <v>2712</v>
      </c>
      <c r="J360" s="5" t="s">
        <v>2888</v>
      </c>
    </row>
    <row r="361" spans="1:10">
      <c r="A361" s="5">
        <v>360</v>
      </c>
      <c r="B361" s="5" t="s">
        <v>1436</v>
      </c>
      <c r="C361" s="5" t="s">
        <v>169</v>
      </c>
      <c r="D361" s="5" t="s">
        <v>3015</v>
      </c>
      <c r="E361" s="5" t="s">
        <v>3016</v>
      </c>
      <c r="F361" s="5" t="s">
        <v>3017</v>
      </c>
      <c r="G361" s="5" t="s">
        <v>1453</v>
      </c>
      <c r="J361" s="5" t="s">
        <v>2888</v>
      </c>
    </row>
    <row r="362" spans="1:10">
      <c r="A362" s="5">
        <v>361</v>
      </c>
      <c r="B362" s="5" t="s">
        <v>1436</v>
      </c>
      <c r="C362" s="5" t="s">
        <v>169</v>
      </c>
      <c r="D362" s="5" t="s">
        <v>2713</v>
      </c>
      <c r="E362" s="5" t="s">
        <v>2714</v>
      </c>
      <c r="F362" s="5" t="s">
        <v>2715</v>
      </c>
      <c r="G362" s="5" t="s">
        <v>1786</v>
      </c>
      <c r="H362" s="5" t="s">
        <v>1787</v>
      </c>
      <c r="J362" s="5" t="s">
        <v>2888</v>
      </c>
    </row>
    <row r="363" spans="1:10">
      <c r="A363" s="5">
        <v>362</v>
      </c>
      <c r="B363" s="5" t="s">
        <v>1436</v>
      </c>
      <c r="C363" s="5" t="s">
        <v>169</v>
      </c>
      <c r="D363" s="5" t="s">
        <v>2716</v>
      </c>
      <c r="E363" s="5" t="s">
        <v>2717</v>
      </c>
      <c r="F363" s="5" t="s">
        <v>2718</v>
      </c>
      <c r="G363" s="5" t="s">
        <v>1554</v>
      </c>
      <c r="H363" s="5" t="s">
        <v>2719</v>
      </c>
      <c r="J363" s="5" t="s">
        <v>2888</v>
      </c>
    </row>
    <row r="364" spans="1:10">
      <c r="A364" s="5">
        <v>363</v>
      </c>
      <c r="B364" s="5" t="s">
        <v>1436</v>
      </c>
      <c r="C364" s="5" t="s">
        <v>169</v>
      </c>
      <c r="D364" s="5" t="s">
        <v>2720</v>
      </c>
      <c r="E364" s="5" t="s">
        <v>2721</v>
      </c>
      <c r="F364" s="5" t="s">
        <v>2722</v>
      </c>
      <c r="G364" s="5" t="s">
        <v>1449</v>
      </c>
      <c r="H364" s="5" t="s">
        <v>2723</v>
      </c>
      <c r="J364" s="5" t="s">
        <v>2888</v>
      </c>
    </row>
    <row r="365" spans="1:10">
      <c r="A365" s="5">
        <v>364</v>
      </c>
      <c r="B365" s="5" t="s">
        <v>1436</v>
      </c>
      <c r="C365" s="5" t="s">
        <v>169</v>
      </c>
      <c r="D365" s="5" t="s">
        <v>2724</v>
      </c>
      <c r="E365" s="5" t="s">
        <v>2725</v>
      </c>
      <c r="F365" s="5" t="s">
        <v>2726</v>
      </c>
      <c r="G365" s="5" t="s">
        <v>1458</v>
      </c>
      <c r="H365" s="5" t="s">
        <v>2727</v>
      </c>
      <c r="J365" s="5" t="s">
        <v>2888</v>
      </c>
    </row>
    <row r="366" spans="1:10">
      <c r="A366" s="5">
        <v>365</v>
      </c>
      <c r="B366" s="5" t="s">
        <v>1436</v>
      </c>
      <c r="C366" s="5" t="s">
        <v>169</v>
      </c>
      <c r="D366" s="5" t="s">
        <v>2728</v>
      </c>
      <c r="E366" s="5" t="s">
        <v>2729</v>
      </c>
      <c r="F366" s="5" t="s">
        <v>2730</v>
      </c>
      <c r="G366" s="5" t="s">
        <v>1449</v>
      </c>
      <c r="J366" s="5" t="s">
        <v>2888</v>
      </c>
    </row>
    <row r="367" spans="1:10">
      <c r="A367" s="5">
        <v>366</v>
      </c>
      <c r="B367" s="5" t="s">
        <v>1436</v>
      </c>
      <c r="C367" s="5" t="s">
        <v>169</v>
      </c>
      <c r="D367" s="5" t="s">
        <v>2731</v>
      </c>
      <c r="E367" s="5" t="s">
        <v>2732</v>
      </c>
      <c r="F367" s="5" t="s">
        <v>2733</v>
      </c>
      <c r="G367" s="5" t="s">
        <v>1651</v>
      </c>
      <c r="J367" s="5" t="s">
        <v>2888</v>
      </c>
    </row>
    <row r="368" spans="1:10">
      <c r="A368" s="5">
        <v>367</v>
      </c>
      <c r="B368" s="5" t="s">
        <v>1436</v>
      </c>
      <c r="C368" s="5" t="s">
        <v>169</v>
      </c>
      <c r="D368" s="5" t="s">
        <v>2734</v>
      </c>
      <c r="E368" s="5" t="s">
        <v>2735</v>
      </c>
      <c r="F368" s="5" t="s">
        <v>2736</v>
      </c>
      <c r="G368" s="5" t="s">
        <v>1458</v>
      </c>
      <c r="J368" s="5" t="s">
        <v>2888</v>
      </c>
    </row>
    <row r="369" spans="1:10">
      <c r="A369" s="5">
        <v>368</v>
      </c>
      <c r="B369" s="5" t="s">
        <v>1436</v>
      </c>
      <c r="C369" s="5" t="s">
        <v>169</v>
      </c>
      <c r="D369" s="5" t="s">
        <v>2737</v>
      </c>
      <c r="E369" s="5" t="s">
        <v>2738</v>
      </c>
      <c r="F369" s="5" t="s">
        <v>2739</v>
      </c>
      <c r="G369" s="5" t="s">
        <v>1538</v>
      </c>
      <c r="H369" s="5" t="s">
        <v>2740</v>
      </c>
      <c r="J369" s="5" t="s">
        <v>2888</v>
      </c>
    </row>
    <row r="370" spans="1:10">
      <c r="A370" s="5">
        <v>369</v>
      </c>
      <c r="B370" s="5" t="s">
        <v>1436</v>
      </c>
      <c r="C370" s="5" t="s">
        <v>169</v>
      </c>
      <c r="D370" s="5" t="s">
        <v>2741</v>
      </c>
      <c r="E370" s="5" t="s">
        <v>2742</v>
      </c>
      <c r="F370" s="5" t="s">
        <v>2743</v>
      </c>
      <c r="G370" s="5" t="s">
        <v>1467</v>
      </c>
      <c r="J370" s="5" t="s">
        <v>2888</v>
      </c>
    </row>
    <row r="371" spans="1:10">
      <c r="A371" s="5">
        <v>370</v>
      </c>
      <c r="B371" s="5" t="s">
        <v>1436</v>
      </c>
      <c r="C371" s="5" t="s">
        <v>169</v>
      </c>
      <c r="D371" s="5" t="s">
        <v>2744</v>
      </c>
      <c r="E371" s="5" t="s">
        <v>2745</v>
      </c>
      <c r="F371" s="5" t="s">
        <v>2746</v>
      </c>
      <c r="G371" s="5" t="s">
        <v>1733</v>
      </c>
      <c r="H371" s="5" t="s">
        <v>2747</v>
      </c>
      <c r="J371" s="5" t="s">
        <v>2888</v>
      </c>
    </row>
    <row r="372" spans="1:10">
      <c r="A372" s="5">
        <v>371</v>
      </c>
      <c r="B372" s="5" t="s">
        <v>1436</v>
      </c>
      <c r="C372" s="5" t="s">
        <v>169</v>
      </c>
      <c r="D372" s="5" t="s">
        <v>3018</v>
      </c>
      <c r="E372" s="5" t="s">
        <v>3019</v>
      </c>
      <c r="F372" s="5" t="s">
        <v>3020</v>
      </c>
      <c r="G372" s="5" t="s">
        <v>1453</v>
      </c>
      <c r="J372" s="5" t="s">
        <v>2888</v>
      </c>
    </row>
    <row r="373" spans="1:10">
      <c r="A373" s="5">
        <v>372</v>
      </c>
      <c r="B373" s="5" t="s">
        <v>1436</v>
      </c>
      <c r="C373" s="5" t="s">
        <v>169</v>
      </c>
      <c r="D373" s="5" t="s">
        <v>2748</v>
      </c>
      <c r="E373" s="5" t="s">
        <v>2749</v>
      </c>
      <c r="F373" s="5" t="s">
        <v>2750</v>
      </c>
      <c r="G373" s="5" t="s">
        <v>1559</v>
      </c>
      <c r="J373" s="5" t="s">
        <v>2888</v>
      </c>
    </row>
    <row r="374" spans="1:10">
      <c r="A374" s="5">
        <v>373</v>
      </c>
      <c r="B374" s="5" t="s">
        <v>1436</v>
      </c>
      <c r="C374" s="5" t="s">
        <v>169</v>
      </c>
      <c r="D374" s="5" t="s">
        <v>2751</v>
      </c>
      <c r="E374" s="5" t="s">
        <v>2752</v>
      </c>
      <c r="F374" s="5" t="s">
        <v>2753</v>
      </c>
      <c r="G374" s="5" t="s">
        <v>2754</v>
      </c>
      <c r="J374" s="5" t="s">
        <v>2888</v>
      </c>
    </row>
    <row r="375" spans="1:10">
      <c r="A375" s="5">
        <v>374</v>
      </c>
      <c r="B375" s="5" t="s">
        <v>1436</v>
      </c>
      <c r="C375" s="5" t="s">
        <v>169</v>
      </c>
      <c r="D375" s="5" t="s">
        <v>2755</v>
      </c>
      <c r="E375" s="5" t="s">
        <v>2756</v>
      </c>
      <c r="F375" s="5" t="s">
        <v>2757</v>
      </c>
      <c r="G375" s="5" t="s">
        <v>1559</v>
      </c>
      <c r="H375" s="5" t="s">
        <v>2758</v>
      </c>
      <c r="J375" s="5" t="s">
        <v>2888</v>
      </c>
    </row>
    <row r="376" spans="1:10">
      <c r="A376" s="5">
        <v>375</v>
      </c>
      <c r="B376" s="5" t="s">
        <v>1436</v>
      </c>
      <c r="C376" s="5" t="s">
        <v>169</v>
      </c>
      <c r="D376" s="5" t="s">
        <v>2759</v>
      </c>
      <c r="E376" s="5" t="s">
        <v>2760</v>
      </c>
      <c r="F376" s="5" t="s">
        <v>2761</v>
      </c>
      <c r="G376" s="5" t="s">
        <v>1733</v>
      </c>
      <c r="H376" s="5" t="s">
        <v>2762</v>
      </c>
      <c r="J376" s="5" t="s">
        <v>2888</v>
      </c>
    </row>
    <row r="377" spans="1:10">
      <c r="A377" s="5">
        <v>376</v>
      </c>
      <c r="B377" s="5" t="s">
        <v>1436</v>
      </c>
      <c r="C377" s="5" t="s">
        <v>169</v>
      </c>
      <c r="D377" s="5" t="s">
        <v>2763</v>
      </c>
      <c r="E377" s="5" t="s">
        <v>2764</v>
      </c>
      <c r="F377" s="5" t="s">
        <v>2765</v>
      </c>
      <c r="G377" s="5" t="s">
        <v>1543</v>
      </c>
      <c r="J377" s="5" t="s">
        <v>2888</v>
      </c>
    </row>
    <row r="378" spans="1:10">
      <c r="A378" s="5">
        <v>377</v>
      </c>
      <c r="B378" s="5" t="s">
        <v>1436</v>
      </c>
      <c r="C378" s="5" t="s">
        <v>169</v>
      </c>
      <c r="D378" s="5" t="s">
        <v>3021</v>
      </c>
      <c r="E378" s="5" t="s">
        <v>3022</v>
      </c>
      <c r="F378" s="5" t="s">
        <v>3023</v>
      </c>
      <c r="G378" s="5" t="s">
        <v>1467</v>
      </c>
      <c r="J378" s="5" t="s">
        <v>2888</v>
      </c>
    </row>
    <row r="379" spans="1:10">
      <c r="A379" s="5">
        <v>378</v>
      </c>
      <c r="B379" s="5" t="s">
        <v>1436</v>
      </c>
      <c r="C379" s="5" t="s">
        <v>169</v>
      </c>
      <c r="D379" s="5" t="s">
        <v>2766</v>
      </c>
      <c r="E379" s="5" t="s">
        <v>2767</v>
      </c>
      <c r="F379" s="5" t="s">
        <v>2768</v>
      </c>
      <c r="G379" s="5" t="s">
        <v>1467</v>
      </c>
      <c r="H379" s="5" t="s">
        <v>2769</v>
      </c>
      <c r="J379" s="5" t="s">
        <v>2888</v>
      </c>
    </row>
    <row r="380" spans="1:10">
      <c r="A380" s="5">
        <v>379</v>
      </c>
      <c r="B380" s="5" t="s">
        <v>1436</v>
      </c>
      <c r="C380" s="5" t="s">
        <v>169</v>
      </c>
      <c r="D380" s="5" t="s">
        <v>2770</v>
      </c>
      <c r="E380" s="5" t="s">
        <v>2771</v>
      </c>
      <c r="F380" s="5" t="s">
        <v>2772</v>
      </c>
      <c r="G380" s="5" t="s">
        <v>1505</v>
      </c>
      <c r="H380" s="5" t="s">
        <v>2773</v>
      </c>
      <c r="J380" s="5" t="s">
        <v>2888</v>
      </c>
    </row>
    <row r="381" spans="1:10">
      <c r="A381" s="5">
        <v>380</v>
      </c>
      <c r="B381" s="5" t="s">
        <v>1436</v>
      </c>
      <c r="C381" s="5" t="s">
        <v>169</v>
      </c>
      <c r="D381" s="5" t="s">
        <v>2774</v>
      </c>
      <c r="E381" s="5" t="s">
        <v>2775</v>
      </c>
      <c r="F381" s="5" t="s">
        <v>2776</v>
      </c>
      <c r="G381" s="5" t="s">
        <v>1525</v>
      </c>
      <c r="H381" s="5" t="s">
        <v>2777</v>
      </c>
      <c r="J381" s="5" t="s">
        <v>2888</v>
      </c>
    </row>
    <row r="382" spans="1:10">
      <c r="A382" s="5">
        <v>381</v>
      </c>
      <c r="B382" s="5" t="s">
        <v>1436</v>
      </c>
      <c r="C382" s="5" t="s">
        <v>169</v>
      </c>
      <c r="D382" s="5" t="s">
        <v>2778</v>
      </c>
      <c r="E382" s="5" t="s">
        <v>2779</v>
      </c>
      <c r="F382" s="5" t="s">
        <v>2780</v>
      </c>
      <c r="G382" s="5" t="s">
        <v>2781</v>
      </c>
      <c r="H382" s="5" t="s">
        <v>2782</v>
      </c>
      <c r="J382" s="5" t="s">
        <v>2888</v>
      </c>
    </row>
    <row r="383" spans="1:10">
      <c r="A383" s="5">
        <v>382</v>
      </c>
      <c r="B383" s="5" t="s">
        <v>1436</v>
      </c>
      <c r="C383" s="5" t="s">
        <v>169</v>
      </c>
      <c r="D383" s="5" t="s">
        <v>2787</v>
      </c>
      <c r="E383" s="5" t="s">
        <v>3024</v>
      </c>
      <c r="F383" s="5" t="s">
        <v>2784</v>
      </c>
      <c r="G383" s="5" t="s">
        <v>2788</v>
      </c>
      <c r="J383" s="5" t="s">
        <v>2888</v>
      </c>
    </row>
    <row r="384" spans="1:10">
      <c r="A384" s="5">
        <v>383</v>
      </c>
      <c r="B384" s="5" t="s">
        <v>1436</v>
      </c>
      <c r="C384" s="5" t="s">
        <v>169</v>
      </c>
      <c r="D384" s="5" t="s">
        <v>2783</v>
      </c>
      <c r="E384" s="5" t="s">
        <v>3024</v>
      </c>
      <c r="F384" s="5" t="s">
        <v>2784</v>
      </c>
      <c r="G384" s="5" t="s">
        <v>2785</v>
      </c>
      <c r="H384" s="5" t="s">
        <v>2786</v>
      </c>
      <c r="J384" s="5" t="s">
        <v>2888</v>
      </c>
    </row>
    <row r="385" spans="1:10">
      <c r="A385" s="5">
        <v>384</v>
      </c>
      <c r="B385" s="5" t="s">
        <v>1436</v>
      </c>
      <c r="C385" s="5" t="s">
        <v>169</v>
      </c>
      <c r="D385" s="5" t="s">
        <v>2789</v>
      </c>
      <c r="E385" s="5" t="s">
        <v>2790</v>
      </c>
      <c r="F385" s="5" t="s">
        <v>2791</v>
      </c>
      <c r="G385" s="5" t="s">
        <v>1543</v>
      </c>
      <c r="H385" s="5" t="s">
        <v>2792</v>
      </c>
      <c r="J385" s="5" t="s">
        <v>2888</v>
      </c>
    </row>
    <row r="386" spans="1:10">
      <c r="A386" s="5">
        <v>385</v>
      </c>
      <c r="B386" s="5" t="s">
        <v>1436</v>
      </c>
      <c r="C386" s="5" t="s">
        <v>169</v>
      </c>
      <c r="D386" s="5" t="s">
        <v>3025</v>
      </c>
      <c r="E386" s="5" t="s">
        <v>3026</v>
      </c>
      <c r="F386" s="5" t="s">
        <v>3027</v>
      </c>
      <c r="G386" s="5" t="s">
        <v>1554</v>
      </c>
      <c r="H386" s="5" t="s">
        <v>1684</v>
      </c>
      <c r="J386" s="5" t="s">
        <v>2888</v>
      </c>
    </row>
    <row r="387" spans="1:10">
      <c r="A387" s="5">
        <v>386</v>
      </c>
      <c r="B387" s="5" t="s">
        <v>1436</v>
      </c>
      <c r="C387" s="5" t="s">
        <v>169</v>
      </c>
      <c r="D387" s="5" t="s">
        <v>2793</v>
      </c>
      <c r="E387" s="5" t="s">
        <v>2794</v>
      </c>
      <c r="F387" s="5" t="s">
        <v>2795</v>
      </c>
      <c r="G387" s="5" t="s">
        <v>2796</v>
      </c>
      <c r="J387" s="5" t="s">
        <v>2888</v>
      </c>
    </row>
    <row r="388" spans="1:10">
      <c r="A388" s="5">
        <v>387</v>
      </c>
      <c r="B388" s="5" t="s">
        <v>1436</v>
      </c>
      <c r="C388" s="5" t="s">
        <v>169</v>
      </c>
      <c r="D388" s="5" t="s">
        <v>2797</v>
      </c>
      <c r="E388" s="5" t="s">
        <v>2798</v>
      </c>
      <c r="F388" s="5" t="s">
        <v>1439</v>
      </c>
      <c r="G388" s="5" t="s">
        <v>2799</v>
      </c>
      <c r="H388" s="5" t="s">
        <v>1445</v>
      </c>
      <c r="J388" s="5" t="s">
        <v>2888</v>
      </c>
    </row>
    <row r="389" spans="1:10">
      <c r="A389" s="5">
        <v>388</v>
      </c>
      <c r="B389" s="5" t="s">
        <v>1436</v>
      </c>
      <c r="C389" s="5" t="s">
        <v>169</v>
      </c>
      <c r="D389" s="5" t="s">
        <v>2800</v>
      </c>
      <c r="E389" s="5" t="s">
        <v>2801</v>
      </c>
      <c r="F389" s="5" t="s">
        <v>2802</v>
      </c>
      <c r="G389" s="5" t="s">
        <v>1570</v>
      </c>
      <c r="H389" s="5" t="s">
        <v>2803</v>
      </c>
      <c r="J389" s="5" t="s">
        <v>2888</v>
      </c>
    </row>
    <row r="390" spans="1:10">
      <c r="A390" s="5">
        <v>389</v>
      </c>
      <c r="B390" s="5" t="s">
        <v>1436</v>
      </c>
      <c r="C390" s="5" t="s">
        <v>169</v>
      </c>
      <c r="D390" s="5" t="s">
        <v>2804</v>
      </c>
      <c r="E390" s="5" t="s">
        <v>2805</v>
      </c>
      <c r="F390" s="5" t="s">
        <v>2806</v>
      </c>
      <c r="G390" s="5" t="s">
        <v>2807</v>
      </c>
      <c r="H390" s="5" t="s">
        <v>1800</v>
      </c>
      <c r="J390" s="5" t="s">
        <v>2888</v>
      </c>
    </row>
    <row r="391" spans="1:10">
      <c r="A391" s="5">
        <v>390</v>
      </c>
      <c r="B391" s="5" t="s">
        <v>1436</v>
      </c>
      <c r="C391" s="5" t="s">
        <v>169</v>
      </c>
      <c r="D391" s="5" t="s">
        <v>2808</v>
      </c>
      <c r="E391" s="5" t="s">
        <v>2809</v>
      </c>
      <c r="F391" s="5" t="s">
        <v>2810</v>
      </c>
      <c r="G391" s="5" t="s">
        <v>1610</v>
      </c>
      <c r="J391" s="5" t="s">
        <v>2888</v>
      </c>
    </row>
    <row r="392" spans="1:10">
      <c r="A392" s="5">
        <v>391</v>
      </c>
      <c r="B392" s="5" t="s">
        <v>1436</v>
      </c>
      <c r="C392" s="5" t="s">
        <v>169</v>
      </c>
      <c r="D392" s="5" t="s">
        <v>2811</v>
      </c>
      <c r="E392" s="5" t="s">
        <v>2812</v>
      </c>
      <c r="F392" s="5" t="s">
        <v>2813</v>
      </c>
      <c r="G392" s="5" t="s">
        <v>1846</v>
      </c>
      <c r="H392" s="5" t="s">
        <v>2814</v>
      </c>
      <c r="J392" s="5" t="s">
        <v>2888</v>
      </c>
    </row>
    <row r="393" spans="1:10">
      <c r="A393" s="5">
        <v>392</v>
      </c>
      <c r="B393" s="5" t="s">
        <v>1436</v>
      </c>
      <c r="C393" s="5" t="s">
        <v>169</v>
      </c>
      <c r="D393" s="5" t="s">
        <v>2815</v>
      </c>
      <c r="E393" s="5" t="s">
        <v>2816</v>
      </c>
      <c r="F393" s="5" t="s">
        <v>2817</v>
      </c>
      <c r="G393" s="5" t="s">
        <v>1449</v>
      </c>
      <c r="H393" s="5" t="s">
        <v>2818</v>
      </c>
      <c r="J393" s="5" t="s">
        <v>2888</v>
      </c>
    </row>
    <row r="394" spans="1:10">
      <c r="A394" s="5">
        <v>393</v>
      </c>
      <c r="B394" s="5" t="s">
        <v>1436</v>
      </c>
      <c r="C394" s="5" t="s">
        <v>169</v>
      </c>
      <c r="D394" s="5" t="s">
        <v>2819</v>
      </c>
      <c r="E394" s="5" t="s">
        <v>2820</v>
      </c>
      <c r="F394" s="5" t="s">
        <v>2821</v>
      </c>
      <c r="G394" s="5" t="s">
        <v>2822</v>
      </c>
      <c r="H394" s="5" t="s">
        <v>2823</v>
      </c>
      <c r="J394" s="5" t="s">
        <v>2888</v>
      </c>
    </row>
    <row r="395" spans="1:10">
      <c r="A395" s="5">
        <v>394</v>
      </c>
      <c r="B395" s="5" t="s">
        <v>1436</v>
      </c>
      <c r="C395" s="5" t="s">
        <v>169</v>
      </c>
      <c r="D395" s="5" t="s">
        <v>2824</v>
      </c>
      <c r="E395" s="5" t="s">
        <v>2825</v>
      </c>
      <c r="F395" s="5" t="s">
        <v>2826</v>
      </c>
      <c r="G395" s="5" t="s">
        <v>1728</v>
      </c>
      <c r="H395" s="5" t="s">
        <v>2827</v>
      </c>
      <c r="J395" s="5" t="s">
        <v>2888</v>
      </c>
    </row>
    <row r="396" spans="1:10">
      <c r="A396" s="5">
        <v>395</v>
      </c>
      <c r="B396" s="5" t="s">
        <v>1436</v>
      </c>
      <c r="C396" s="5" t="s">
        <v>169</v>
      </c>
      <c r="D396" s="5" t="s">
        <v>2828</v>
      </c>
      <c r="E396" s="5" t="s">
        <v>2829</v>
      </c>
      <c r="F396" s="5" t="s">
        <v>2830</v>
      </c>
      <c r="G396" s="5" t="s">
        <v>1559</v>
      </c>
      <c r="H396" s="5" t="s">
        <v>2831</v>
      </c>
      <c r="J396" s="5" t="s">
        <v>2888</v>
      </c>
    </row>
    <row r="397" spans="1:10">
      <c r="A397" s="5">
        <v>396</v>
      </c>
      <c r="B397" s="5" t="s">
        <v>1436</v>
      </c>
      <c r="C397" s="5" t="s">
        <v>169</v>
      </c>
      <c r="D397" s="5" t="s">
        <v>2832</v>
      </c>
      <c r="E397" s="5" t="s">
        <v>2833</v>
      </c>
      <c r="F397" s="5" t="s">
        <v>2834</v>
      </c>
      <c r="G397" s="5" t="s">
        <v>1678</v>
      </c>
      <c r="H397" s="5" t="s">
        <v>2835</v>
      </c>
      <c r="J397" s="5" t="s">
        <v>2888</v>
      </c>
    </row>
    <row r="398" spans="1:10">
      <c r="A398" s="5">
        <v>397</v>
      </c>
      <c r="B398" s="5" t="s">
        <v>1436</v>
      </c>
      <c r="C398" s="5" t="s">
        <v>169</v>
      </c>
      <c r="D398" s="5" t="s">
        <v>2836</v>
      </c>
      <c r="E398" s="5" t="s">
        <v>2837</v>
      </c>
      <c r="F398" s="5" t="s">
        <v>2838</v>
      </c>
      <c r="G398" s="5" t="s">
        <v>1776</v>
      </c>
      <c r="H398" s="5" t="s">
        <v>2839</v>
      </c>
      <c r="J398" s="5" t="s">
        <v>2888</v>
      </c>
    </row>
    <row r="399" spans="1:10">
      <c r="A399" s="5">
        <v>398</v>
      </c>
      <c r="B399" s="5" t="s">
        <v>1436</v>
      </c>
      <c r="C399" s="5" t="s">
        <v>169</v>
      </c>
      <c r="D399" s="5" t="s">
        <v>2840</v>
      </c>
      <c r="E399" s="5" t="s">
        <v>2841</v>
      </c>
      <c r="F399" s="5" t="s">
        <v>2842</v>
      </c>
      <c r="G399" s="5" t="s">
        <v>1453</v>
      </c>
      <c r="H399" s="5" t="s">
        <v>2843</v>
      </c>
      <c r="J399" s="5" t="s">
        <v>2888</v>
      </c>
    </row>
    <row r="400" spans="1:10">
      <c r="A400" s="5">
        <v>399</v>
      </c>
      <c r="B400" s="5" t="s">
        <v>1436</v>
      </c>
      <c r="C400" s="5" t="s">
        <v>169</v>
      </c>
      <c r="D400" s="5" t="s">
        <v>2844</v>
      </c>
      <c r="E400" s="5" t="s">
        <v>2845</v>
      </c>
      <c r="F400" s="5" t="s">
        <v>2846</v>
      </c>
      <c r="G400" s="5" t="s">
        <v>2126</v>
      </c>
      <c r="H400" s="5" t="s">
        <v>2531</v>
      </c>
      <c r="J400" s="5" t="s">
        <v>2888</v>
      </c>
    </row>
    <row r="401" spans="1:10">
      <c r="A401" s="5">
        <v>400</v>
      </c>
      <c r="B401" s="5" t="s">
        <v>1436</v>
      </c>
      <c r="C401" s="5" t="s">
        <v>169</v>
      </c>
      <c r="D401" s="5" t="s">
        <v>2847</v>
      </c>
      <c r="E401" s="5" t="s">
        <v>2848</v>
      </c>
      <c r="F401" s="5" t="s">
        <v>2849</v>
      </c>
      <c r="G401" s="5" t="s">
        <v>1696</v>
      </c>
      <c r="H401" s="5" t="s">
        <v>2850</v>
      </c>
      <c r="J401" s="5" t="s">
        <v>2888</v>
      </c>
    </row>
    <row r="402" spans="1:10">
      <c r="A402" s="5">
        <v>401</v>
      </c>
      <c r="B402" s="5" t="s">
        <v>1436</v>
      </c>
      <c r="C402" s="5" t="s">
        <v>169</v>
      </c>
      <c r="D402" s="5" t="s">
        <v>2851</v>
      </c>
      <c r="E402" s="5" t="s">
        <v>2852</v>
      </c>
      <c r="F402" s="5" t="s">
        <v>2853</v>
      </c>
      <c r="G402" s="5" t="s">
        <v>1683</v>
      </c>
      <c r="H402" s="5" t="s">
        <v>2854</v>
      </c>
      <c r="J402" s="5" t="s">
        <v>2888</v>
      </c>
    </row>
    <row r="403" spans="1:10">
      <c r="A403" s="5">
        <v>402</v>
      </c>
      <c r="B403" s="5" t="s">
        <v>1436</v>
      </c>
      <c r="C403" s="5" t="s">
        <v>169</v>
      </c>
      <c r="D403" s="5" t="s">
        <v>2855</v>
      </c>
      <c r="E403" s="5" t="s">
        <v>2856</v>
      </c>
      <c r="F403" s="5" t="s">
        <v>2857</v>
      </c>
      <c r="G403" s="5" t="s">
        <v>1449</v>
      </c>
      <c r="H403" s="5" t="s">
        <v>2858</v>
      </c>
      <c r="J403" s="5" t="s">
        <v>2888</v>
      </c>
    </row>
    <row r="404" spans="1:10">
      <c r="A404" s="5">
        <v>403</v>
      </c>
      <c r="B404" s="5" t="s">
        <v>1436</v>
      </c>
      <c r="C404" s="5" t="s">
        <v>169</v>
      </c>
      <c r="D404" s="5" t="s">
        <v>2859</v>
      </c>
      <c r="E404" s="5" t="s">
        <v>2860</v>
      </c>
      <c r="F404" s="5" t="s">
        <v>2861</v>
      </c>
      <c r="G404" s="5" t="s">
        <v>1449</v>
      </c>
      <c r="H404" s="5" t="s">
        <v>1621</v>
      </c>
      <c r="J404" s="5" t="s">
        <v>2888</v>
      </c>
    </row>
    <row r="405" spans="1:10">
      <c r="A405" s="5">
        <v>404</v>
      </c>
      <c r="B405" s="5" t="s">
        <v>1436</v>
      </c>
      <c r="C405" s="5" t="s">
        <v>169</v>
      </c>
      <c r="D405" s="5" t="s">
        <v>2862</v>
      </c>
      <c r="E405" s="5" t="s">
        <v>2863</v>
      </c>
      <c r="F405" s="5" t="s">
        <v>2864</v>
      </c>
      <c r="G405" s="5" t="s">
        <v>1625</v>
      </c>
      <c r="H405" s="5" t="s">
        <v>2865</v>
      </c>
      <c r="J405" s="5" t="s">
        <v>2888</v>
      </c>
    </row>
    <row r="406" spans="1:10">
      <c r="A406" s="5">
        <v>405</v>
      </c>
      <c r="B406" s="5" t="s">
        <v>1436</v>
      </c>
      <c r="C406" s="5" t="s">
        <v>169</v>
      </c>
      <c r="D406" s="5" t="s">
        <v>2866</v>
      </c>
      <c r="E406" s="5" t="s">
        <v>2867</v>
      </c>
      <c r="F406" s="5" t="s">
        <v>1494</v>
      </c>
      <c r="G406" s="5" t="s">
        <v>2868</v>
      </c>
      <c r="J406" s="5" t="s">
        <v>2888</v>
      </c>
    </row>
    <row r="407" spans="1:10">
      <c r="A407" s="5">
        <v>406</v>
      </c>
      <c r="B407" s="5" t="s">
        <v>1436</v>
      </c>
      <c r="C407" s="5" t="s">
        <v>169</v>
      </c>
      <c r="D407" s="5" t="s">
        <v>2869</v>
      </c>
      <c r="E407" s="5" t="s">
        <v>2870</v>
      </c>
      <c r="F407" s="5" t="s">
        <v>2871</v>
      </c>
      <c r="G407" s="5" t="s">
        <v>2872</v>
      </c>
      <c r="J407" s="5" t="s">
        <v>2888</v>
      </c>
    </row>
    <row r="408" spans="1:10">
      <c r="A408" s="5">
        <v>407</v>
      </c>
      <c r="B408" s="5" t="s">
        <v>1436</v>
      </c>
      <c r="C408" s="5" t="s">
        <v>169</v>
      </c>
      <c r="D408" s="5" t="s">
        <v>3028</v>
      </c>
      <c r="E408" s="5" t="s">
        <v>3029</v>
      </c>
      <c r="F408" s="5" t="s">
        <v>3030</v>
      </c>
      <c r="G408" s="5" t="s">
        <v>1575</v>
      </c>
      <c r="J408" s="5" t="s">
        <v>2888</v>
      </c>
    </row>
    <row r="409" spans="1:10">
      <c r="A409" s="5">
        <v>408</v>
      </c>
      <c r="B409" s="5" t="s">
        <v>1436</v>
      </c>
      <c r="C409" s="5" t="s">
        <v>169</v>
      </c>
      <c r="D409" s="5" t="s">
        <v>2873</v>
      </c>
      <c r="E409" s="5" t="s">
        <v>2874</v>
      </c>
      <c r="F409" s="5" t="s">
        <v>2875</v>
      </c>
      <c r="G409" s="5" t="s">
        <v>1458</v>
      </c>
      <c r="H409" s="5" t="s">
        <v>2876</v>
      </c>
      <c r="J409" s="5" t="s">
        <v>2888</v>
      </c>
    </row>
    <row r="410" spans="1:10">
      <c r="A410" s="5">
        <v>409</v>
      </c>
      <c r="B410" s="5" t="s">
        <v>1436</v>
      </c>
      <c r="C410" s="5" t="s">
        <v>169</v>
      </c>
      <c r="D410" s="5" t="s">
        <v>2877</v>
      </c>
      <c r="E410" s="5" t="s">
        <v>2878</v>
      </c>
      <c r="F410" s="5" t="s">
        <v>2795</v>
      </c>
      <c r="G410" s="5" t="s">
        <v>2879</v>
      </c>
      <c r="J410" s="5" t="s">
        <v>2888</v>
      </c>
    </row>
    <row r="411" spans="1:10">
      <c r="A411" s="5">
        <v>410</v>
      </c>
      <c r="B411" s="5" t="s">
        <v>1436</v>
      </c>
      <c r="C411" s="5" t="s">
        <v>169</v>
      </c>
      <c r="D411" s="5" t="s">
        <v>2880</v>
      </c>
      <c r="E411" s="5" t="s">
        <v>2881</v>
      </c>
      <c r="F411" s="5" t="s">
        <v>1439</v>
      </c>
      <c r="G411" s="5" t="s">
        <v>2882</v>
      </c>
      <c r="H411" s="5" t="s">
        <v>1445</v>
      </c>
      <c r="J411" s="5" t="s">
        <v>2888</v>
      </c>
    </row>
    <row r="412" spans="1:10">
      <c r="A412" s="5">
        <v>411</v>
      </c>
      <c r="B412" s="5" t="s">
        <v>1436</v>
      </c>
      <c r="C412" s="5" t="s">
        <v>169</v>
      </c>
      <c r="D412" s="5" t="s">
        <v>2883</v>
      </c>
      <c r="E412" s="5" t="s">
        <v>2884</v>
      </c>
      <c r="F412" s="5" t="s">
        <v>2885</v>
      </c>
      <c r="G412" s="5" t="s">
        <v>2886</v>
      </c>
      <c r="H412" s="5" t="s">
        <v>2887</v>
      </c>
      <c r="J412" s="5" t="s">
        <v>2888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G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9" t="s">
        <v>397</v>
      </c>
      <c r="E4" s="1160"/>
      <c r="F4" s="1160"/>
      <c r="G4" s="1160"/>
      <c r="H4" s="1161"/>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64" t="s">
        <v>16</v>
      </c>
      <c r="E8" s="1164"/>
      <c r="F8" s="1164" t="s">
        <v>398</v>
      </c>
      <c r="G8" s="1164"/>
      <c r="H8" s="1164"/>
      <c r="I8" s="1165" t="s">
        <v>399</v>
      </c>
      <c r="J8" s="1165"/>
      <c r="K8" s="1165"/>
      <c r="L8" s="1165"/>
      <c r="M8" s="212"/>
      <c r="N8" s="212"/>
      <c r="O8" s="212"/>
      <c r="P8" s="212"/>
      <c r="Q8" s="360"/>
      <c r="R8" s="212"/>
      <c r="S8" s="357"/>
      <c r="T8" s="357"/>
      <c r="U8" s="357"/>
      <c r="V8" s="357"/>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60"/>
      <c r="R9" s="212"/>
      <c r="S9" s="357"/>
      <c r="T9" s="357"/>
      <c r="U9" s="357"/>
      <c r="V9" s="357"/>
    </row>
    <row r="10" spans="1:256" ht="12" customHeight="1">
      <c r="C10" s="249"/>
      <c r="D10" s="355" t="s">
        <v>93</v>
      </c>
      <c r="E10" s="355" t="s">
        <v>49</v>
      </c>
      <c r="F10" s="1158" t="s">
        <v>50</v>
      </c>
      <c r="G10" s="1158"/>
      <c r="H10" s="355" t="s">
        <v>51</v>
      </c>
      <c r="I10" s="1158" t="s">
        <v>68</v>
      </c>
      <c r="J10" s="1158"/>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7"/>
      <c r="D12" s="1164">
        <v>1</v>
      </c>
      <c r="E12" s="1168" t="s">
        <v>2898</v>
      </c>
      <c r="F12" s="1113"/>
      <c r="G12" s="1102">
        <v>0</v>
      </c>
      <c r="H12" s="358"/>
      <c r="I12" s="250"/>
      <c r="J12" s="395" t="s">
        <v>519</v>
      </c>
      <c r="K12" s="734"/>
      <c r="L12" s="266"/>
      <c r="M12" s="830">
        <f>mergeValue(H12)</f>
        <v>0</v>
      </c>
      <c r="N12" s="1008"/>
      <c r="O12" s="1008"/>
      <c r="P12" s="830" t="str">
        <f>IF(ISERROR(MATCH(Q12,MODesc,0)),"n","y")</f>
        <v>n</v>
      </c>
      <c r="Q12" s="1008" t="s">
        <v>2898</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7"/>
      <c r="D13" s="1164"/>
      <c r="E13" s="1169"/>
      <c r="F13" s="1170"/>
      <c r="G13" s="1164">
        <v>1</v>
      </c>
      <c r="H13" s="1166" t="s">
        <v>945</v>
      </c>
      <c r="I13" s="250"/>
      <c r="J13" s="395" t="s">
        <v>519</v>
      </c>
      <c r="K13" s="734"/>
      <c r="L13" s="266"/>
      <c r="M13" s="830" t="str">
        <f>mergeValue(H13)</f>
        <v>Город Челябинск</v>
      </c>
      <c r="N13" s="1008"/>
      <c r="O13" s="1008"/>
      <c r="P13" s="1008"/>
      <c r="Q13" s="1008"/>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7"/>
      <c r="D14" s="1164"/>
      <c r="E14" s="1169"/>
      <c r="F14" s="1171"/>
      <c r="G14" s="1164"/>
      <c r="H14" s="1166"/>
      <c r="I14" s="1126"/>
      <c r="J14" s="1102">
        <v>1</v>
      </c>
      <c r="K14" s="1112" t="s">
        <v>945</v>
      </c>
      <c r="L14" s="247" t="s">
        <v>946</v>
      </c>
      <c r="M14" s="830" t="str">
        <f>mergeValue(H14)</f>
        <v>Город Челябинск</v>
      </c>
      <c r="N14" s="1008"/>
      <c r="O14" s="1008"/>
      <c r="P14" s="1008"/>
      <c r="Q14" s="1008"/>
      <c r="R14" s="830" t="str">
        <f>K14&amp;" ("&amp;L14&amp;")"</f>
        <v>Город Челябинск (75701000)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9jCtSlVQXDKzeHTrJvdR3xQnROE7q9NwIYt33ROcbLqEKBHU1iWgcJf5TiXNvzUypPN/qcQEYyw/oSKg15OSDA==" saltValue="EoON+lDm6zrQinYzKjTIo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0"/>
  </cols>
  <sheetData>
    <row r="1" spans="1:4">
      <c r="A1" s="1060" t="s">
        <v>1412</v>
      </c>
      <c r="B1" t="s">
        <v>514</v>
      </c>
      <c r="C1" t="s">
        <v>515</v>
      </c>
      <c r="D1" t="s">
        <v>1411</v>
      </c>
    </row>
    <row r="2" spans="1:4">
      <c r="A2" s="1060">
        <v>1</v>
      </c>
      <c r="B2" t="s">
        <v>777</v>
      </c>
      <c r="C2" t="s">
        <v>777</v>
      </c>
      <c r="D2" t="s">
        <v>778</v>
      </c>
    </row>
    <row r="3" spans="1:4">
      <c r="A3" s="1060">
        <v>2</v>
      </c>
      <c r="B3" t="s">
        <v>777</v>
      </c>
      <c r="C3" t="s">
        <v>779</v>
      </c>
      <c r="D3" t="s">
        <v>780</v>
      </c>
    </row>
    <row r="4" spans="1:4">
      <c r="A4" s="1060">
        <v>3</v>
      </c>
      <c r="B4" t="s">
        <v>777</v>
      </c>
      <c r="C4" t="s">
        <v>781</v>
      </c>
      <c r="D4" t="s">
        <v>782</v>
      </c>
    </row>
    <row r="5" spans="1:4">
      <c r="A5" s="1060">
        <v>4</v>
      </c>
      <c r="B5" t="s">
        <v>777</v>
      </c>
      <c r="C5" t="s">
        <v>783</v>
      </c>
      <c r="D5" t="s">
        <v>784</v>
      </c>
    </row>
    <row r="6" spans="1:4">
      <c r="A6" s="1060">
        <v>5</v>
      </c>
      <c r="B6" t="s">
        <v>777</v>
      </c>
      <c r="C6" t="s">
        <v>785</v>
      </c>
      <c r="D6" t="s">
        <v>786</v>
      </c>
    </row>
    <row r="7" spans="1:4">
      <c r="A7" s="1060">
        <v>6</v>
      </c>
      <c r="B7" t="s">
        <v>777</v>
      </c>
      <c r="C7" t="s">
        <v>787</v>
      </c>
      <c r="D7" t="s">
        <v>788</v>
      </c>
    </row>
    <row r="8" spans="1:4">
      <c r="A8" s="1060">
        <v>7</v>
      </c>
      <c r="B8" t="s">
        <v>777</v>
      </c>
      <c r="C8" t="s">
        <v>789</v>
      </c>
      <c r="D8" t="s">
        <v>790</v>
      </c>
    </row>
    <row r="9" spans="1:4">
      <c r="A9" s="1060">
        <v>8</v>
      </c>
      <c r="B9" t="s">
        <v>777</v>
      </c>
      <c r="C9" t="s">
        <v>791</v>
      </c>
      <c r="D9" t="s">
        <v>792</v>
      </c>
    </row>
    <row r="10" spans="1:4">
      <c r="A10" s="1060">
        <v>9</v>
      </c>
      <c r="B10" t="s">
        <v>777</v>
      </c>
      <c r="C10" t="s">
        <v>793</v>
      </c>
      <c r="D10" t="s">
        <v>794</v>
      </c>
    </row>
    <row r="11" spans="1:4">
      <c r="A11" s="1060">
        <v>10</v>
      </c>
      <c r="B11" t="s">
        <v>777</v>
      </c>
      <c r="C11" t="s">
        <v>795</v>
      </c>
      <c r="D11" t="s">
        <v>796</v>
      </c>
    </row>
    <row r="12" spans="1:4">
      <c r="A12" s="1060">
        <v>11</v>
      </c>
      <c r="B12" t="s">
        <v>777</v>
      </c>
      <c r="C12" t="s">
        <v>797</v>
      </c>
      <c r="D12" t="s">
        <v>798</v>
      </c>
    </row>
    <row r="13" spans="1:4">
      <c r="A13" s="1060">
        <v>12</v>
      </c>
      <c r="B13" t="s">
        <v>799</v>
      </c>
      <c r="C13" t="s">
        <v>801</v>
      </c>
      <c r="D13" t="s">
        <v>802</v>
      </c>
    </row>
    <row r="14" spans="1:4">
      <c r="A14" s="1060">
        <v>13</v>
      </c>
      <c r="B14" t="s">
        <v>799</v>
      </c>
      <c r="C14" t="s">
        <v>799</v>
      </c>
      <c r="D14" t="s">
        <v>800</v>
      </c>
    </row>
    <row r="15" spans="1:4">
      <c r="A15" s="1060">
        <v>14</v>
      </c>
      <c r="B15" t="s">
        <v>799</v>
      </c>
      <c r="C15" t="s">
        <v>803</v>
      </c>
      <c r="D15" t="s">
        <v>804</v>
      </c>
    </row>
    <row r="16" spans="1:4">
      <c r="A16" s="1060">
        <v>15</v>
      </c>
      <c r="B16" t="s">
        <v>799</v>
      </c>
      <c r="C16" t="s">
        <v>805</v>
      </c>
      <c r="D16" t="s">
        <v>806</v>
      </c>
    </row>
    <row r="17" spans="1:4">
      <c r="A17" s="1060">
        <v>16</v>
      </c>
      <c r="B17" t="s">
        <v>799</v>
      </c>
      <c r="C17" t="s">
        <v>807</v>
      </c>
      <c r="D17" t="s">
        <v>808</v>
      </c>
    </row>
    <row r="18" spans="1:4">
      <c r="A18" s="1060">
        <v>17</v>
      </c>
      <c r="B18" t="s">
        <v>799</v>
      </c>
      <c r="C18" t="s">
        <v>809</v>
      </c>
      <c r="D18" t="s">
        <v>810</v>
      </c>
    </row>
    <row r="19" spans="1:4">
      <c r="A19" s="1060">
        <v>18</v>
      </c>
      <c r="B19" t="s">
        <v>799</v>
      </c>
      <c r="C19" t="s">
        <v>811</v>
      </c>
      <c r="D19" t="s">
        <v>812</v>
      </c>
    </row>
    <row r="20" spans="1:4">
      <c r="A20" s="1060">
        <v>19</v>
      </c>
      <c r="B20" t="s">
        <v>799</v>
      </c>
      <c r="C20" t="s">
        <v>813</v>
      </c>
      <c r="D20" t="s">
        <v>814</v>
      </c>
    </row>
    <row r="21" spans="1:4">
      <c r="A21" s="1060">
        <v>20</v>
      </c>
      <c r="B21" t="s">
        <v>799</v>
      </c>
      <c r="C21" t="s">
        <v>815</v>
      </c>
      <c r="D21" t="s">
        <v>816</v>
      </c>
    </row>
    <row r="22" spans="1:4">
      <c r="A22" s="1060">
        <v>21</v>
      </c>
      <c r="B22" t="s">
        <v>799</v>
      </c>
      <c r="C22" t="s">
        <v>817</v>
      </c>
      <c r="D22" t="s">
        <v>818</v>
      </c>
    </row>
    <row r="23" spans="1:4">
      <c r="A23" s="1060">
        <v>22</v>
      </c>
      <c r="B23" t="s">
        <v>799</v>
      </c>
      <c r="C23" t="s">
        <v>819</v>
      </c>
      <c r="D23" t="s">
        <v>820</v>
      </c>
    </row>
    <row r="24" spans="1:4">
      <c r="A24" s="1060">
        <v>23</v>
      </c>
      <c r="B24" t="s">
        <v>799</v>
      </c>
      <c r="C24" t="s">
        <v>821</v>
      </c>
      <c r="D24" t="s">
        <v>822</v>
      </c>
    </row>
    <row r="25" spans="1:4">
      <c r="A25" s="1060">
        <v>24</v>
      </c>
      <c r="B25" t="s">
        <v>799</v>
      </c>
      <c r="C25" t="s">
        <v>823</v>
      </c>
      <c r="D25" t="s">
        <v>824</v>
      </c>
    </row>
    <row r="26" spans="1:4">
      <c r="A26" s="1060">
        <v>25</v>
      </c>
      <c r="B26" t="s">
        <v>825</v>
      </c>
      <c r="C26" t="s">
        <v>825</v>
      </c>
      <c r="D26" t="s">
        <v>826</v>
      </c>
    </row>
    <row r="27" spans="1:4">
      <c r="A27" s="1060">
        <v>26</v>
      </c>
      <c r="B27" t="s">
        <v>825</v>
      </c>
      <c r="C27" t="s">
        <v>827</v>
      </c>
      <c r="D27" t="s">
        <v>828</v>
      </c>
    </row>
    <row r="28" spans="1:4">
      <c r="A28" s="1060">
        <v>27</v>
      </c>
      <c r="B28" t="s">
        <v>825</v>
      </c>
      <c r="C28" t="s">
        <v>829</v>
      </c>
      <c r="D28" t="s">
        <v>830</v>
      </c>
    </row>
    <row r="29" spans="1:4">
      <c r="A29" s="1060">
        <v>28</v>
      </c>
      <c r="B29" t="s">
        <v>825</v>
      </c>
      <c r="C29" t="s">
        <v>831</v>
      </c>
      <c r="D29" t="s">
        <v>832</v>
      </c>
    </row>
    <row r="30" spans="1:4">
      <c r="A30" s="1060">
        <v>29</v>
      </c>
      <c r="B30" t="s">
        <v>825</v>
      </c>
      <c r="C30" t="s">
        <v>833</v>
      </c>
      <c r="D30" t="s">
        <v>834</v>
      </c>
    </row>
    <row r="31" spans="1:4">
      <c r="A31" s="1060">
        <v>30</v>
      </c>
      <c r="B31" t="s">
        <v>825</v>
      </c>
      <c r="C31" t="s">
        <v>835</v>
      </c>
      <c r="D31" t="s">
        <v>836</v>
      </c>
    </row>
    <row r="32" spans="1:4">
      <c r="A32" s="1060">
        <v>31</v>
      </c>
      <c r="B32" t="s">
        <v>825</v>
      </c>
      <c r="C32" t="s">
        <v>837</v>
      </c>
      <c r="D32" t="s">
        <v>838</v>
      </c>
    </row>
    <row r="33" spans="1:4">
      <c r="A33" s="1060">
        <v>32</v>
      </c>
      <c r="B33" t="s">
        <v>825</v>
      </c>
      <c r="C33" t="s">
        <v>839</v>
      </c>
      <c r="D33" t="s">
        <v>840</v>
      </c>
    </row>
    <row r="34" spans="1:4">
      <c r="A34" s="1060">
        <v>33</v>
      </c>
      <c r="B34" t="s">
        <v>825</v>
      </c>
      <c r="C34" t="s">
        <v>841</v>
      </c>
      <c r="D34" t="s">
        <v>842</v>
      </c>
    </row>
    <row r="35" spans="1:4">
      <c r="A35" s="1060">
        <v>34</v>
      </c>
      <c r="B35" t="s">
        <v>825</v>
      </c>
      <c r="C35" t="s">
        <v>843</v>
      </c>
      <c r="D35" t="s">
        <v>844</v>
      </c>
    </row>
    <row r="36" spans="1:4">
      <c r="A36" s="1060">
        <v>35</v>
      </c>
      <c r="B36" t="s">
        <v>845</v>
      </c>
      <c r="C36" t="s">
        <v>847</v>
      </c>
      <c r="D36" t="s">
        <v>848</v>
      </c>
    </row>
    <row r="37" spans="1:4">
      <c r="A37" s="1060">
        <v>36</v>
      </c>
      <c r="B37" t="s">
        <v>845</v>
      </c>
      <c r="C37" t="s">
        <v>849</v>
      </c>
      <c r="D37" t="s">
        <v>850</v>
      </c>
    </row>
    <row r="38" spans="1:4">
      <c r="A38" s="1060">
        <v>37</v>
      </c>
      <c r="B38" t="s">
        <v>845</v>
      </c>
      <c r="C38" t="s">
        <v>851</v>
      </c>
      <c r="D38" t="s">
        <v>852</v>
      </c>
    </row>
    <row r="39" spans="1:4">
      <c r="A39" s="1060">
        <v>38</v>
      </c>
      <c r="B39" t="s">
        <v>845</v>
      </c>
      <c r="C39" t="s">
        <v>853</v>
      </c>
      <c r="D39" t="s">
        <v>854</v>
      </c>
    </row>
    <row r="40" spans="1:4">
      <c r="A40" s="1060">
        <v>39</v>
      </c>
      <c r="B40" t="s">
        <v>845</v>
      </c>
      <c r="C40" t="s">
        <v>845</v>
      </c>
      <c r="D40" t="s">
        <v>846</v>
      </c>
    </row>
    <row r="41" spans="1:4">
      <c r="A41" s="1060">
        <v>40</v>
      </c>
      <c r="B41" t="s">
        <v>845</v>
      </c>
      <c r="C41" t="s">
        <v>855</v>
      </c>
      <c r="D41" t="s">
        <v>856</v>
      </c>
    </row>
    <row r="42" spans="1:4">
      <c r="A42" s="1060">
        <v>41</v>
      </c>
      <c r="B42" t="s">
        <v>845</v>
      </c>
      <c r="C42" t="s">
        <v>857</v>
      </c>
      <c r="D42" t="s">
        <v>858</v>
      </c>
    </row>
    <row r="43" spans="1:4">
      <c r="A43" s="1060">
        <v>42</v>
      </c>
      <c r="B43" t="s">
        <v>845</v>
      </c>
      <c r="C43" t="s">
        <v>859</v>
      </c>
      <c r="D43" t="s">
        <v>860</v>
      </c>
    </row>
    <row r="44" spans="1:4">
      <c r="A44" s="1060">
        <v>43</v>
      </c>
      <c r="B44" t="s">
        <v>845</v>
      </c>
      <c r="C44" t="s">
        <v>861</v>
      </c>
      <c r="D44" t="s">
        <v>862</v>
      </c>
    </row>
    <row r="45" spans="1:4">
      <c r="A45" s="1060">
        <v>44</v>
      </c>
      <c r="B45" t="s">
        <v>845</v>
      </c>
      <c r="C45" t="s">
        <v>863</v>
      </c>
      <c r="D45" t="s">
        <v>864</v>
      </c>
    </row>
    <row r="46" spans="1:4">
      <c r="A46" s="1060">
        <v>45</v>
      </c>
      <c r="B46" t="s">
        <v>845</v>
      </c>
      <c r="C46" t="s">
        <v>865</v>
      </c>
      <c r="D46" t="s">
        <v>866</v>
      </c>
    </row>
    <row r="47" spans="1:4">
      <c r="A47" s="1060">
        <v>46</v>
      </c>
      <c r="B47" t="s">
        <v>845</v>
      </c>
      <c r="C47" t="s">
        <v>867</v>
      </c>
      <c r="D47" t="s">
        <v>868</v>
      </c>
    </row>
    <row r="48" spans="1:4">
      <c r="A48" s="1060">
        <v>47</v>
      </c>
      <c r="B48" t="s">
        <v>869</v>
      </c>
      <c r="C48" t="s">
        <v>871</v>
      </c>
      <c r="D48" t="s">
        <v>872</v>
      </c>
    </row>
    <row r="49" spans="1:4">
      <c r="A49" s="1060">
        <v>48</v>
      </c>
      <c r="B49" t="s">
        <v>869</v>
      </c>
      <c r="C49" t="s">
        <v>873</v>
      </c>
      <c r="D49" t="s">
        <v>874</v>
      </c>
    </row>
    <row r="50" spans="1:4">
      <c r="A50" s="1060">
        <v>49</v>
      </c>
      <c r="B50" t="s">
        <v>869</v>
      </c>
      <c r="C50" t="s">
        <v>875</v>
      </c>
      <c r="D50" t="s">
        <v>876</v>
      </c>
    </row>
    <row r="51" spans="1:4">
      <c r="A51" s="1060">
        <v>50</v>
      </c>
      <c r="B51" t="s">
        <v>869</v>
      </c>
      <c r="C51" t="s">
        <v>869</v>
      </c>
      <c r="D51" t="s">
        <v>870</v>
      </c>
    </row>
    <row r="52" spans="1:4">
      <c r="A52" s="1060">
        <v>51</v>
      </c>
      <c r="B52" t="s">
        <v>869</v>
      </c>
      <c r="C52" t="s">
        <v>877</v>
      </c>
      <c r="D52" t="s">
        <v>878</v>
      </c>
    </row>
    <row r="53" spans="1:4">
      <c r="A53" s="1060">
        <v>52</v>
      </c>
      <c r="B53" t="s">
        <v>869</v>
      </c>
      <c r="C53" t="s">
        <v>879</v>
      </c>
      <c r="D53" t="s">
        <v>880</v>
      </c>
    </row>
    <row r="54" spans="1:4">
      <c r="A54" s="1060">
        <v>53</v>
      </c>
      <c r="B54" t="s">
        <v>869</v>
      </c>
      <c r="C54" t="s">
        <v>881</v>
      </c>
      <c r="D54" t="s">
        <v>882</v>
      </c>
    </row>
    <row r="55" spans="1:4">
      <c r="A55" s="1060">
        <v>54</v>
      </c>
      <c r="B55" t="s">
        <v>869</v>
      </c>
      <c r="C55" t="s">
        <v>883</v>
      </c>
      <c r="D55" t="s">
        <v>884</v>
      </c>
    </row>
    <row r="56" spans="1:4">
      <c r="A56" s="1060">
        <v>55</v>
      </c>
      <c r="B56" t="s">
        <v>869</v>
      </c>
      <c r="C56" t="s">
        <v>885</v>
      </c>
      <c r="D56" t="s">
        <v>886</v>
      </c>
    </row>
    <row r="57" spans="1:4">
      <c r="A57" s="1060">
        <v>56</v>
      </c>
      <c r="B57" t="s">
        <v>869</v>
      </c>
      <c r="C57" t="s">
        <v>887</v>
      </c>
      <c r="D57" t="s">
        <v>888</v>
      </c>
    </row>
    <row r="58" spans="1:4">
      <c r="A58" s="1060">
        <v>57</v>
      </c>
      <c r="B58" t="s">
        <v>869</v>
      </c>
      <c r="C58" t="s">
        <v>889</v>
      </c>
      <c r="D58" t="s">
        <v>890</v>
      </c>
    </row>
    <row r="59" spans="1:4">
      <c r="A59" s="1060">
        <v>58</v>
      </c>
      <c r="B59" t="s">
        <v>869</v>
      </c>
      <c r="C59" t="s">
        <v>891</v>
      </c>
      <c r="D59" t="s">
        <v>892</v>
      </c>
    </row>
    <row r="60" spans="1:4">
      <c r="A60" s="1060">
        <v>59</v>
      </c>
      <c r="B60" t="s">
        <v>869</v>
      </c>
      <c r="C60" t="s">
        <v>893</v>
      </c>
      <c r="D60" t="s">
        <v>894</v>
      </c>
    </row>
    <row r="61" spans="1:4">
      <c r="A61" s="1060">
        <v>60</v>
      </c>
      <c r="B61" t="s">
        <v>869</v>
      </c>
      <c r="C61" t="s">
        <v>895</v>
      </c>
      <c r="D61" t="s">
        <v>896</v>
      </c>
    </row>
    <row r="62" spans="1:4">
      <c r="A62" s="1060">
        <v>61</v>
      </c>
      <c r="B62" t="s">
        <v>897</v>
      </c>
      <c r="C62" t="s">
        <v>897</v>
      </c>
      <c r="D62" t="s">
        <v>898</v>
      </c>
    </row>
    <row r="63" spans="1:4">
      <c r="A63" s="1060">
        <v>62</v>
      </c>
      <c r="B63" t="s">
        <v>897</v>
      </c>
      <c r="C63" t="s">
        <v>899</v>
      </c>
      <c r="D63" t="s">
        <v>900</v>
      </c>
    </row>
    <row r="64" spans="1:4">
      <c r="A64" s="1060">
        <v>63</v>
      </c>
      <c r="B64" t="s">
        <v>897</v>
      </c>
      <c r="C64" t="s">
        <v>901</v>
      </c>
      <c r="D64" t="s">
        <v>902</v>
      </c>
    </row>
    <row r="65" spans="1:4">
      <c r="A65" s="1060">
        <v>64</v>
      </c>
      <c r="B65" t="s">
        <v>897</v>
      </c>
      <c r="C65" t="s">
        <v>903</v>
      </c>
      <c r="D65" t="s">
        <v>904</v>
      </c>
    </row>
    <row r="66" spans="1:4">
      <c r="A66" s="1060">
        <v>65</v>
      </c>
      <c r="B66" t="s">
        <v>897</v>
      </c>
      <c r="C66" t="s">
        <v>905</v>
      </c>
      <c r="D66" t="s">
        <v>906</v>
      </c>
    </row>
    <row r="67" spans="1:4">
      <c r="A67" s="1060">
        <v>66</v>
      </c>
      <c r="B67" t="s">
        <v>897</v>
      </c>
      <c r="C67" t="s">
        <v>907</v>
      </c>
      <c r="D67" t="s">
        <v>908</v>
      </c>
    </row>
    <row r="68" spans="1:4">
      <c r="A68" s="1060">
        <v>67</v>
      </c>
      <c r="B68" t="s">
        <v>897</v>
      </c>
      <c r="C68" t="s">
        <v>909</v>
      </c>
      <c r="D68" t="s">
        <v>910</v>
      </c>
    </row>
    <row r="69" spans="1:4">
      <c r="A69" s="1060">
        <v>68</v>
      </c>
      <c r="B69" t="s">
        <v>897</v>
      </c>
      <c r="C69" t="s">
        <v>911</v>
      </c>
      <c r="D69" t="s">
        <v>912</v>
      </c>
    </row>
    <row r="70" spans="1:4">
      <c r="A70" s="1060">
        <v>69</v>
      </c>
      <c r="B70" t="s">
        <v>897</v>
      </c>
      <c r="C70" t="s">
        <v>913</v>
      </c>
      <c r="D70" t="s">
        <v>914</v>
      </c>
    </row>
    <row r="71" spans="1:4">
      <c r="A71" s="1060">
        <v>70</v>
      </c>
      <c r="B71" t="s">
        <v>897</v>
      </c>
      <c r="C71" t="s">
        <v>915</v>
      </c>
      <c r="D71" t="s">
        <v>916</v>
      </c>
    </row>
    <row r="72" spans="1:4">
      <c r="A72" s="1060">
        <v>71</v>
      </c>
      <c r="B72" t="s">
        <v>897</v>
      </c>
      <c r="C72" t="s">
        <v>917</v>
      </c>
      <c r="D72" t="s">
        <v>918</v>
      </c>
    </row>
    <row r="73" spans="1:4">
      <c r="A73" s="1060">
        <v>72</v>
      </c>
      <c r="B73" t="s">
        <v>919</v>
      </c>
      <c r="C73" t="s">
        <v>919</v>
      </c>
      <c r="D73" t="s">
        <v>920</v>
      </c>
    </row>
    <row r="74" spans="1:4">
      <c r="A74" s="1060">
        <v>73</v>
      </c>
      <c r="B74" t="s">
        <v>921</v>
      </c>
      <c r="C74" t="s">
        <v>921</v>
      </c>
      <c r="D74" t="s">
        <v>922</v>
      </c>
    </row>
    <row r="75" spans="1:4">
      <c r="A75" s="1060">
        <v>74</v>
      </c>
      <c r="B75" t="s">
        <v>923</v>
      </c>
      <c r="C75" t="s">
        <v>923</v>
      </c>
      <c r="D75" t="s">
        <v>924</v>
      </c>
    </row>
    <row r="76" spans="1:4">
      <c r="A76" s="1060">
        <v>75</v>
      </c>
      <c r="B76" t="s">
        <v>925</v>
      </c>
      <c r="C76" t="s">
        <v>925</v>
      </c>
      <c r="D76" t="s">
        <v>926</v>
      </c>
    </row>
    <row r="77" spans="1:4">
      <c r="A77" s="1060">
        <v>76</v>
      </c>
      <c r="B77" t="s">
        <v>927</v>
      </c>
      <c r="C77" t="s">
        <v>927</v>
      </c>
      <c r="D77" t="s">
        <v>928</v>
      </c>
    </row>
    <row r="78" spans="1:4">
      <c r="A78" s="1060">
        <v>77</v>
      </c>
      <c r="B78" t="s">
        <v>929</v>
      </c>
      <c r="C78" t="s">
        <v>929</v>
      </c>
      <c r="D78" t="s">
        <v>930</v>
      </c>
    </row>
    <row r="79" spans="1:4">
      <c r="A79" s="1060">
        <v>78</v>
      </c>
      <c r="B79" t="s">
        <v>931</v>
      </c>
      <c r="C79" t="s">
        <v>931</v>
      </c>
      <c r="D79" t="s">
        <v>932</v>
      </c>
    </row>
    <row r="80" spans="1:4">
      <c r="A80" s="1060">
        <v>79</v>
      </c>
      <c r="B80" t="s">
        <v>933</v>
      </c>
      <c r="C80" t="s">
        <v>933</v>
      </c>
      <c r="D80" t="s">
        <v>934</v>
      </c>
    </row>
    <row r="81" spans="1:4">
      <c r="A81" s="1060">
        <v>80</v>
      </c>
      <c r="B81" t="s">
        <v>935</v>
      </c>
      <c r="C81" t="s">
        <v>935</v>
      </c>
      <c r="D81" t="s">
        <v>936</v>
      </c>
    </row>
    <row r="82" spans="1:4">
      <c r="A82" s="1060">
        <v>81</v>
      </c>
      <c r="B82" t="s">
        <v>937</v>
      </c>
      <c r="C82" t="s">
        <v>937</v>
      </c>
      <c r="D82" t="s">
        <v>938</v>
      </c>
    </row>
    <row r="83" spans="1:4">
      <c r="A83" s="1060">
        <v>82</v>
      </c>
      <c r="B83" t="s">
        <v>939</v>
      </c>
      <c r="C83" t="s">
        <v>939</v>
      </c>
      <c r="D83" t="s">
        <v>940</v>
      </c>
    </row>
    <row r="84" spans="1:4">
      <c r="A84" s="1060">
        <v>83</v>
      </c>
      <c r="B84" t="s">
        <v>941</v>
      </c>
      <c r="C84" t="s">
        <v>941</v>
      </c>
      <c r="D84" t="s">
        <v>942</v>
      </c>
    </row>
    <row r="85" spans="1:4">
      <c r="A85" s="1060">
        <v>84</v>
      </c>
      <c r="B85" t="s">
        <v>943</v>
      </c>
      <c r="C85" t="s">
        <v>943</v>
      </c>
      <c r="D85" t="s">
        <v>944</v>
      </c>
    </row>
    <row r="86" spans="1:4">
      <c r="A86" s="1060">
        <v>85</v>
      </c>
      <c r="B86" t="s">
        <v>945</v>
      </c>
      <c r="C86" t="s">
        <v>945</v>
      </c>
      <c r="D86" t="s">
        <v>946</v>
      </c>
    </row>
    <row r="87" spans="1:4">
      <c r="A87" s="1060">
        <v>86</v>
      </c>
      <c r="B87" t="s">
        <v>945</v>
      </c>
      <c r="C87" t="s">
        <v>947</v>
      </c>
      <c r="D87" t="s">
        <v>948</v>
      </c>
    </row>
    <row r="88" spans="1:4">
      <c r="A88" s="1060">
        <v>87</v>
      </c>
      <c r="B88" t="s">
        <v>945</v>
      </c>
      <c r="C88" t="s">
        <v>949</v>
      </c>
      <c r="D88" t="s">
        <v>950</v>
      </c>
    </row>
    <row r="89" spans="1:4">
      <c r="A89" s="1060">
        <v>88</v>
      </c>
      <c r="B89" t="s">
        <v>945</v>
      </c>
      <c r="C89" t="s">
        <v>951</v>
      </c>
      <c r="D89" t="s">
        <v>952</v>
      </c>
    </row>
    <row r="90" spans="1:4">
      <c r="A90" s="1060">
        <v>89</v>
      </c>
      <c r="B90" t="s">
        <v>945</v>
      </c>
      <c r="C90" t="s">
        <v>953</v>
      </c>
      <c r="D90" t="s">
        <v>954</v>
      </c>
    </row>
    <row r="91" spans="1:4">
      <c r="A91" s="1060">
        <v>90</v>
      </c>
      <c r="B91" t="s">
        <v>945</v>
      </c>
      <c r="C91" t="s">
        <v>955</v>
      </c>
      <c r="D91" t="s">
        <v>956</v>
      </c>
    </row>
    <row r="92" spans="1:4">
      <c r="A92" s="1060">
        <v>91</v>
      </c>
      <c r="B92" t="s">
        <v>945</v>
      </c>
      <c r="C92" t="s">
        <v>957</v>
      </c>
      <c r="D92" t="s">
        <v>958</v>
      </c>
    </row>
    <row r="93" spans="1:4">
      <c r="A93" s="1060">
        <v>92</v>
      </c>
      <c r="B93" t="s">
        <v>945</v>
      </c>
      <c r="C93" t="s">
        <v>959</v>
      </c>
      <c r="D93" t="s">
        <v>960</v>
      </c>
    </row>
    <row r="94" spans="1:4">
      <c r="A94" s="1060">
        <v>93</v>
      </c>
      <c r="B94" t="s">
        <v>961</v>
      </c>
      <c r="C94" t="s">
        <v>961</v>
      </c>
      <c r="D94" t="s">
        <v>962</v>
      </c>
    </row>
    <row r="95" spans="1:4">
      <c r="A95" s="1060">
        <v>94</v>
      </c>
      <c r="B95" t="s">
        <v>963</v>
      </c>
      <c r="C95" t="s">
        <v>965</v>
      </c>
      <c r="D95" t="s">
        <v>966</v>
      </c>
    </row>
    <row r="96" spans="1:4">
      <c r="A96" s="1060">
        <v>95</v>
      </c>
      <c r="B96" t="s">
        <v>963</v>
      </c>
      <c r="C96" t="s">
        <v>963</v>
      </c>
      <c r="D96" t="s">
        <v>964</v>
      </c>
    </row>
    <row r="97" spans="1:4">
      <c r="A97" s="1060">
        <v>96</v>
      </c>
      <c r="B97" t="s">
        <v>963</v>
      </c>
      <c r="C97" t="s">
        <v>967</v>
      </c>
      <c r="D97" t="s">
        <v>968</v>
      </c>
    </row>
    <row r="98" spans="1:4">
      <c r="A98" s="1060">
        <v>97</v>
      </c>
      <c r="B98" t="s">
        <v>963</v>
      </c>
      <c r="C98" t="s">
        <v>969</v>
      </c>
      <c r="D98" t="s">
        <v>970</v>
      </c>
    </row>
    <row r="99" spans="1:4">
      <c r="A99" s="1060">
        <v>98</v>
      </c>
      <c r="B99" t="s">
        <v>971</v>
      </c>
      <c r="C99" t="s">
        <v>973</v>
      </c>
      <c r="D99" t="s">
        <v>974</v>
      </c>
    </row>
    <row r="100" spans="1:4">
      <c r="A100" s="1060">
        <v>99</v>
      </c>
      <c r="B100" t="s">
        <v>971</v>
      </c>
      <c r="C100" t="s">
        <v>975</v>
      </c>
      <c r="D100" t="s">
        <v>976</v>
      </c>
    </row>
    <row r="101" spans="1:4">
      <c r="A101" s="1060">
        <v>100</v>
      </c>
      <c r="B101" t="s">
        <v>971</v>
      </c>
      <c r="C101" t="s">
        <v>977</v>
      </c>
      <c r="D101" t="s">
        <v>978</v>
      </c>
    </row>
    <row r="102" spans="1:4">
      <c r="A102" s="1060">
        <v>101</v>
      </c>
      <c r="B102" t="s">
        <v>971</v>
      </c>
      <c r="C102" t="s">
        <v>979</v>
      </c>
      <c r="D102" t="s">
        <v>980</v>
      </c>
    </row>
    <row r="103" spans="1:4">
      <c r="A103" s="1060">
        <v>102</v>
      </c>
      <c r="B103" t="s">
        <v>971</v>
      </c>
      <c r="C103" t="s">
        <v>971</v>
      </c>
      <c r="D103" t="s">
        <v>972</v>
      </c>
    </row>
    <row r="104" spans="1:4">
      <c r="A104" s="1060">
        <v>103</v>
      </c>
      <c r="B104" t="s">
        <v>971</v>
      </c>
      <c r="C104" t="s">
        <v>981</v>
      </c>
      <c r="D104" t="s">
        <v>982</v>
      </c>
    </row>
    <row r="105" spans="1:4">
      <c r="A105" s="1060">
        <v>104</v>
      </c>
      <c r="B105" t="s">
        <v>971</v>
      </c>
      <c r="C105" t="s">
        <v>983</v>
      </c>
      <c r="D105" t="s">
        <v>984</v>
      </c>
    </row>
    <row r="106" spans="1:4">
      <c r="A106" s="1060">
        <v>105</v>
      </c>
      <c r="B106" t="s">
        <v>971</v>
      </c>
      <c r="C106" t="s">
        <v>985</v>
      </c>
      <c r="D106" t="s">
        <v>986</v>
      </c>
    </row>
    <row r="107" spans="1:4">
      <c r="A107" s="1060">
        <v>106</v>
      </c>
      <c r="B107" t="s">
        <v>971</v>
      </c>
      <c r="C107" t="s">
        <v>987</v>
      </c>
      <c r="D107" t="s">
        <v>988</v>
      </c>
    </row>
    <row r="108" spans="1:4">
      <c r="A108" s="1060">
        <v>107</v>
      </c>
      <c r="B108" t="s">
        <v>971</v>
      </c>
      <c r="C108" t="s">
        <v>989</v>
      </c>
      <c r="D108" t="s">
        <v>990</v>
      </c>
    </row>
    <row r="109" spans="1:4">
      <c r="A109" s="1060">
        <v>108</v>
      </c>
      <c r="B109" t="s">
        <v>971</v>
      </c>
      <c r="C109" t="s">
        <v>991</v>
      </c>
      <c r="D109" t="s">
        <v>992</v>
      </c>
    </row>
    <row r="110" spans="1:4">
      <c r="A110" s="1060">
        <v>109</v>
      </c>
      <c r="B110" t="s">
        <v>971</v>
      </c>
      <c r="C110" t="s">
        <v>993</v>
      </c>
      <c r="D110" t="s">
        <v>994</v>
      </c>
    </row>
    <row r="111" spans="1:4">
      <c r="A111" s="1060">
        <v>110</v>
      </c>
      <c r="B111" t="s">
        <v>971</v>
      </c>
      <c r="C111" t="s">
        <v>995</v>
      </c>
      <c r="D111" t="s">
        <v>996</v>
      </c>
    </row>
    <row r="112" spans="1:4">
      <c r="A112" s="1060">
        <v>111</v>
      </c>
      <c r="B112" t="s">
        <v>997</v>
      </c>
      <c r="C112" t="s">
        <v>999</v>
      </c>
      <c r="D112" t="s">
        <v>1000</v>
      </c>
    </row>
    <row r="113" spans="1:4">
      <c r="A113" s="1060">
        <v>112</v>
      </c>
      <c r="B113" t="s">
        <v>997</v>
      </c>
      <c r="C113" t="s">
        <v>1001</v>
      </c>
      <c r="D113" t="s">
        <v>1002</v>
      </c>
    </row>
    <row r="114" spans="1:4">
      <c r="A114" s="1060">
        <v>113</v>
      </c>
      <c r="B114" t="s">
        <v>997</v>
      </c>
      <c r="C114" t="s">
        <v>1003</v>
      </c>
      <c r="D114" t="s">
        <v>1004</v>
      </c>
    </row>
    <row r="115" spans="1:4">
      <c r="A115" s="1060">
        <v>114</v>
      </c>
      <c r="B115" t="s">
        <v>997</v>
      </c>
      <c r="C115" t="s">
        <v>1005</v>
      </c>
      <c r="D115" t="s">
        <v>1006</v>
      </c>
    </row>
    <row r="116" spans="1:4">
      <c r="A116" s="1060">
        <v>115</v>
      </c>
      <c r="B116" t="s">
        <v>997</v>
      </c>
      <c r="C116" t="s">
        <v>1007</v>
      </c>
      <c r="D116" t="s">
        <v>1008</v>
      </c>
    </row>
    <row r="117" spans="1:4">
      <c r="A117" s="1060">
        <v>116</v>
      </c>
      <c r="B117" t="s">
        <v>997</v>
      </c>
      <c r="C117" t="s">
        <v>997</v>
      </c>
      <c r="D117" t="s">
        <v>998</v>
      </c>
    </row>
    <row r="118" spans="1:4">
      <c r="A118" s="1060">
        <v>117</v>
      </c>
      <c r="B118" t="s">
        <v>997</v>
      </c>
      <c r="C118" t="s">
        <v>1009</v>
      </c>
      <c r="D118" t="s">
        <v>1010</v>
      </c>
    </row>
    <row r="119" spans="1:4">
      <c r="A119" s="1060">
        <v>118</v>
      </c>
      <c r="B119" t="s">
        <v>997</v>
      </c>
      <c r="C119" t="s">
        <v>1011</v>
      </c>
      <c r="D119" t="s">
        <v>1012</v>
      </c>
    </row>
    <row r="120" spans="1:4">
      <c r="A120" s="1060">
        <v>119</v>
      </c>
      <c r="B120" t="s">
        <v>997</v>
      </c>
      <c r="C120" t="s">
        <v>1013</v>
      </c>
      <c r="D120" t="s">
        <v>1014</v>
      </c>
    </row>
    <row r="121" spans="1:4">
      <c r="A121" s="1060">
        <v>120</v>
      </c>
      <c r="B121" t="s">
        <v>997</v>
      </c>
      <c r="C121" t="s">
        <v>1015</v>
      </c>
      <c r="D121" t="s">
        <v>1016</v>
      </c>
    </row>
    <row r="122" spans="1:4">
      <c r="A122" s="1060">
        <v>121</v>
      </c>
      <c r="B122" t="s">
        <v>997</v>
      </c>
      <c r="C122" t="s">
        <v>1017</v>
      </c>
      <c r="D122" t="s">
        <v>1018</v>
      </c>
    </row>
    <row r="123" spans="1:4">
      <c r="A123" s="1060">
        <v>122</v>
      </c>
      <c r="B123" t="s">
        <v>997</v>
      </c>
      <c r="C123" t="s">
        <v>1019</v>
      </c>
      <c r="D123" t="s">
        <v>1020</v>
      </c>
    </row>
    <row r="124" spans="1:4">
      <c r="A124" s="1060">
        <v>123</v>
      </c>
      <c r="B124" t="s">
        <v>1021</v>
      </c>
      <c r="C124" t="s">
        <v>1023</v>
      </c>
      <c r="D124" t="s">
        <v>1024</v>
      </c>
    </row>
    <row r="125" spans="1:4">
      <c r="A125" s="1060">
        <v>124</v>
      </c>
      <c r="B125" t="s">
        <v>1021</v>
      </c>
      <c r="C125" t="s">
        <v>1025</v>
      </c>
      <c r="D125" t="s">
        <v>1026</v>
      </c>
    </row>
    <row r="126" spans="1:4">
      <c r="A126" s="1060">
        <v>125</v>
      </c>
      <c r="B126" t="s">
        <v>1021</v>
      </c>
      <c r="C126" t="s">
        <v>1027</v>
      </c>
      <c r="D126" t="s">
        <v>1028</v>
      </c>
    </row>
    <row r="127" spans="1:4">
      <c r="A127" s="1060">
        <v>126</v>
      </c>
      <c r="B127" t="s">
        <v>1021</v>
      </c>
      <c r="C127" t="s">
        <v>1029</v>
      </c>
      <c r="D127" t="s">
        <v>1030</v>
      </c>
    </row>
    <row r="128" spans="1:4">
      <c r="A128" s="1060">
        <v>127</v>
      </c>
      <c r="B128" t="s">
        <v>1021</v>
      </c>
      <c r="C128" t="s">
        <v>1031</v>
      </c>
      <c r="D128" t="s">
        <v>1032</v>
      </c>
    </row>
    <row r="129" spans="1:4">
      <c r="A129" s="1060">
        <v>128</v>
      </c>
      <c r="B129" t="s">
        <v>1021</v>
      </c>
      <c r="C129" t="s">
        <v>1033</v>
      </c>
      <c r="D129" t="s">
        <v>1034</v>
      </c>
    </row>
    <row r="130" spans="1:4">
      <c r="A130" s="1060">
        <v>129</v>
      </c>
      <c r="B130" t="s">
        <v>1021</v>
      </c>
      <c r="C130" t="s">
        <v>1021</v>
      </c>
      <c r="D130" t="s">
        <v>1022</v>
      </c>
    </row>
    <row r="131" spans="1:4">
      <c r="A131" s="1060">
        <v>130</v>
      </c>
      <c r="B131" t="s">
        <v>1021</v>
      </c>
      <c r="C131" t="s">
        <v>1035</v>
      </c>
      <c r="D131" t="s">
        <v>1036</v>
      </c>
    </row>
    <row r="132" spans="1:4">
      <c r="A132" s="1060">
        <v>131</v>
      </c>
      <c r="B132" t="s">
        <v>1021</v>
      </c>
      <c r="C132" t="s">
        <v>1037</v>
      </c>
      <c r="D132" t="s">
        <v>1038</v>
      </c>
    </row>
    <row r="133" spans="1:4">
      <c r="A133" s="1060">
        <v>132</v>
      </c>
      <c r="B133" t="s">
        <v>1021</v>
      </c>
      <c r="C133" t="s">
        <v>1039</v>
      </c>
      <c r="D133" t="s">
        <v>1040</v>
      </c>
    </row>
    <row r="134" spans="1:4">
      <c r="A134" s="1060">
        <v>133</v>
      </c>
      <c r="B134" t="s">
        <v>1021</v>
      </c>
      <c r="C134" t="s">
        <v>1041</v>
      </c>
      <c r="D134" t="s">
        <v>1042</v>
      </c>
    </row>
    <row r="135" spans="1:4">
      <c r="A135" s="1060">
        <v>134</v>
      </c>
      <c r="B135" t="s">
        <v>1021</v>
      </c>
      <c r="C135" t="s">
        <v>1043</v>
      </c>
      <c r="D135" t="s">
        <v>1044</v>
      </c>
    </row>
    <row r="136" spans="1:4">
      <c r="A136" s="1060">
        <v>135</v>
      </c>
      <c r="B136" t="s">
        <v>1045</v>
      </c>
      <c r="C136" t="s">
        <v>1047</v>
      </c>
      <c r="D136" t="s">
        <v>1048</v>
      </c>
    </row>
    <row r="137" spans="1:4">
      <c r="A137" s="1060">
        <v>136</v>
      </c>
      <c r="B137" t="s">
        <v>1045</v>
      </c>
      <c r="C137" t="s">
        <v>1049</v>
      </c>
      <c r="D137" t="s">
        <v>1050</v>
      </c>
    </row>
    <row r="138" spans="1:4">
      <c r="A138" s="1060">
        <v>137</v>
      </c>
      <c r="B138" t="s">
        <v>1045</v>
      </c>
      <c r="C138" t="s">
        <v>1051</v>
      </c>
      <c r="D138" t="s">
        <v>1052</v>
      </c>
    </row>
    <row r="139" spans="1:4">
      <c r="A139" s="1060">
        <v>138</v>
      </c>
      <c r="B139" t="s">
        <v>1045</v>
      </c>
      <c r="C139" t="s">
        <v>1053</v>
      </c>
      <c r="D139" t="s">
        <v>1054</v>
      </c>
    </row>
    <row r="140" spans="1:4">
      <c r="A140" s="1060">
        <v>139</v>
      </c>
      <c r="B140" t="s">
        <v>1045</v>
      </c>
      <c r="C140" t="s">
        <v>1045</v>
      </c>
      <c r="D140" t="s">
        <v>1046</v>
      </c>
    </row>
    <row r="141" spans="1:4">
      <c r="A141" s="1060">
        <v>140</v>
      </c>
      <c r="B141" t="s">
        <v>1045</v>
      </c>
      <c r="C141" t="s">
        <v>1055</v>
      </c>
      <c r="D141" t="s">
        <v>1056</v>
      </c>
    </row>
    <row r="142" spans="1:4">
      <c r="A142" s="1060">
        <v>141</v>
      </c>
      <c r="B142" t="s">
        <v>1045</v>
      </c>
      <c r="C142" t="s">
        <v>1057</v>
      </c>
      <c r="D142" t="s">
        <v>1058</v>
      </c>
    </row>
    <row r="143" spans="1:4">
      <c r="A143" s="1060">
        <v>142</v>
      </c>
      <c r="B143" t="s">
        <v>1045</v>
      </c>
      <c r="C143" t="s">
        <v>1059</v>
      </c>
      <c r="D143" t="s">
        <v>1060</v>
      </c>
    </row>
    <row r="144" spans="1:4">
      <c r="A144" s="1060">
        <v>143</v>
      </c>
      <c r="B144" t="s">
        <v>1045</v>
      </c>
      <c r="C144" t="s">
        <v>1061</v>
      </c>
      <c r="D144" t="s">
        <v>1062</v>
      </c>
    </row>
    <row r="145" spans="1:4">
      <c r="A145" s="1060">
        <v>144</v>
      </c>
      <c r="B145" t="s">
        <v>1045</v>
      </c>
      <c r="C145" t="s">
        <v>1063</v>
      </c>
      <c r="D145" t="s">
        <v>1064</v>
      </c>
    </row>
    <row r="146" spans="1:4">
      <c r="A146" s="1060">
        <v>145</v>
      </c>
      <c r="B146" t="s">
        <v>1065</v>
      </c>
      <c r="C146" t="s">
        <v>1067</v>
      </c>
      <c r="D146" t="s">
        <v>1068</v>
      </c>
    </row>
    <row r="147" spans="1:4">
      <c r="A147" s="1060">
        <v>146</v>
      </c>
      <c r="B147" t="s">
        <v>1065</v>
      </c>
      <c r="C147" t="s">
        <v>1069</v>
      </c>
      <c r="D147" t="s">
        <v>1070</v>
      </c>
    </row>
    <row r="148" spans="1:4">
      <c r="A148" s="1060">
        <v>147</v>
      </c>
      <c r="B148" t="s">
        <v>1065</v>
      </c>
      <c r="C148" t="s">
        <v>1071</v>
      </c>
      <c r="D148" t="s">
        <v>1072</v>
      </c>
    </row>
    <row r="149" spans="1:4">
      <c r="A149" s="1060">
        <v>148</v>
      </c>
      <c r="B149" t="s">
        <v>1065</v>
      </c>
      <c r="C149" t="s">
        <v>1073</v>
      </c>
      <c r="D149" t="s">
        <v>1074</v>
      </c>
    </row>
    <row r="150" spans="1:4">
      <c r="A150" s="1060">
        <v>149</v>
      </c>
      <c r="B150" t="s">
        <v>1065</v>
      </c>
      <c r="C150" t="s">
        <v>1075</v>
      </c>
      <c r="D150" t="s">
        <v>1076</v>
      </c>
    </row>
    <row r="151" spans="1:4">
      <c r="A151" s="1060">
        <v>150</v>
      </c>
      <c r="B151" t="s">
        <v>1065</v>
      </c>
      <c r="C151" t="s">
        <v>1077</v>
      </c>
      <c r="D151" t="s">
        <v>1078</v>
      </c>
    </row>
    <row r="152" spans="1:4">
      <c r="A152" s="1060">
        <v>151</v>
      </c>
      <c r="B152" t="s">
        <v>1065</v>
      </c>
      <c r="C152" t="s">
        <v>1065</v>
      </c>
      <c r="D152" t="s">
        <v>1066</v>
      </c>
    </row>
    <row r="153" spans="1:4">
      <c r="A153" s="1060">
        <v>152</v>
      </c>
      <c r="B153" t="s">
        <v>1065</v>
      </c>
      <c r="C153" t="s">
        <v>1079</v>
      </c>
      <c r="D153" t="s">
        <v>1080</v>
      </c>
    </row>
    <row r="154" spans="1:4">
      <c r="A154" s="1060">
        <v>153</v>
      </c>
      <c r="B154" t="s">
        <v>1065</v>
      </c>
      <c r="C154" t="s">
        <v>1081</v>
      </c>
      <c r="D154" t="s">
        <v>1082</v>
      </c>
    </row>
    <row r="155" spans="1:4">
      <c r="A155" s="1060">
        <v>154</v>
      </c>
      <c r="B155" t="s">
        <v>1065</v>
      </c>
      <c r="C155" t="s">
        <v>1083</v>
      </c>
      <c r="D155" t="s">
        <v>1084</v>
      </c>
    </row>
    <row r="156" spans="1:4">
      <c r="A156" s="1060">
        <v>155</v>
      </c>
      <c r="B156" t="s">
        <v>1065</v>
      </c>
      <c r="C156" t="s">
        <v>1085</v>
      </c>
      <c r="D156" t="s">
        <v>1086</v>
      </c>
    </row>
    <row r="157" spans="1:4">
      <c r="A157" s="1060">
        <v>156</v>
      </c>
      <c r="B157" t="s">
        <v>1065</v>
      </c>
      <c r="C157" t="s">
        <v>1087</v>
      </c>
      <c r="D157" t="s">
        <v>1088</v>
      </c>
    </row>
    <row r="158" spans="1:4">
      <c r="A158" s="1060">
        <v>157</v>
      </c>
      <c r="B158" t="s">
        <v>1065</v>
      </c>
      <c r="C158" t="s">
        <v>1089</v>
      </c>
      <c r="D158" t="s">
        <v>1090</v>
      </c>
    </row>
    <row r="159" spans="1:4">
      <c r="A159" s="1060">
        <v>158</v>
      </c>
      <c r="B159" t="s">
        <v>1065</v>
      </c>
      <c r="C159" t="s">
        <v>1091</v>
      </c>
      <c r="D159" t="s">
        <v>1092</v>
      </c>
    </row>
    <row r="160" spans="1:4">
      <c r="A160" s="1060">
        <v>159</v>
      </c>
      <c r="B160" t="s">
        <v>1065</v>
      </c>
      <c r="C160" t="s">
        <v>1093</v>
      </c>
      <c r="D160" t="s">
        <v>1094</v>
      </c>
    </row>
    <row r="161" spans="1:4">
      <c r="A161" s="1060">
        <v>160</v>
      </c>
      <c r="B161" t="s">
        <v>3031</v>
      </c>
      <c r="C161" t="s">
        <v>3031</v>
      </c>
      <c r="D161" t="s">
        <v>3032</v>
      </c>
    </row>
    <row r="162" spans="1:4">
      <c r="A162" s="1060">
        <v>161</v>
      </c>
      <c r="B162" t="s">
        <v>1095</v>
      </c>
      <c r="C162" t="s">
        <v>1097</v>
      </c>
      <c r="D162" t="s">
        <v>1098</v>
      </c>
    </row>
    <row r="163" spans="1:4">
      <c r="A163" s="1060">
        <v>162</v>
      </c>
      <c r="B163" t="s">
        <v>1095</v>
      </c>
      <c r="C163" t="s">
        <v>1095</v>
      </c>
      <c r="D163" t="s">
        <v>1096</v>
      </c>
    </row>
    <row r="164" spans="1:4">
      <c r="A164" s="1060">
        <v>163</v>
      </c>
      <c r="B164" t="s">
        <v>1095</v>
      </c>
      <c r="C164" t="s">
        <v>1099</v>
      </c>
      <c r="D164" t="s">
        <v>1100</v>
      </c>
    </row>
    <row r="165" spans="1:4">
      <c r="A165" s="1060">
        <v>164</v>
      </c>
      <c r="B165" t="s">
        <v>1095</v>
      </c>
      <c r="C165" t="s">
        <v>1101</v>
      </c>
      <c r="D165" t="s">
        <v>1102</v>
      </c>
    </row>
    <row r="166" spans="1:4">
      <c r="A166" s="1060">
        <v>165</v>
      </c>
      <c r="B166" t="s">
        <v>1103</v>
      </c>
      <c r="C166" t="s">
        <v>1105</v>
      </c>
      <c r="D166" t="s">
        <v>1106</v>
      </c>
    </row>
    <row r="167" spans="1:4">
      <c r="A167" s="1060">
        <v>166</v>
      </c>
      <c r="B167" t="s">
        <v>1103</v>
      </c>
      <c r="C167" t="s">
        <v>1107</v>
      </c>
      <c r="D167" t="s">
        <v>1108</v>
      </c>
    </row>
    <row r="168" spans="1:4">
      <c r="A168" s="1060">
        <v>167</v>
      </c>
      <c r="B168" t="s">
        <v>1103</v>
      </c>
      <c r="C168" t="s">
        <v>1109</v>
      </c>
      <c r="D168" t="s">
        <v>1110</v>
      </c>
    </row>
    <row r="169" spans="1:4">
      <c r="A169" s="1060">
        <v>168</v>
      </c>
      <c r="B169" t="s">
        <v>1103</v>
      </c>
      <c r="C169" t="s">
        <v>1111</v>
      </c>
      <c r="D169" t="s">
        <v>1112</v>
      </c>
    </row>
    <row r="170" spans="1:4">
      <c r="A170" s="1060">
        <v>169</v>
      </c>
      <c r="B170" t="s">
        <v>1103</v>
      </c>
      <c r="C170" t="s">
        <v>1113</v>
      </c>
      <c r="D170" t="s">
        <v>1114</v>
      </c>
    </row>
    <row r="171" spans="1:4">
      <c r="A171" s="1060">
        <v>170</v>
      </c>
      <c r="B171" t="s">
        <v>1103</v>
      </c>
      <c r="C171" t="s">
        <v>1115</v>
      </c>
      <c r="D171" t="s">
        <v>1116</v>
      </c>
    </row>
    <row r="172" spans="1:4">
      <c r="A172" s="1060">
        <v>171</v>
      </c>
      <c r="B172" t="s">
        <v>1103</v>
      </c>
      <c r="C172" t="s">
        <v>1117</v>
      </c>
      <c r="D172" t="s">
        <v>1118</v>
      </c>
    </row>
    <row r="173" spans="1:4">
      <c r="A173" s="1060">
        <v>172</v>
      </c>
      <c r="B173" t="s">
        <v>1103</v>
      </c>
      <c r="C173" t="s">
        <v>1103</v>
      </c>
      <c r="D173" t="s">
        <v>1104</v>
      </c>
    </row>
    <row r="174" spans="1:4">
      <c r="A174" s="1060">
        <v>173</v>
      </c>
      <c r="B174" t="s">
        <v>1103</v>
      </c>
      <c r="C174" t="s">
        <v>1119</v>
      </c>
      <c r="D174" t="s">
        <v>1120</v>
      </c>
    </row>
    <row r="175" spans="1:4">
      <c r="A175" s="1060">
        <v>174</v>
      </c>
      <c r="B175" t="s">
        <v>1103</v>
      </c>
      <c r="C175" t="s">
        <v>1121</v>
      </c>
      <c r="D175" t="s">
        <v>1122</v>
      </c>
    </row>
    <row r="176" spans="1:4">
      <c r="A176" s="1060">
        <v>175</v>
      </c>
      <c r="B176" t="s">
        <v>1103</v>
      </c>
      <c r="C176" t="s">
        <v>1123</v>
      </c>
      <c r="D176" t="s">
        <v>1124</v>
      </c>
    </row>
    <row r="177" spans="1:4">
      <c r="A177" s="1060">
        <v>176</v>
      </c>
      <c r="B177" t="s">
        <v>1103</v>
      </c>
      <c r="C177" t="s">
        <v>1125</v>
      </c>
      <c r="D177" t="s">
        <v>1126</v>
      </c>
    </row>
    <row r="178" spans="1:4">
      <c r="A178" s="1060">
        <v>177</v>
      </c>
      <c r="B178" t="s">
        <v>1103</v>
      </c>
      <c r="C178" t="s">
        <v>1127</v>
      </c>
      <c r="D178" t="s">
        <v>1128</v>
      </c>
    </row>
    <row r="179" spans="1:4">
      <c r="A179" s="1060">
        <v>178</v>
      </c>
      <c r="B179" t="s">
        <v>1103</v>
      </c>
      <c r="C179" t="s">
        <v>1129</v>
      </c>
      <c r="D179" t="s">
        <v>1130</v>
      </c>
    </row>
    <row r="180" spans="1:4">
      <c r="A180" s="1060">
        <v>179</v>
      </c>
      <c r="B180" t="s">
        <v>1103</v>
      </c>
      <c r="C180" t="s">
        <v>1131</v>
      </c>
      <c r="D180" t="s">
        <v>1132</v>
      </c>
    </row>
    <row r="181" spans="1:4">
      <c r="A181" s="1060">
        <v>180</v>
      </c>
      <c r="B181" t="s">
        <v>1103</v>
      </c>
      <c r="C181" t="s">
        <v>1133</v>
      </c>
      <c r="D181" t="s">
        <v>1134</v>
      </c>
    </row>
    <row r="182" spans="1:4">
      <c r="A182" s="1060">
        <v>181</v>
      </c>
      <c r="B182" t="s">
        <v>1135</v>
      </c>
      <c r="C182" t="s">
        <v>1137</v>
      </c>
      <c r="D182" t="s">
        <v>1138</v>
      </c>
    </row>
    <row r="183" spans="1:4">
      <c r="A183" s="1060">
        <v>182</v>
      </c>
      <c r="B183" t="s">
        <v>1135</v>
      </c>
      <c r="C183" t="s">
        <v>1139</v>
      </c>
      <c r="D183" t="s">
        <v>1140</v>
      </c>
    </row>
    <row r="184" spans="1:4">
      <c r="A184" s="1060">
        <v>183</v>
      </c>
      <c r="B184" t="s">
        <v>1135</v>
      </c>
      <c r="C184" t="s">
        <v>1135</v>
      </c>
      <c r="D184" t="s">
        <v>1136</v>
      </c>
    </row>
    <row r="185" spans="1:4">
      <c r="A185" s="1060">
        <v>184</v>
      </c>
      <c r="B185" t="s">
        <v>1135</v>
      </c>
      <c r="C185" t="s">
        <v>1141</v>
      </c>
      <c r="D185" t="s">
        <v>1142</v>
      </c>
    </row>
    <row r="186" spans="1:4">
      <c r="A186" s="1060">
        <v>185</v>
      </c>
      <c r="B186" t="s">
        <v>1135</v>
      </c>
      <c r="C186" t="s">
        <v>1143</v>
      </c>
      <c r="D186" t="s">
        <v>1144</v>
      </c>
    </row>
    <row r="187" spans="1:4">
      <c r="A187" s="1060">
        <v>186</v>
      </c>
      <c r="B187" t="s">
        <v>1135</v>
      </c>
      <c r="C187" t="s">
        <v>1145</v>
      </c>
      <c r="D187" t="s">
        <v>1146</v>
      </c>
    </row>
    <row r="188" spans="1:4">
      <c r="A188" s="1060">
        <v>187</v>
      </c>
      <c r="B188" t="s">
        <v>1135</v>
      </c>
      <c r="C188" t="s">
        <v>1147</v>
      </c>
      <c r="D188" t="s">
        <v>1148</v>
      </c>
    </row>
    <row r="189" spans="1:4">
      <c r="A189" s="1060">
        <v>188</v>
      </c>
      <c r="B189" t="s">
        <v>1135</v>
      </c>
      <c r="C189" t="s">
        <v>1149</v>
      </c>
      <c r="D189" t="s">
        <v>1150</v>
      </c>
    </row>
    <row r="190" spans="1:4">
      <c r="A190" s="1060">
        <v>189</v>
      </c>
      <c r="B190" t="s">
        <v>1135</v>
      </c>
      <c r="C190" t="s">
        <v>1151</v>
      </c>
      <c r="D190" t="s">
        <v>1152</v>
      </c>
    </row>
    <row r="191" spans="1:4">
      <c r="A191" s="1060">
        <v>190</v>
      </c>
      <c r="B191" t="s">
        <v>1135</v>
      </c>
      <c r="C191" t="s">
        <v>1153</v>
      </c>
      <c r="D191" t="s">
        <v>1154</v>
      </c>
    </row>
    <row r="192" spans="1:4">
      <c r="A192" s="1060">
        <v>191</v>
      </c>
      <c r="B192" t="s">
        <v>1155</v>
      </c>
      <c r="C192" t="s">
        <v>1157</v>
      </c>
      <c r="D192" t="s">
        <v>1158</v>
      </c>
    </row>
    <row r="193" spans="1:4">
      <c r="A193" s="1060">
        <v>192</v>
      </c>
      <c r="B193" t="s">
        <v>1155</v>
      </c>
      <c r="C193" t="s">
        <v>1159</v>
      </c>
      <c r="D193" t="s">
        <v>1160</v>
      </c>
    </row>
    <row r="194" spans="1:4">
      <c r="A194" s="1060">
        <v>193</v>
      </c>
      <c r="B194" t="s">
        <v>1155</v>
      </c>
      <c r="C194" t="s">
        <v>1155</v>
      </c>
      <c r="D194" t="s">
        <v>1156</v>
      </c>
    </row>
    <row r="195" spans="1:4">
      <c r="A195" s="1060">
        <v>194</v>
      </c>
      <c r="B195" t="s">
        <v>1155</v>
      </c>
      <c r="C195" t="s">
        <v>1161</v>
      </c>
      <c r="D195" t="s">
        <v>1162</v>
      </c>
    </row>
    <row r="196" spans="1:4">
      <c r="A196" s="1060">
        <v>195</v>
      </c>
      <c r="B196" t="s">
        <v>1155</v>
      </c>
      <c r="C196" t="s">
        <v>907</v>
      </c>
      <c r="D196" t="s">
        <v>1163</v>
      </c>
    </row>
    <row r="197" spans="1:4">
      <c r="A197" s="1060">
        <v>196</v>
      </c>
      <c r="B197" t="s">
        <v>1155</v>
      </c>
      <c r="C197" t="s">
        <v>1164</v>
      </c>
      <c r="D197" t="s">
        <v>1165</v>
      </c>
    </row>
    <row r="198" spans="1:4">
      <c r="A198" s="1060">
        <v>197</v>
      </c>
      <c r="B198" t="s">
        <v>3033</v>
      </c>
      <c r="C198" t="s">
        <v>3033</v>
      </c>
      <c r="D198" t="s">
        <v>1240</v>
      </c>
    </row>
    <row r="199" spans="1:4">
      <c r="A199" s="1060">
        <v>198</v>
      </c>
      <c r="B199" t="s">
        <v>1166</v>
      </c>
      <c r="C199" t="s">
        <v>1168</v>
      </c>
      <c r="D199" t="s">
        <v>1169</v>
      </c>
    </row>
    <row r="200" spans="1:4">
      <c r="A200" s="1060">
        <v>199</v>
      </c>
      <c r="B200" t="s">
        <v>1166</v>
      </c>
      <c r="C200" t="s">
        <v>1170</v>
      </c>
      <c r="D200" t="s">
        <v>1171</v>
      </c>
    </row>
    <row r="201" spans="1:4">
      <c r="A201" s="1060">
        <v>200</v>
      </c>
      <c r="B201" t="s">
        <v>1166</v>
      </c>
      <c r="C201" t="s">
        <v>1172</v>
      </c>
      <c r="D201" t="s">
        <v>1173</v>
      </c>
    </row>
    <row r="202" spans="1:4">
      <c r="A202" s="1060">
        <v>201</v>
      </c>
      <c r="B202" t="s">
        <v>1166</v>
      </c>
      <c r="C202" t="s">
        <v>1174</v>
      </c>
      <c r="D202" t="s">
        <v>1175</v>
      </c>
    </row>
    <row r="203" spans="1:4">
      <c r="A203" s="1060">
        <v>202</v>
      </c>
      <c r="B203" t="s">
        <v>1166</v>
      </c>
      <c r="C203" t="s">
        <v>1166</v>
      </c>
      <c r="D203" t="s">
        <v>1167</v>
      </c>
    </row>
    <row r="204" spans="1:4">
      <c r="A204" s="1060">
        <v>203</v>
      </c>
      <c r="B204" t="s">
        <v>1166</v>
      </c>
      <c r="C204" t="s">
        <v>1176</v>
      </c>
      <c r="D204" t="s">
        <v>1177</v>
      </c>
    </row>
    <row r="205" spans="1:4">
      <c r="A205" s="1060">
        <v>204</v>
      </c>
      <c r="B205" t="s">
        <v>1166</v>
      </c>
      <c r="C205" t="s">
        <v>1178</v>
      </c>
      <c r="D205" t="s">
        <v>1179</v>
      </c>
    </row>
    <row r="206" spans="1:4">
      <c r="A206" s="1060">
        <v>205</v>
      </c>
      <c r="B206" t="s">
        <v>1166</v>
      </c>
      <c r="C206" t="s">
        <v>1180</v>
      </c>
      <c r="D206" t="s">
        <v>1181</v>
      </c>
    </row>
    <row r="207" spans="1:4">
      <c r="A207" s="1060">
        <v>206</v>
      </c>
      <c r="B207" t="s">
        <v>1166</v>
      </c>
      <c r="C207" t="s">
        <v>1182</v>
      </c>
      <c r="D207" t="s">
        <v>1183</v>
      </c>
    </row>
    <row r="208" spans="1:4">
      <c r="A208" s="1060">
        <v>207</v>
      </c>
      <c r="B208" t="s">
        <v>1166</v>
      </c>
      <c r="C208" t="s">
        <v>1184</v>
      </c>
      <c r="D208" t="s">
        <v>1185</v>
      </c>
    </row>
    <row r="209" spans="1:4">
      <c r="A209" s="1060">
        <v>208</v>
      </c>
      <c r="B209" t="s">
        <v>1166</v>
      </c>
      <c r="C209" t="s">
        <v>1186</v>
      </c>
      <c r="D209" t="s">
        <v>1187</v>
      </c>
    </row>
    <row r="210" spans="1:4">
      <c r="A210" s="1060">
        <v>209</v>
      </c>
      <c r="B210" t="s">
        <v>1188</v>
      </c>
      <c r="C210" t="s">
        <v>1190</v>
      </c>
      <c r="D210" t="s">
        <v>1191</v>
      </c>
    </row>
    <row r="211" spans="1:4">
      <c r="A211" s="1060">
        <v>210</v>
      </c>
      <c r="B211" t="s">
        <v>1188</v>
      </c>
      <c r="C211" t="s">
        <v>1192</v>
      </c>
      <c r="D211" t="s">
        <v>1193</v>
      </c>
    </row>
    <row r="212" spans="1:4">
      <c r="A212" s="1060">
        <v>211</v>
      </c>
      <c r="B212" t="s">
        <v>1188</v>
      </c>
      <c r="C212" t="s">
        <v>1194</v>
      </c>
      <c r="D212" t="s">
        <v>1195</v>
      </c>
    </row>
    <row r="213" spans="1:4">
      <c r="A213" s="1060">
        <v>212</v>
      </c>
      <c r="B213" t="s">
        <v>1188</v>
      </c>
      <c r="C213" t="s">
        <v>1188</v>
      </c>
      <c r="D213" t="s">
        <v>1189</v>
      </c>
    </row>
    <row r="214" spans="1:4">
      <c r="A214" s="1060">
        <v>213</v>
      </c>
      <c r="B214" t="s">
        <v>1188</v>
      </c>
      <c r="C214" t="s">
        <v>1196</v>
      </c>
      <c r="D214" t="s">
        <v>1197</v>
      </c>
    </row>
    <row r="215" spans="1:4">
      <c r="A215" s="1060">
        <v>214</v>
      </c>
      <c r="B215" t="s">
        <v>1188</v>
      </c>
      <c r="C215" t="s">
        <v>1198</v>
      </c>
      <c r="D215" t="s">
        <v>1199</v>
      </c>
    </row>
    <row r="216" spans="1:4">
      <c r="A216" s="1060">
        <v>215</v>
      </c>
      <c r="B216" t="s">
        <v>1200</v>
      </c>
      <c r="C216" t="s">
        <v>1202</v>
      </c>
      <c r="D216" t="s">
        <v>1203</v>
      </c>
    </row>
    <row r="217" spans="1:4">
      <c r="A217" s="1060">
        <v>216</v>
      </c>
      <c r="B217" t="s">
        <v>1200</v>
      </c>
      <c r="C217" t="s">
        <v>1204</v>
      </c>
      <c r="D217" t="s">
        <v>1205</v>
      </c>
    </row>
    <row r="218" spans="1:4">
      <c r="A218" s="1060">
        <v>217</v>
      </c>
      <c r="B218" t="s">
        <v>1200</v>
      </c>
      <c r="C218" t="s">
        <v>1206</v>
      </c>
      <c r="D218" t="s">
        <v>1207</v>
      </c>
    </row>
    <row r="219" spans="1:4">
      <c r="A219" s="1060">
        <v>218</v>
      </c>
      <c r="B219" t="s">
        <v>1200</v>
      </c>
      <c r="C219" t="s">
        <v>1208</v>
      </c>
      <c r="D219" t="s">
        <v>1209</v>
      </c>
    </row>
    <row r="220" spans="1:4">
      <c r="A220" s="1060">
        <v>219</v>
      </c>
      <c r="B220" t="s">
        <v>1200</v>
      </c>
      <c r="C220" t="s">
        <v>1210</v>
      </c>
      <c r="D220" t="s">
        <v>1211</v>
      </c>
    </row>
    <row r="221" spans="1:4">
      <c r="A221" s="1060">
        <v>220</v>
      </c>
      <c r="B221" t="s">
        <v>1200</v>
      </c>
      <c r="C221" t="s">
        <v>1212</v>
      </c>
      <c r="D221" t="s">
        <v>1213</v>
      </c>
    </row>
    <row r="222" spans="1:4">
      <c r="A222" s="1060">
        <v>221</v>
      </c>
      <c r="B222" t="s">
        <v>1200</v>
      </c>
      <c r="C222" t="s">
        <v>1214</v>
      </c>
      <c r="D222" t="s">
        <v>1215</v>
      </c>
    </row>
    <row r="223" spans="1:4">
      <c r="A223" s="1060">
        <v>222</v>
      </c>
      <c r="B223" t="s">
        <v>1200</v>
      </c>
      <c r="C223" t="s">
        <v>1216</v>
      </c>
      <c r="D223" t="s">
        <v>1217</v>
      </c>
    </row>
    <row r="224" spans="1:4">
      <c r="A224" s="1060">
        <v>223</v>
      </c>
      <c r="B224" t="s">
        <v>1200</v>
      </c>
      <c r="C224" t="s">
        <v>1200</v>
      </c>
      <c r="D224" t="s">
        <v>1201</v>
      </c>
    </row>
    <row r="225" spans="1:4">
      <c r="A225" s="1060">
        <v>224</v>
      </c>
      <c r="B225" t="s">
        <v>1200</v>
      </c>
      <c r="C225" t="s">
        <v>1218</v>
      </c>
      <c r="D225" t="s">
        <v>1219</v>
      </c>
    </row>
    <row r="226" spans="1:4">
      <c r="A226" s="1060">
        <v>225</v>
      </c>
      <c r="B226" t="s">
        <v>1200</v>
      </c>
      <c r="C226" t="s">
        <v>1220</v>
      </c>
      <c r="D226" t="s">
        <v>1221</v>
      </c>
    </row>
    <row r="227" spans="1:4">
      <c r="A227" s="1060">
        <v>226</v>
      </c>
      <c r="B227" t="s">
        <v>1200</v>
      </c>
      <c r="C227" t="s">
        <v>1222</v>
      </c>
      <c r="D227" t="s">
        <v>1223</v>
      </c>
    </row>
    <row r="228" spans="1:4">
      <c r="A228" s="1060">
        <v>227</v>
      </c>
      <c r="B228" t="s">
        <v>1200</v>
      </c>
      <c r="C228" t="s">
        <v>1224</v>
      </c>
      <c r="D228" t="s">
        <v>1225</v>
      </c>
    </row>
    <row r="229" spans="1:4">
      <c r="A229" s="1060">
        <v>228</v>
      </c>
      <c r="B229" t="s">
        <v>1200</v>
      </c>
      <c r="C229" t="s">
        <v>1226</v>
      </c>
      <c r="D229" t="s">
        <v>1227</v>
      </c>
    </row>
    <row r="230" spans="1:4">
      <c r="A230" s="1060">
        <v>229</v>
      </c>
      <c r="B230" t="s">
        <v>1228</v>
      </c>
      <c r="C230" t="s">
        <v>1230</v>
      </c>
      <c r="D230" t="s">
        <v>1231</v>
      </c>
    </row>
    <row r="231" spans="1:4">
      <c r="A231" s="1060">
        <v>230</v>
      </c>
      <c r="B231" t="s">
        <v>1228</v>
      </c>
      <c r="C231" t="s">
        <v>1232</v>
      </c>
      <c r="D231" t="s">
        <v>1233</v>
      </c>
    </row>
    <row r="232" spans="1:4">
      <c r="A232" s="1060">
        <v>231</v>
      </c>
      <c r="B232" t="s">
        <v>1228</v>
      </c>
      <c r="C232" t="s">
        <v>1234</v>
      </c>
      <c r="D232" t="s">
        <v>1235</v>
      </c>
    </row>
    <row r="233" spans="1:4">
      <c r="A233" s="1060">
        <v>232</v>
      </c>
      <c r="B233" t="s">
        <v>1228</v>
      </c>
      <c r="C233" t="s">
        <v>1236</v>
      </c>
      <c r="D233" t="s">
        <v>1237</v>
      </c>
    </row>
    <row r="234" spans="1:4">
      <c r="A234" s="1060">
        <v>233</v>
      </c>
      <c r="B234" t="s">
        <v>1228</v>
      </c>
      <c r="C234" t="s">
        <v>1228</v>
      </c>
      <c r="D234" t="s">
        <v>1229</v>
      </c>
    </row>
    <row r="235" spans="1:4">
      <c r="A235" s="1060">
        <v>234</v>
      </c>
      <c r="B235" t="s">
        <v>1228</v>
      </c>
      <c r="C235" t="s">
        <v>1238</v>
      </c>
      <c r="D235" t="s">
        <v>1239</v>
      </c>
    </row>
    <row r="236" spans="1:4">
      <c r="A236" s="1060">
        <v>235</v>
      </c>
      <c r="B236" t="s">
        <v>1241</v>
      </c>
      <c r="C236" t="s">
        <v>1243</v>
      </c>
      <c r="D236" t="s">
        <v>1244</v>
      </c>
    </row>
    <row r="237" spans="1:4">
      <c r="A237" s="1060">
        <v>236</v>
      </c>
      <c r="B237" t="s">
        <v>1241</v>
      </c>
      <c r="C237" t="s">
        <v>1245</v>
      </c>
      <c r="D237" t="s">
        <v>1246</v>
      </c>
    </row>
    <row r="238" spans="1:4">
      <c r="A238" s="1060">
        <v>237</v>
      </c>
      <c r="B238" t="s">
        <v>1241</v>
      </c>
      <c r="C238" t="s">
        <v>1247</v>
      </c>
      <c r="D238" t="s">
        <v>1248</v>
      </c>
    </row>
    <row r="239" spans="1:4">
      <c r="A239" s="1060">
        <v>238</v>
      </c>
      <c r="B239" t="s">
        <v>1241</v>
      </c>
      <c r="C239" t="s">
        <v>1249</v>
      </c>
      <c r="D239" t="s">
        <v>1250</v>
      </c>
    </row>
    <row r="240" spans="1:4">
      <c r="A240" s="1060">
        <v>239</v>
      </c>
      <c r="B240" t="s">
        <v>1241</v>
      </c>
      <c r="C240" t="s">
        <v>1251</v>
      </c>
      <c r="D240" t="s">
        <v>1252</v>
      </c>
    </row>
    <row r="241" spans="1:4">
      <c r="A241" s="1060">
        <v>240</v>
      </c>
      <c r="B241" t="s">
        <v>1241</v>
      </c>
      <c r="C241" t="s">
        <v>1253</v>
      </c>
      <c r="D241" t="s">
        <v>1254</v>
      </c>
    </row>
    <row r="242" spans="1:4">
      <c r="A242" s="1060">
        <v>241</v>
      </c>
      <c r="B242" t="s">
        <v>1241</v>
      </c>
      <c r="C242" t="s">
        <v>1255</v>
      </c>
      <c r="D242" t="s">
        <v>1256</v>
      </c>
    </row>
    <row r="243" spans="1:4">
      <c r="A243" s="1060">
        <v>242</v>
      </c>
      <c r="B243" t="s">
        <v>1241</v>
      </c>
      <c r="C243" t="s">
        <v>1241</v>
      </c>
      <c r="D243" t="s">
        <v>1242</v>
      </c>
    </row>
    <row r="244" spans="1:4">
      <c r="A244" s="1060">
        <v>243</v>
      </c>
      <c r="B244" t="s">
        <v>1257</v>
      </c>
      <c r="C244" t="s">
        <v>1259</v>
      </c>
      <c r="D244" t="s">
        <v>1260</v>
      </c>
    </row>
    <row r="245" spans="1:4">
      <c r="A245" s="1060">
        <v>244</v>
      </c>
      <c r="B245" t="s">
        <v>1257</v>
      </c>
      <c r="C245" t="s">
        <v>1261</v>
      </c>
      <c r="D245" t="s">
        <v>1262</v>
      </c>
    </row>
    <row r="246" spans="1:4">
      <c r="A246" s="1060">
        <v>245</v>
      </c>
      <c r="B246" t="s">
        <v>1257</v>
      </c>
      <c r="C246" t="s">
        <v>1263</v>
      </c>
      <c r="D246" t="s">
        <v>1264</v>
      </c>
    </row>
    <row r="247" spans="1:4">
      <c r="A247" s="1060">
        <v>246</v>
      </c>
      <c r="B247" t="s">
        <v>1257</v>
      </c>
      <c r="C247" t="s">
        <v>1265</v>
      </c>
      <c r="D247" t="s">
        <v>1266</v>
      </c>
    </row>
    <row r="248" spans="1:4">
      <c r="A248" s="1060">
        <v>247</v>
      </c>
      <c r="B248" t="s">
        <v>1257</v>
      </c>
      <c r="C248" t="s">
        <v>1267</v>
      </c>
      <c r="D248" t="s">
        <v>1268</v>
      </c>
    </row>
    <row r="249" spans="1:4">
      <c r="A249" s="1060">
        <v>248</v>
      </c>
      <c r="B249" t="s">
        <v>1257</v>
      </c>
      <c r="C249" t="s">
        <v>1269</v>
      </c>
      <c r="D249" t="s">
        <v>1270</v>
      </c>
    </row>
    <row r="250" spans="1:4">
      <c r="A250" s="1060">
        <v>249</v>
      </c>
      <c r="B250" t="s">
        <v>1257</v>
      </c>
      <c r="C250" t="s">
        <v>1271</v>
      </c>
      <c r="D250" t="s">
        <v>1272</v>
      </c>
    </row>
    <row r="251" spans="1:4">
      <c r="A251" s="1060">
        <v>250</v>
      </c>
      <c r="B251" t="s">
        <v>1257</v>
      </c>
      <c r="C251" t="s">
        <v>1273</v>
      </c>
      <c r="D251" t="s">
        <v>1274</v>
      </c>
    </row>
    <row r="252" spans="1:4">
      <c r="A252" s="1060">
        <v>251</v>
      </c>
      <c r="B252" t="s">
        <v>1257</v>
      </c>
      <c r="C252" t="s">
        <v>1275</v>
      </c>
      <c r="D252" t="s">
        <v>1276</v>
      </c>
    </row>
    <row r="253" spans="1:4">
      <c r="A253" s="1060">
        <v>252</v>
      </c>
      <c r="B253" t="s">
        <v>1257</v>
      </c>
      <c r="C253" t="s">
        <v>1277</v>
      </c>
      <c r="D253" t="s">
        <v>1278</v>
      </c>
    </row>
    <row r="254" spans="1:4">
      <c r="A254" s="1060">
        <v>253</v>
      </c>
      <c r="B254" t="s">
        <v>1257</v>
      </c>
      <c r="C254" t="s">
        <v>1279</v>
      </c>
      <c r="D254" t="s">
        <v>1280</v>
      </c>
    </row>
    <row r="255" spans="1:4">
      <c r="A255" s="1060">
        <v>254</v>
      </c>
      <c r="B255" t="s">
        <v>1257</v>
      </c>
      <c r="C255" t="s">
        <v>1281</v>
      </c>
      <c r="D255" t="s">
        <v>1282</v>
      </c>
    </row>
    <row r="256" spans="1:4">
      <c r="A256" s="1060">
        <v>255</v>
      </c>
      <c r="B256" t="s">
        <v>1257</v>
      </c>
      <c r="C256" t="s">
        <v>1283</v>
      </c>
      <c r="D256" t="s">
        <v>1284</v>
      </c>
    </row>
    <row r="257" spans="1:4">
      <c r="A257" s="1060">
        <v>256</v>
      </c>
      <c r="B257" t="s">
        <v>1257</v>
      </c>
      <c r="C257" t="s">
        <v>1285</v>
      </c>
      <c r="D257" t="s">
        <v>1286</v>
      </c>
    </row>
    <row r="258" spans="1:4">
      <c r="A258" s="1060">
        <v>257</v>
      </c>
      <c r="B258" t="s">
        <v>1257</v>
      </c>
      <c r="C258" t="s">
        <v>1257</v>
      </c>
      <c r="D258" t="s">
        <v>1258</v>
      </c>
    </row>
    <row r="259" spans="1:4">
      <c r="A259" s="1060">
        <v>258</v>
      </c>
      <c r="B259" t="s">
        <v>1257</v>
      </c>
      <c r="C259" t="s">
        <v>1287</v>
      </c>
      <c r="D259" t="s">
        <v>1288</v>
      </c>
    </row>
    <row r="260" spans="1:4">
      <c r="A260" s="1060">
        <v>259</v>
      </c>
      <c r="B260" t="s">
        <v>1257</v>
      </c>
      <c r="C260" t="s">
        <v>1289</v>
      </c>
      <c r="D260" t="s">
        <v>1290</v>
      </c>
    </row>
    <row r="261" spans="1:4">
      <c r="A261" s="1060">
        <v>260</v>
      </c>
      <c r="B261" t="s">
        <v>1291</v>
      </c>
      <c r="C261" t="s">
        <v>1293</v>
      </c>
      <c r="D261" t="s">
        <v>1294</v>
      </c>
    </row>
    <row r="262" spans="1:4">
      <c r="A262" s="1060">
        <v>261</v>
      </c>
      <c r="B262" t="s">
        <v>1291</v>
      </c>
      <c r="C262" t="s">
        <v>1295</v>
      </c>
      <c r="D262" t="s">
        <v>1296</v>
      </c>
    </row>
    <row r="263" spans="1:4">
      <c r="A263" s="1060">
        <v>262</v>
      </c>
      <c r="B263" t="s">
        <v>1291</v>
      </c>
      <c r="C263" t="s">
        <v>1297</v>
      </c>
      <c r="D263" t="s">
        <v>1298</v>
      </c>
    </row>
    <row r="264" spans="1:4">
      <c r="A264" s="1060">
        <v>263</v>
      </c>
      <c r="B264" t="s">
        <v>1291</v>
      </c>
      <c r="C264" t="s">
        <v>1299</v>
      </c>
      <c r="D264" t="s">
        <v>1300</v>
      </c>
    </row>
    <row r="265" spans="1:4">
      <c r="A265" s="1060">
        <v>264</v>
      </c>
      <c r="B265" t="s">
        <v>1291</v>
      </c>
      <c r="C265" t="s">
        <v>1301</v>
      </c>
      <c r="D265" t="s">
        <v>1302</v>
      </c>
    </row>
    <row r="266" spans="1:4">
      <c r="A266" s="1060">
        <v>265</v>
      </c>
      <c r="B266" t="s">
        <v>1291</v>
      </c>
      <c r="C266" t="s">
        <v>1303</v>
      </c>
      <c r="D266" t="s">
        <v>1304</v>
      </c>
    </row>
    <row r="267" spans="1:4">
      <c r="A267" s="1060">
        <v>266</v>
      </c>
      <c r="B267" t="s">
        <v>1291</v>
      </c>
      <c r="C267" t="s">
        <v>1305</v>
      </c>
      <c r="D267" t="s">
        <v>1306</v>
      </c>
    </row>
    <row r="268" spans="1:4">
      <c r="A268" s="1060">
        <v>267</v>
      </c>
      <c r="B268" t="s">
        <v>1291</v>
      </c>
      <c r="C268" t="s">
        <v>1307</v>
      </c>
      <c r="D268" t="s">
        <v>1308</v>
      </c>
    </row>
    <row r="269" spans="1:4">
      <c r="A269" s="1060">
        <v>268</v>
      </c>
      <c r="B269" t="s">
        <v>1291</v>
      </c>
      <c r="C269" t="s">
        <v>1309</v>
      </c>
      <c r="D269" t="s">
        <v>1310</v>
      </c>
    </row>
    <row r="270" spans="1:4">
      <c r="A270" s="1060">
        <v>269</v>
      </c>
      <c r="B270" t="s">
        <v>1291</v>
      </c>
      <c r="C270" t="s">
        <v>1311</v>
      </c>
      <c r="D270" t="s">
        <v>1312</v>
      </c>
    </row>
    <row r="271" spans="1:4">
      <c r="A271" s="1060">
        <v>270</v>
      </c>
      <c r="B271" t="s">
        <v>1291</v>
      </c>
      <c r="C271" t="s">
        <v>1313</v>
      </c>
      <c r="D271" t="s">
        <v>1314</v>
      </c>
    </row>
    <row r="272" spans="1:4">
      <c r="A272" s="1060">
        <v>271</v>
      </c>
      <c r="B272" t="s">
        <v>1291</v>
      </c>
      <c r="C272" t="s">
        <v>1291</v>
      </c>
      <c r="D272" t="s">
        <v>1292</v>
      </c>
    </row>
    <row r="273" spans="1:4">
      <c r="A273" s="1060">
        <v>272</v>
      </c>
      <c r="B273" t="s">
        <v>1291</v>
      </c>
      <c r="C273" t="s">
        <v>1315</v>
      </c>
      <c r="D273" t="s">
        <v>1316</v>
      </c>
    </row>
    <row r="274" spans="1:4">
      <c r="A274" s="1060">
        <v>273</v>
      </c>
      <c r="B274" t="s">
        <v>1291</v>
      </c>
      <c r="C274" t="s">
        <v>1317</v>
      </c>
      <c r="D274" t="s">
        <v>1318</v>
      </c>
    </row>
    <row r="275" spans="1:4">
      <c r="A275" s="1060">
        <v>274</v>
      </c>
      <c r="B275" t="s">
        <v>1291</v>
      </c>
      <c r="C275" t="s">
        <v>1319</v>
      </c>
      <c r="D275" t="s">
        <v>1320</v>
      </c>
    </row>
    <row r="276" spans="1:4">
      <c r="A276" s="1060">
        <v>275</v>
      </c>
      <c r="B276" t="s">
        <v>1321</v>
      </c>
      <c r="C276" t="s">
        <v>1323</v>
      </c>
      <c r="D276" t="s">
        <v>1324</v>
      </c>
    </row>
    <row r="277" spans="1:4">
      <c r="A277" s="1060">
        <v>276</v>
      </c>
      <c r="B277" t="s">
        <v>1321</v>
      </c>
      <c r="C277" t="s">
        <v>1325</v>
      </c>
      <c r="D277" t="s">
        <v>1326</v>
      </c>
    </row>
    <row r="278" spans="1:4">
      <c r="A278" s="1060">
        <v>277</v>
      </c>
      <c r="B278" t="s">
        <v>1321</v>
      </c>
      <c r="C278" t="s">
        <v>1327</v>
      </c>
      <c r="D278" t="s">
        <v>1328</v>
      </c>
    </row>
    <row r="279" spans="1:4">
      <c r="A279" s="1060">
        <v>278</v>
      </c>
      <c r="B279" t="s">
        <v>1321</v>
      </c>
      <c r="C279" t="s">
        <v>1329</v>
      </c>
      <c r="D279" t="s">
        <v>1330</v>
      </c>
    </row>
    <row r="280" spans="1:4">
      <c r="A280" s="1060">
        <v>279</v>
      </c>
      <c r="B280" t="s">
        <v>1321</v>
      </c>
      <c r="C280" t="s">
        <v>1331</v>
      </c>
      <c r="D280" t="s">
        <v>1332</v>
      </c>
    </row>
    <row r="281" spans="1:4">
      <c r="A281" s="1060">
        <v>280</v>
      </c>
      <c r="B281" t="s">
        <v>1321</v>
      </c>
      <c r="C281" t="s">
        <v>1333</v>
      </c>
      <c r="D281" t="s">
        <v>1334</v>
      </c>
    </row>
    <row r="282" spans="1:4">
      <c r="A282" s="1060">
        <v>281</v>
      </c>
      <c r="B282" t="s">
        <v>1321</v>
      </c>
      <c r="C282" t="s">
        <v>1335</v>
      </c>
      <c r="D282" t="s">
        <v>1336</v>
      </c>
    </row>
    <row r="283" spans="1:4">
      <c r="A283" s="1060">
        <v>282</v>
      </c>
      <c r="B283" t="s">
        <v>1321</v>
      </c>
      <c r="C283" t="s">
        <v>1321</v>
      </c>
      <c r="D283" t="s">
        <v>1322</v>
      </c>
    </row>
    <row r="284" spans="1:4">
      <c r="A284" s="1060">
        <v>283</v>
      </c>
      <c r="B284" t="s">
        <v>1321</v>
      </c>
      <c r="C284" t="s">
        <v>1337</v>
      </c>
      <c r="D284" t="s">
        <v>1338</v>
      </c>
    </row>
    <row r="285" spans="1:4">
      <c r="A285" s="1060">
        <v>284</v>
      </c>
      <c r="B285" t="s">
        <v>1321</v>
      </c>
      <c r="C285" t="s">
        <v>1339</v>
      </c>
      <c r="D285" t="s">
        <v>1340</v>
      </c>
    </row>
    <row r="286" spans="1:4">
      <c r="A286" s="1060">
        <v>285</v>
      </c>
      <c r="B286" t="s">
        <v>1321</v>
      </c>
      <c r="C286" t="s">
        <v>1341</v>
      </c>
      <c r="D286" t="s">
        <v>1342</v>
      </c>
    </row>
    <row r="287" spans="1:4">
      <c r="A287" s="1060">
        <v>286</v>
      </c>
      <c r="B287" t="s">
        <v>1343</v>
      </c>
      <c r="C287" t="s">
        <v>1345</v>
      </c>
      <c r="D287" t="s">
        <v>1346</v>
      </c>
    </row>
    <row r="288" spans="1:4">
      <c r="A288" s="1060">
        <v>287</v>
      </c>
      <c r="B288" t="s">
        <v>1343</v>
      </c>
      <c r="C288" t="s">
        <v>1347</v>
      </c>
      <c r="D288" t="s">
        <v>1348</v>
      </c>
    </row>
    <row r="289" spans="1:4">
      <c r="A289" s="1060">
        <v>288</v>
      </c>
      <c r="B289" t="s">
        <v>1343</v>
      </c>
      <c r="C289" t="s">
        <v>1349</v>
      </c>
      <c r="D289" t="s">
        <v>1350</v>
      </c>
    </row>
    <row r="290" spans="1:4">
      <c r="A290" s="1060">
        <v>289</v>
      </c>
      <c r="B290" t="s">
        <v>1343</v>
      </c>
      <c r="C290" t="s">
        <v>1351</v>
      </c>
      <c r="D290" t="s">
        <v>1352</v>
      </c>
    </row>
    <row r="291" spans="1:4">
      <c r="A291" s="1060">
        <v>290</v>
      </c>
      <c r="B291" t="s">
        <v>1343</v>
      </c>
      <c r="C291" t="s">
        <v>1353</v>
      </c>
      <c r="D291" t="s">
        <v>1354</v>
      </c>
    </row>
    <row r="292" spans="1:4">
      <c r="A292" s="1060">
        <v>291</v>
      </c>
      <c r="B292" t="s">
        <v>1343</v>
      </c>
      <c r="C292" t="s">
        <v>1355</v>
      </c>
      <c r="D292" t="s">
        <v>1356</v>
      </c>
    </row>
    <row r="293" spans="1:4">
      <c r="A293" s="1060">
        <v>292</v>
      </c>
      <c r="B293" t="s">
        <v>1343</v>
      </c>
      <c r="C293" t="s">
        <v>1357</v>
      </c>
      <c r="D293" t="s">
        <v>1358</v>
      </c>
    </row>
    <row r="294" spans="1:4">
      <c r="A294" s="1060">
        <v>293</v>
      </c>
      <c r="B294" t="s">
        <v>1343</v>
      </c>
      <c r="C294" t="s">
        <v>1359</v>
      </c>
      <c r="D294" t="s">
        <v>1360</v>
      </c>
    </row>
    <row r="295" spans="1:4">
      <c r="A295" s="1060">
        <v>294</v>
      </c>
      <c r="B295" t="s">
        <v>1343</v>
      </c>
      <c r="C295" t="s">
        <v>907</v>
      </c>
      <c r="D295" t="s">
        <v>1361</v>
      </c>
    </row>
    <row r="296" spans="1:4">
      <c r="A296" s="1060">
        <v>295</v>
      </c>
      <c r="B296" t="s">
        <v>1343</v>
      </c>
      <c r="C296" t="s">
        <v>1362</v>
      </c>
      <c r="D296" t="s">
        <v>1363</v>
      </c>
    </row>
    <row r="297" spans="1:4">
      <c r="A297" s="1060">
        <v>296</v>
      </c>
      <c r="B297" t="s">
        <v>1343</v>
      </c>
      <c r="C297" t="s">
        <v>1343</v>
      </c>
      <c r="D297" t="s">
        <v>1344</v>
      </c>
    </row>
    <row r="298" spans="1:4">
      <c r="A298" s="1060">
        <v>297</v>
      </c>
      <c r="B298" t="s">
        <v>1343</v>
      </c>
      <c r="C298" t="s">
        <v>1364</v>
      </c>
      <c r="D298" t="s">
        <v>1365</v>
      </c>
    </row>
    <row r="299" spans="1:4">
      <c r="A299" s="1060">
        <v>298</v>
      </c>
      <c r="B299" t="s">
        <v>1366</v>
      </c>
      <c r="C299" t="s">
        <v>1368</v>
      </c>
      <c r="D299" t="s">
        <v>1369</v>
      </c>
    </row>
    <row r="300" spans="1:4">
      <c r="A300" s="1060">
        <v>299</v>
      </c>
      <c r="B300" t="s">
        <v>1366</v>
      </c>
      <c r="C300" t="s">
        <v>1370</v>
      </c>
      <c r="D300" t="s">
        <v>1371</v>
      </c>
    </row>
    <row r="301" spans="1:4">
      <c r="A301" s="1060">
        <v>300</v>
      </c>
      <c r="B301" t="s">
        <v>1366</v>
      </c>
      <c r="C301" t="s">
        <v>1372</v>
      </c>
      <c r="D301" t="s">
        <v>1373</v>
      </c>
    </row>
    <row r="302" spans="1:4">
      <c r="A302" s="1060">
        <v>301</v>
      </c>
      <c r="B302" t="s">
        <v>1366</v>
      </c>
      <c r="C302" t="s">
        <v>1374</v>
      </c>
      <c r="D302" t="s">
        <v>1375</v>
      </c>
    </row>
    <row r="303" spans="1:4">
      <c r="A303" s="1060">
        <v>302</v>
      </c>
      <c r="B303" t="s">
        <v>1366</v>
      </c>
      <c r="C303" t="s">
        <v>1376</v>
      </c>
      <c r="D303" t="s">
        <v>1377</v>
      </c>
    </row>
    <row r="304" spans="1:4">
      <c r="A304" s="1060">
        <v>303</v>
      </c>
      <c r="B304" t="s">
        <v>1366</v>
      </c>
      <c r="C304" t="s">
        <v>1378</v>
      </c>
      <c r="D304" t="s">
        <v>1379</v>
      </c>
    </row>
    <row r="305" spans="1:4">
      <c r="A305" s="1060">
        <v>304</v>
      </c>
      <c r="B305" t="s">
        <v>1366</v>
      </c>
      <c r="C305" t="s">
        <v>1380</v>
      </c>
      <c r="D305" t="s">
        <v>1381</v>
      </c>
    </row>
    <row r="306" spans="1:4">
      <c r="A306" s="1060">
        <v>305</v>
      </c>
      <c r="B306" t="s">
        <v>1366</v>
      </c>
      <c r="C306" t="s">
        <v>1382</v>
      </c>
      <c r="D306" t="s">
        <v>1383</v>
      </c>
    </row>
    <row r="307" spans="1:4">
      <c r="A307" s="1060">
        <v>306</v>
      </c>
      <c r="B307" t="s">
        <v>1366</v>
      </c>
      <c r="C307" t="s">
        <v>1366</v>
      </c>
      <c r="D307" t="s">
        <v>1367</v>
      </c>
    </row>
    <row r="308" spans="1:4">
      <c r="A308" s="1060">
        <v>307</v>
      </c>
      <c r="B308" t="s">
        <v>1366</v>
      </c>
      <c r="C308" t="s">
        <v>1384</v>
      </c>
      <c r="D308" t="s">
        <v>1385</v>
      </c>
    </row>
    <row r="309" spans="1:4">
      <c r="A309" s="1060">
        <v>308</v>
      </c>
      <c r="B309" t="s">
        <v>1386</v>
      </c>
      <c r="C309" t="s">
        <v>1388</v>
      </c>
      <c r="D309" t="s">
        <v>1389</v>
      </c>
    </row>
    <row r="310" spans="1:4">
      <c r="A310" s="1060">
        <v>309</v>
      </c>
      <c r="B310" t="s">
        <v>1386</v>
      </c>
      <c r="C310" t="s">
        <v>1390</v>
      </c>
      <c r="D310" t="s">
        <v>1391</v>
      </c>
    </row>
    <row r="311" spans="1:4">
      <c r="A311" s="1060">
        <v>310</v>
      </c>
      <c r="B311" t="s">
        <v>1386</v>
      </c>
      <c r="C311" t="s">
        <v>1309</v>
      </c>
      <c r="D311" t="s">
        <v>1392</v>
      </c>
    </row>
    <row r="312" spans="1:4">
      <c r="A312" s="1060">
        <v>311</v>
      </c>
      <c r="B312" t="s">
        <v>1386</v>
      </c>
      <c r="C312" t="s">
        <v>1393</v>
      </c>
      <c r="D312" t="s">
        <v>1394</v>
      </c>
    </row>
    <row r="313" spans="1:4">
      <c r="A313" s="1060">
        <v>312</v>
      </c>
      <c r="B313" t="s">
        <v>1386</v>
      </c>
      <c r="C313" t="s">
        <v>1395</v>
      </c>
      <c r="D313" t="s">
        <v>1396</v>
      </c>
    </row>
    <row r="314" spans="1:4">
      <c r="A314" s="1060">
        <v>313</v>
      </c>
      <c r="B314" t="s">
        <v>1386</v>
      </c>
      <c r="C314" t="s">
        <v>1397</v>
      </c>
      <c r="D314" t="s">
        <v>1398</v>
      </c>
    </row>
    <row r="315" spans="1:4">
      <c r="A315" s="1060">
        <v>314</v>
      </c>
      <c r="B315" t="s">
        <v>1386</v>
      </c>
      <c r="C315" t="s">
        <v>1399</v>
      </c>
      <c r="D315" t="s">
        <v>1400</v>
      </c>
    </row>
    <row r="316" spans="1:4">
      <c r="A316" s="1060">
        <v>315</v>
      </c>
      <c r="B316" t="s">
        <v>1386</v>
      </c>
      <c r="C316" t="s">
        <v>1401</v>
      </c>
      <c r="D316" t="s">
        <v>1402</v>
      </c>
    </row>
    <row r="317" spans="1:4">
      <c r="A317" s="1060">
        <v>316</v>
      </c>
      <c r="B317" t="s">
        <v>1386</v>
      </c>
      <c r="C317" t="s">
        <v>1403</v>
      </c>
      <c r="D317" t="s">
        <v>1404</v>
      </c>
    </row>
    <row r="318" spans="1:4">
      <c r="A318" s="1060">
        <v>317</v>
      </c>
      <c r="B318" t="s">
        <v>1386</v>
      </c>
      <c r="C318" t="s">
        <v>1405</v>
      </c>
      <c r="D318" t="s">
        <v>1406</v>
      </c>
    </row>
    <row r="319" spans="1:4">
      <c r="A319" s="1060">
        <v>318</v>
      </c>
      <c r="B319" t="s">
        <v>1386</v>
      </c>
      <c r="C319" t="s">
        <v>1407</v>
      </c>
      <c r="D319" t="s">
        <v>1408</v>
      </c>
    </row>
    <row r="320" spans="1:4">
      <c r="A320" s="1060">
        <v>319</v>
      </c>
      <c r="B320" t="s">
        <v>1386</v>
      </c>
      <c r="C320" t="s">
        <v>1386</v>
      </c>
      <c r="D320" t="s">
        <v>1387</v>
      </c>
    </row>
    <row r="321" spans="1:4">
      <c r="A321" s="1060">
        <v>320</v>
      </c>
      <c r="B321" t="s">
        <v>1386</v>
      </c>
      <c r="C321" t="s">
        <v>1409</v>
      </c>
      <c r="D321"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4"/>
  <sheetViews>
    <sheetView showGridLines="0" topLeftCell="H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712</v>
      </c>
      <c r="E5" s="1160"/>
      <c r="F5" s="1160"/>
      <c r="G5" s="1160"/>
      <c r="H5" s="1160"/>
      <c r="I5" s="1160"/>
      <c r="J5" s="1161"/>
      <c r="K5" s="437"/>
      <c r="L5" s="176"/>
      <c r="M5" s="176"/>
      <c r="N5" s="176"/>
      <c r="O5" s="176"/>
      <c r="P5" s="176"/>
      <c r="Q5" s="176"/>
      <c r="R5" s="176"/>
      <c r="S5" s="568"/>
      <c r="T5" s="568"/>
      <c r="U5" s="568"/>
      <c r="V5" s="568"/>
      <c r="W5" s="176"/>
    </row>
    <row r="6" spans="1:24" s="469" customFormat="1" ht="3" customHeight="1">
      <c r="A6" s="312"/>
      <c r="B6" s="312"/>
      <c r="D6" s="1185"/>
      <c r="E6" s="1186"/>
      <c r="F6" s="1186"/>
      <c r="G6" s="1186"/>
      <c r="H6" s="1186"/>
      <c r="I6" s="1186"/>
      <c r="J6" s="1187"/>
      <c r="S6" s="646"/>
      <c r="T6" s="646"/>
      <c r="U6" s="646"/>
      <c r="V6" s="646"/>
    </row>
    <row r="7" spans="1:24" s="469" customFormat="1" ht="5.25" hidden="1" customHeight="1">
      <c r="A7" s="312"/>
      <c r="B7" s="312"/>
      <c r="E7" s="1188"/>
      <c r="F7" s="1188"/>
      <c r="G7" s="1175"/>
      <c r="H7" s="1175"/>
      <c r="I7" s="1175"/>
      <c r="J7" s="1175"/>
      <c r="S7" s="646"/>
      <c r="T7" s="646"/>
      <c r="U7" s="646"/>
      <c r="V7" s="646"/>
    </row>
    <row r="8" spans="1:24" s="469" customFormat="1" ht="5.25" hidden="1" customHeight="1">
      <c r="A8" s="312"/>
      <c r="B8" s="312"/>
      <c r="E8" s="1188"/>
      <c r="F8" s="1188"/>
      <c r="G8" s="1175"/>
      <c r="H8" s="1175"/>
      <c r="I8" s="1175"/>
      <c r="J8" s="1175"/>
      <c r="S8" s="646"/>
      <c r="T8" s="646"/>
      <c r="U8" s="646"/>
      <c r="V8" s="646"/>
    </row>
    <row r="9" spans="1:24" s="469" customFormat="1" ht="5.25" hidden="1" customHeight="1">
      <c r="A9" s="312"/>
      <c r="B9" s="312"/>
      <c r="E9" s="1188"/>
      <c r="F9" s="1188"/>
      <c r="G9" s="1175"/>
      <c r="H9" s="1175"/>
      <c r="I9" s="1175"/>
      <c r="J9" s="1175"/>
      <c r="S9" s="646"/>
      <c r="T9" s="646"/>
      <c r="U9" s="646"/>
      <c r="V9" s="646"/>
    </row>
    <row r="10" spans="1:24" s="646" customFormat="1" ht="5.25" hidden="1">
      <c r="A10" s="312"/>
      <c r="B10" s="312"/>
      <c r="E10" s="1189"/>
      <c r="F10" s="1189"/>
      <c r="G10" s="841"/>
      <c r="H10" s="465"/>
      <c r="I10" s="794"/>
      <c r="J10" s="794"/>
    </row>
    <row r="11" spans="1:24" s="159" customFormat="1" ht="18.75" hidden="1" customHeight="1">
      <c r="A11" s="312"/>
      <c r="B11" s="312"/>
      <c r="D11" s="152"/>
      <c r="E11" s="1190" t="s">
        <v>719</v>
      </c>
      <c r="F11" s="1190"/>
      <c r="G11" s="1127"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90" t="s">
        <v>720</v>
      </c>
      <c r="F12" s="1190"/>
      <c r="G12" s="1127"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84"/>
      <c r="F13" s="1184"/>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6" t="s">
        <v>92</v>
      </c>
      <c r="E17" s="1176" t="s">
        <v>297</v>
      </c>
      <c r="F17" s="1176" t="s">
        <v>80</v>
      </c>
      <c r="G17" s="1176" t="s">
        <v>439</v>
      </c>
      <c r="H17" s="1176" t="s">
        <v>92</v>
      </c>
      <c r="I17" s="1176"/>
      <c r="J17" s="1176" t="s">
        <v>20</v>
      </c>
      <c r="K17" s="1178" t="s">
        <v>479</v>
      </c>
      <c r="L17" s="1178"/>
      <c r="M17" s="1178"/>
      <c r="N17" s="1178"/>
      <c r="O17" s="1178" t="s">
        <v>710</v>
      </c>
      <c r="P17" s="1178"/>
      <c r="Q17" s="1178"/>
      <c r="R17" s="1178"/>
      <c r="S17" s="1178" t="s">
        <v>711</v>
      </c>
      <c r="T17" s="1178"/>
      <c r="U17" s="1178"/>
      <c r="V17" s="1178"/>
      <c r="W17" s="1176" t="s">
        <v>244</v>
      </c>
    </row>
    <row r="18" spans="1:24" ht="30.75" customHeight="1">
      <c r="D18" s="1176"/>
      <c r="E18" s="1176"/>
      <c r="F18" s="1176"/>
      <c r="G18" s="1176"/>
      <c r="H18" s="1176"/>
      <c r="I18" s="1176"/>
      <c r="J18" s="1176"/>
      <c r="K18" s="115" t="s">
        <v>300</v>
      </c>
      <c r="L18" s="1176" t="s">
        <v>92</v>
      </c>
      <c r="M18" s="1176"/>
      <c r="N18" s="115" t="s">
        <v>230</v>
      </c>
      <c r="O18" s="115" t="s">
        <v>300</v>
      </c>
      <c r="P18" s="1176" t="s">
        <v>92</v>
      </c>
      <c r="Q18" s="1176"/>
      <c r="R18" s="115" t="s">
        <v>230</v>
      </c>
      <c r="S18" s="541" t="s">
        <v>300</v>
      </c>
      <c r="T18" s="1176" t="s">
        <v>92</v>
      </c>
      <c r="U18" s="1176"/>
      <c r="V18" s="541" t="s">
        <v>400</v>
      </c>
      <c r="W18" s="1176"/>
    </row>
    <row r="19" spans="1:24" s="406" customFormat="1" ht="12" customHeight="1">
      <c r="A19" s="405"/>
      <c r="B19" s="405"/>
      <c r="D19" s="42" t="s">
        <v>93</v>
      </c>
      <c r="E19" s="42" t="s">
        <v>49</v>
      </c>
      <c r="F19" s="42" t="s">
        <v>50</v>
      </c>
      <c r="G19" s="42" t="s">
        <v>51</v>
      </c>
      <c r="H19" s="1177" t="s">
        <v>68</v>
      </c>
      <c r="I19" s="1177"/>
      <c r="J19" s="42" t="s">
        <v>69</v>
      </c>
      <c r="K19" s="42" t="s">
        <v>183</v>
      </c>
      <c r="L19" s="1177" t="s">
        <v>184</v>
      </c>
      <c r="M19" s="1177"/>
      <c r="N19" s="42" t="s">
        <v>208</v>
      </c>
      <c r="O19" s="42" t="s">
        <v>209</v>
      </c>
      <c r="P19" s="1177" t="s">
        <v>210</v>
      </c>
      <c r="Q19" s="1177"/>
      <c r="R19" s="42" t="s">
        <v>211</v>
      </c>
      <c r="S19" s="526" t="s">
        <v>210</v>
      </c>
      <c r="T19" s="1177" t="s">
        <v>211</v>
      </c>
      <c r="U19" s="1177"/>
      <c r="V19" s="526"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3"/>
      <c r="T20" s="593"/>
      <c r="U20" s="593"/>
      <c r="V20" s="630"/>
      <c r="W20" s="121"/>
      <c r="X20" s="175"/>
    </row>
    <row r="21" spans="1:24" s="1101" customFormat="1" ht="30.95" customHeight="1">
      <c r="A21" s="749">
        <v>9</v>
      </c>
      <c r="C21" s="310"/>
      <c r="D21" s="1179">
        <v>1</v>
      </c>
      <c r="E21" s="1191" t="s">
        <v>618</v>
      </c>
      <c r="F21" s="1193" t="s">
        <v>1421</v>
      </c>
      <c r="G21" s="1196" t="s">
        <v>85</v>
      </c>
      <c r="H21" s="1179"/>
      <c r="I21" s="1179">
        <v>1</v>
      </c>
      <c r="J21" s="1181" t="s">
        <v>2899</v>
      </c>
      <c r="K21" s="1198" t="s">
        <v>85</v>
      </c>
      <c r="L21" s="1199"/>
      <c r="M21" s="1199" t="s">
        <v>93</v>
      </c>
      <c r="N21" s="1200"/>
      <c r="O21" s="1198" t="s">
        <v>85</v>
      </c>
      <c r="P21" s="1199"/>
      <c r="Q21" s="1199" t="s">
        <v>93</v>
      </c>
      <c r="R21" s="1201"/>
      <c r="S21" s="1198" t="s">
        <v>85</v>
      </c>
      <c r="T21" s="1087"/>
      <c r="U21" s="1087" t="s">
        <v>93</v>
      </c>
      <c r="V21" s="1128"/>
      <c r="W21" s="308"/>
    </row>
    <row r="22" spans="1:24" s="1101" customFormat="1" ht="30.95" customHeight="1">
      <c r="A22" s="749"/>
      <c r="C22" s="748"/>
      <c r="D22" s="1179"/>
      <c r="E22" s="1191"/>
      <c r="F22" s="1194"/>
      <c r="G22" s="1196"/>
      <c r="H22" s="1179"/>
      <c r="I22" s="1179"/>
      <c r="J22" s="1182"/>
      <c r="K22" s="1198"/>
      <c r="L22" s="1199"/>
      <c r="M22" s="1199"/>
      <c r="N22" s="1200"/>
      <c r="O22" s="1198"/>
      <c r="P22" s="1199"/>
      <c r="Q22" s="1199"/>
      <c r="R22" s="1201"/>
      <c r="S22" s="1198"/>
      <c r="T22" s="1089"/>
      <c r="U22" s="745"/>
      <c r="V22" s="746"/>
      <c r="W22" s="747"/>
    </row>
    <row r="23" spans="1:24" s="1101" customFormat="1" ht="30.95" customHeight="1">
      <c r="A23" s="749"/>
      <c r="C23" s="748"/>
      <c r="D23" s="1180"/>
      <c r="E23" s="1192"/>
      <c r="F23" s="1194"/>
      <c r="G23" s="1197"/>
      <c r="H23" s="1180"/>
      <c r="I23" s="1180"/>
      <c r="J23" s="1182"/>
      <c r="K23" s="1197"/>
      <c r="L23" s="1180"/>
      <c r="M23" s="1180"/>
      <c r="N23" s="1201"/>
      <c r="O23" s="1197"/>
      <c r="P23" s="1114"/>
      <c r="Q23" s="745"/>
      <c r="R23" s="746"/>
      <c r="S23" s="742"/>
      <c r="T23" s="742"/>
      <c r="U23" s="742"/>
      <c r="V23" s="742"/>
      <c r="W23" s="747"/>
    </row>
    <row r="24" spans="1:24" s="1101" customFormat="1" ht="15" customHeight="1">
      <c r="A24" s="749"/>
      <c r="C24" s="748"/>
      <c r="D24" s="1180"/>
      <c r="E24" s="1192"/>
      <c r="F24" s="1194"/>
      <c r="G24" s="1197"/>
      <c r="H24" s="1180"/>
      <c r="I24" s="1180"/>
      <c r="J24" s="1183"/>
      <c r="K24" s="1197"/>
      <c r="L24" s="745"/>
      <c r="M24" s="746"/>
      <c r="N24" s="746"/>
      <c r="O24" s="746"/>
      <c r="P24" s="746"/>
      <c r="Q24" s="746"/>
      <c r="R24" s="746"/>
      <c r="S24" s="742"/>
      <c r="T24" s="742"/>
      <c r="U24" s="742"/>
      <c r="V24" s="742"/>
      <c r="W24" s="747"/>
    </row>
    <row r="25" spans="1:24" s="1060" customFormat="1" ht="30.95" customHeight="1">
      <c r="A25" s="749" t="s">
        <v>2900</v>
      </c>
      <c r="B25" s="1101"/>
      <c r="C25" s="748"/>
      <c r="D25" s="1180"/>
      <c r="E25" s="1192"/>
      <c r="F25" s="1194"/>
      <c r="G25" s="1197"/>
      <c r="H25" s="1202"/>
      <c r="I25" s="1179">
        <v>2</v>
      </c>
      <c r="J25" s="1181" t="s">
        <v>2901</v>
      </c>
      <c r="K25" s="1198" t="s">
        <v>85</v>
      </c>
      <c r="L25" s="1199"/>
      <c r="M25" s="1199" t="s">
        <v>93</v>
      </c>
      <c r="N25" s="1200"/>
      <c r="O25" s="1198" t="s">
        <v>85</v>
      </c>
      <c r="P25" s="1199"/>
      <c r="Q25" s="1199" t="s">
        <v>93</v>
      </c>
      <c r="R25" s="1201"/>
      <c r="S25" s="1198" t="s">
        <v>85</v>
      </c>
      <c r="T25" s="1087"/>
      <c r="U25" s="1087" t="s">
        <v>93</v>
      </c>
      <c r="V25" s="1128"/>
      <c r="W25" s="308"/>
    </row>
    <row r="26" spans="1:24" s="1060" customFormat="1" ht="30.95" customHeight="1">
      <c r="A26" s="749"/>
      <c r="B26" s="1101"/>
      <c r="C26" s="748"/>
      <c r="D26" s="1180"/>
      <c r="E26" s="1192"/>
      <c r="F26" s="1194"/>
      <c r="G26" s="1197"/>
      <c r="H26" s="1203"/>
      <c r="I26" s="1179"/>
      <c r="J26" s="1182"/>
      <c r="K26" s="1198"/>
      <c r="L26" s="1199"/>
      <c r="M26" s="1199"/>
      <c r="N26" s="1200"/>
      <c r="O26" s="1198"/>
      <c r="P26" s="1199"/>
      <c r="Q26" s="1199"/>
      <c r="R26" s="1201"/>
      <c r="S26" s="1198"/>
      <c r="T26" s="1089"/>
      <c r="U26" s="745"/>
      <c r="V26" s="746"/>
      <c r="W26" s="747"/>
    </row>
    <row r="27" spans="1:24" s="1060" customFormat="1" ht="30.95" customHeight="1">
      <c r="A27" s="749"/>
      <c r="B27" s="1101"/>
      <c r="C27" s="748"/>
      <c r="D27" s="1180"/>
      <c r="E27" s="1192"/>
      <c r="F27" s="1194"/>
      <c r="G27" s="1197"/>
      <c r="H27" s="1203"/>
      <c r="I27" s="1179"/>
      <c r="J27" s="1182"/>
      <c r="K27" s="1198"/>
      <c r="L27" s="1199"/>
      <c r="M27" s="1199"/>
      <c r="N27" s="1201"/>
      <c r="O27" s="1198"/>
      <c r="P27" s="1114"/>
      <c r="Q27" s="745"/>
      <c r="R27" s="746"/>
      <c r="S27" s="742"/>
      <c r="T27" s="742"/>
      <c r="U27" s="742"/>
      <c r="V27" s="742"/>
      <c r="W27" s="747"/>
    </row>
    <row r="28" spans="1:24" s="1060" customFormat="1" ht="15" customHeight="1">
      <c r="A28" s="749"/>
      <c r="B28" s="1101"/>
      <c r="C28" s="748"/>
      <c r="D28" s="1180"/>
      <c r="E28" s="1192"/>
      <c r="F28" s="1194"/>
      <c r="G28" s="1197"/>
      <c r="H28" s="1204"/>
      <c r="I28" s="1179"/>
      <c r="J28" s="1183"/>
      <c r="K28" s="1198"/>
      <c r="L28" s="745"/>
      <c r="M28" s="746"/>
      <c r="N28" s="746"/>
      <c r="O28" s="746"/>
      <c r="P28" s="746"/>
      <c r="Q28" s="746"/>
      <c r="R28" s="746"/>
      <c r="S28" s="742"/>
      <c r="T28" s="742"/>
      <c r="U28" s="742"/>
      <c r="V28" s="742"/>
      <c r="W28" s="747"/>
    </row>
    <row r="29" spans="1:24" s="1101" customFormat="1" ht="15" customHeight="1">
      <c r="A29" s="749"/>
      <c r="C29" s="748"/>
      <c r="D29" s="1180"/>
      <c r="E29" s="1192"/>
      <c r="F29" s="1195"/>
      <c r="G29" s="1197"/>
      <c r="H29" s="745"/>
      <c r="I29" s="746"/>
      <c r="J29" s="746"/>
      <c r="K29" s="746"/>
      <c r="L29" s="746"/>
      <c r="M29" s="746"/>
      <c r="N29" s="746"/>
      <c r="O29" s="746"/>
      <c r="P29" s="746"/>
      <c r="Q29" s="746"/>
      <c r="R29" s="746"/>
      <c r="S29" s="742"/>
      <c r="T29" s="742"/>
      <c r="U29" s="742"/>
      <c r="V29" s="742"/>
      <c r="W29" s="747"/>
    </row>
    <row r="30" spans="1:24" ht="17.100000000000001" customHeight="1">
      <c r="D30" s="117"/>
      <c r="E30" s="118"/>
      <c r="F30" s="118"/>
      <c r="G30" s="118"/>
      <c r="H30" s="118"/>
      <c r="I30" s="118"/>
      <c r="J30" s="118"/>
      <c r="K30" s="118"/>
      <c r="L30" s="118"/>
      <c r="M30" s="118"/>
      <c r="N30" s="118"/>
      <c r="O30" s="118"/>
      <c r="P30" s="118"/>
      <c r="Q30" s="118"/>
      <c r="R30" s="118"/>
      <c r="S30" s="542"/>
      <c r="T30" s="542"/>
      <c r="U30" s="542"/>
      <c r="V30" s="542"/>
      <c r="W30" s="119"/>
    </row>
    <row r="31" spans="1:24" ht="3" customHeight="1"/>
    <row r="32" spans="1:24" ht="11.25" hidden="1" customHeight="1"/>
    <row r="33" spans="5:23" ht="0.95" customHeight="1"/>
    <row r="34" spans="5:23" ht="23.25" customHeight="1"/>
    <row r="35" spans="5:23" ht="3" customHeight="1"/>
    <row r="36" spans="5:23" ht="17.100000000000001" customHeight="1">
      <c r="E36" s="1172" t="s">
        <v>736</v>
      </c>
      <c r="F36" s="1172"/>
      <c r="G36" s="1172"/>
      <c r="H36" s="1172"/>
      <c r="I36" s="1172"/>
      <c r="J36" s="1172"/>
      <c r="K36" s="1172"/>
      <c r="L36" s="1172"/>
      <c r="M36" s="1172"/>
      <c r="N36" s="1172"/>
      <c r="O36" s="1172"/>
      <c r="P36" s="1172"/>
      <c r="Q36" s="1172"/>
      <c r="R36" s="1172"/>
      <c r="S36" s="1172"/>
      <c r="T36" s="1172"/>
      <c r="U36" s="1172"/>
      <c r="V36" s="1172"/>
      <c r="W36" s="1172"/>
    </row>
    <row r="37" spans="5:23" ht="36.950000000000003" customHeight="1">
      <c r="E37" s="1173" t="s">
        <v>738</v>
      </c>
      <c r="F37" s="1174"/>
      <c r="G37" s="1174"/>
      <c r="H37" s="1174"/>
      <c r="I37" s="1174"/>
      <c r="J37" s="1174"/>
      <c r="K37" s="1174"/>
      <c r="L37" s="1174"/>
      <c r="M37" s="1174"/>
      <c r="N37" s="1174"/>
      <c r="O37" s="1174"/>
      <c r="P37" s="1174"/>
      <c r="Q37" s="1174"/>
      <c r="R37" s="1174"/>
      <c r="S37" s="1174"/>
      <c r="T37" s="1174"/>
      <c r="U37" s="1174"/>
      <c r="V37" s="1174"/>
      <c r="W37" s="1174"/>
    </row>
    <row r="38" spans="5:23" ht="17.100000000000001" customHeight="1">
      <c r="E38" s="1173" t="s">
        <v>739</v>
      </c>
      <c r="F38" s="1174"/>
      <c r="G38" s="1174"/>
      <c r="H38" s="1174"/>
      <c r="I38" s="1174"/>
      <c r="J38" s="1174"/>
      <c r="K38" s="1174"/>
      <c r="L38" s="1174"/>
      <c r="M38" s="1174"/>
      <c r="N38" s="1174"/>
      <c r="O38" s="1174"/>
      <c r="P38" s="1174"/>
      <c r="Q38" s="1174"/>
      <c r="R38" s="1174"/>
      <c r="S38" s="1174"/>
      <c r="T38" s="1174"/>
      <c r="U38" s="1174"/>
      <c r="V38" s="1174"/>
      <c r="W38" s="1174"/>
    </row>
    <row r="39" spans="5:23" ht="27" customHeight="1">
      <c r="E39" s="1173" t="s">
        <v>740</v>
      </c>
      <c r="F39" s="1174"/>
      <c r="G39" s="1174"/>
      <c r="H39" s="1174"/>
      <c r="I39" s="1174"/>
      <c r="J39" s="1174"/>
      <c r="K39" s="1174"/>
      <c r="L39" s="1174"/>
      <c r="M39" s="1174"/>
      <c r="N39" s="1174"/>
      <c r="O39" s="1174"/>
      <c r="P39" s="1174"/>
      <c r="Q39" s="1174"/>
      <c r="R39" s="1174"/>
      <c r="S39" s="1174"/>
      <c r="T39" s="1174"/>
      <c r="U39" s="1174"/>
      <c r="V39" s="1174"/>
      <c r="W39" s="1174"/>
    </row>
    <row r="40" spans="5:23" ht="17.100000000000001" customHeight="1">
      <c r="E40" s="1173" t="s">
        <v>741</v>
      </c>
      <c r="F40" s="1174"/>
      <c r="G40" s="1174"/>
      <c r="H40" s="1174"/>
      <c r="I40" s="1174"/>
      <c r="J40" s="1174"/>
      <c r="K40" s="1174"/>
      <c r="L40" s="1174"/>
      <c r="M40" s="1174"/>
      <c r="N40" s="1174"/>
      <c r="O40" s="1174"/>
      <c r="P40" s="1174"/>
      <c r="Q40" s="1174"/>
      <c r="R40" s="1174"/>
      <c r="S40" s="1174"/>
      <c r="T40" s="1174"/>
      <c r="U40" s="1174"/>
      <c r="V40" s="1174"/>
      <c r="W40" s="1174"/>
    </row>
    <row r="41" spans="5:23" ht="15" customHeight="1">
      <c r="E41" s="793"/>
      <c r="F41" s="218"/>
      <c r="G41" s="218"/>
      <c r="H41" s="218"/>
      <c r="I41" s="218"/>
      <c r="J41" s="218"/>
      <c r="K41" s="218"/>
      <c r="L41" s="218"/>
      <c r="M41" s="218"/>
      <c r="N41" s="218"/>
      <c r="O41" s="218"/>
      <c r="P41" s="218"/>
      <c r="Q41" s="218"/>
      <c r="R41" s="218"/>
      <c r="S41" s="218"/>
      <c r="T41" s="218"/>
      <c r="U41" s="218"/>
      <c r="V41" s="218"/>
      <c r="W41" s="218"/>
    </row>
    <row r="42" spans="5:23" ht="15" customHeight="1">
      <c r="E42" s="1172" t="s">
        <v>737</v>
      </c>
      <c r="F42" s="1172"/>
      <c r="G42" s="1172"/>
      <c r="H42" s="1172"/>
      <c r="I42" s="1172"/>
      <c r="J42" s="1172"/>
      <c r="K42" s="1172"/>
      <c r="L42" s="1172"/>
      <c r="M42" s="1172"/>
      <c r="N42" s="1172"/>
      <c r="O42" s="1172"/>
      <c r="P42" s="1172"/>
      <c r="Q42" s="1172"/>
      <c r="R42" s="1172"/>
      <c r="S42" s="1172"/>
      <c r="T42" s="1172"/>
      <c r="U42" s="1172"/>
      <c r="V42" s="1172"/>
      <c r="W42" s="1172"/>
    </row>
    <row r="43" spans="5:23" ht="17.100000000000001" customHeight="1">
      <c r="E43" s="1173" t="s">
        <v>742</v>
      </c>
      <c r="F43" s="1174"/>
      <c r="G43" s="1174"/>
      <c r="H43" s="1174"/>
      <c r="I43" s="1174"/>
      <c r="J43" s="1174"/>
      <c r="K43" s="1174"/>
      <c r="L43" s="1174"/>
      <c r="M43" s="1174"/>
      <c r="N43" s="1174"/>
      <c r="O43" s="1174"/>
      <c r="P43" s="1174"/>
      <c r="Q43" s="1174"/>
      <c r="R43" s="1174"/>
      <c r="S43" s="1174"/>
      <c r="T43" s="1174"/>
      <c r="U43" s="1174"/>
      <c r="V43" s="1174"/>
      <c r="W43" s="1174"/>
    </row>
    <row r="44" spans="5:23" ht="17.100000000000001" customHeight="1">
      <c r="E44" s="1173" t="s">
        <v>743</v>
      </c>
      <c r="F44" s="1174"/>
      <c r="G44" s="1174"/>
      <c r="H44" s="1174"/>
      <c r="I44" s="1174"/>
      <c r="J44" s="1174"/>
      <c r="K44" s="1174"/>
      <c r="L44" s="1174"/>
      <c r="M44" s="1174"/>
      <c r="N44" s="1174"/>
      <c r="O44" s="1174"/>
      <c r="P44" s="1174"/>
      <c r="Q44" s="1174"/>
      <c r="R44" s="1174"/>
      <c r="S44" s="1174"/>
      <c r="T44" s="1174"/>
      <c r="U44" s="1174"/>
      <c r="V44" s="1174"/>
      <c r="W44" s="1174"/>
    </row>
  </sheetData>
  <sheetProtection algorithmName="SHA-512" hashValue="KuRNUbML7BOCixTWqDWtPFyHshHqQ1bKyHRROeJMOPOJ8Doycj+xyy4SOrv45Fhmx1chAYRSWPOH4EydW7usZQ==" saltValue="BGl6utFNP78UiooLaCYQ2g==" spinCount="100000" sheet="1" objects="1" scenarios="1" formatColumns="0" formatRows="0"/>
  <dataConsolidate leftLabels="1"/>
  <mergeCells count="65">
    <mergeCell ref="P21:P22"/>
    <mergeCell ref="Q21:Q22"/>
    <mergeCell ref="R21:R22"/>
    <mergeCell ref="S21:S22"/>
    <mergeCell ref="H25:H28"/>
    <mergeCell ref="I25:I28"/>
    <mergeCell ref="J25:J28"/>
    <mergeCell ref="K25:K28"/>
    <mergeCell ref="L25:L27"/>
    <mergeCell ref="M25:M27"/>
    <mergeCell ref="N25:N27"/>
    <mergeCell ref="O25:O27"/>
    <mergeCell ref="P25:P26"/>
    <mergeCell ref="Q25:Q26"/>
    <mergeCell ref="R25:R26"/>
    <mergeCell ref="S25:S26"/>
    <mergeCell ref="K21:K24"/>
    <mergeCell ref="L21:L23"/>
    <mergeCell ref="M21:M23"/>
    <mergeCell ref="N21:N23"/>
    <mergeCell ref="O21:O23"/>
    <mergeCell ref="D21:D29"/>
    <mergeCell ref="E21:E29"/>
    <mergeCell ref="F21:F29"/>
    <mergeCell ref="G21:G29"/>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40:W40"/>
    <mergeCell ref="P19:Q19"/>
    <mergeCell ref="W17:W18"/>
    <mergeCell ref="O17:R17"/>
    <mergeCell ref="K17:N17"/>
    <mergeCell ref="T19:U19"/>
    <mergeCell ref="S17:V17"/>
    <mergeCell ref="T18:U18"/>
    <mergeCell ref="L18:M18"/>
    <mergeCell ref="P18:Q18"/>
    <mergeCell ref="I21:I24"/>
    <mergeCell ref="J21:J24"/>
    <mergeCell ref="E42:W42"/>
    <mergeCell ref="E43:W43"/>
    <mergeCell ref="E44:W44"/>
    <mergeCell ref="E36:W36"/>
    <mergeCell ref="E37:W37"/>
    <mergeCell ref="E38:W38"/>
    <mergeCell ref="E39:W39"/>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K25:K26 O25:O26 S25:S2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5:N27">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V25:W25 R25:R26 J25">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6" t="s">
        <v>491</v>
      </c>
      <c r="G2" s="1207"/>
      <c r="H2" s="1208"/>
      <c r="I2" s="641"/>
    </row>
    <row r="3" spans="1:14" ht="3" customHeight="1"/>
    <row r="4" spans="1:14" s="571" customFormat="1" ht="11.25">
      <c r="A4" s="591"/>
      <c r="B4" s="591"/>
      <c r="C4" s="591"/>
      <c r="D4" s="591"/>
      <c r="F4" s="1164" t="s">
        <v>454</v>
      </c>
      <c r="G4" s="1164"/>
      <c r="H4" s="1164"/>
      <c r="I4" s="1209" t="s">
        <v>455</v>
      </c>
      <c r="J4" s="591"/>
      <c r="K4" s="591"/>
      <c r="L4" s="591"/>
      <c r="M4" s="591"/>
      <c r="N4" s="591"/>
    </row>
    <row r="5" spans="1:14" s="571" customFormat="1" ht="11.25" customHeight="1">
      <c r="A5" s="591"/>
      <c r="B5" s="591"/>
      <c r="C5" s="591"/>
      <c r="D5" s="591"/>
      <c r="F5" s="607" t="s">
        <v>92</v>
      </c>
      <c r="G5" s="619" t="s">
        <v>457</v>
      </c>
      <c r="H5" s="606" t="s">
        <v>442</v>
      </c>
      <c r="I5" s="1209"/>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22.04.2022</v>
      </c>
      <c r="I7" s="582" t="s">
        <v>493</v>
      </c>
      <c r="J7" s="616"/>
      <c r="K7" s="591"/>
      <c r="L7" s="591"/>
      <c r="M7" s="591"/>
      <c r="N7" s="591"/>
    </row>
    <row r="8" spans="1:14" s="571" customFormat="1" ht="45">
      <c r="A8" s="1210">
        <v>1</v>
      </c>
      <c r="B8" s="591"/>
      <c r="C8" s="591"/>
      <c r="D8" s="591"/>
      <c r="F8" s="617" t="str">
        <f>"2." &amp;mergeValue(A8)</f>
        <v>2.1</v>
      </c>
      <c r="G8" s="633" t="s">
        <v>494</v>
      </c>
      <c r="H8" s="605"/>
      <c r="I8" s="582" t="s">
        <v>590</v>
      </c>
      <c r="J8" s="616"/>
      <c r="K8" s="591"/>
      <c r="L8" s="591"/>
      <c r="M8" s="591"/>
      <c r="N8" s="591"/>
    </row>
    <row r="9" spans="1:14" s="571" customFormat="1" ht="22.5">
      <c r="A9" s="1210"/>
      <c r="B9" s="591"/>
      <c r="C9" s="591"/>
      <c r="D9" s="591"/>
      <c r="F9" s="617" t="str">
        <f>"3." &amp;mergeValue(A9)</f>
        <v>3.1</v>
      </c>
      <c r="G9" s="633" t="s">
        <v>495</v>
      </c>
      <c r="H9" s="605"/>
      <c r="I9" s="582" t="s">
        <v>588</v>
      </c>
      <c r="J9" s="616"/>
      <c r="K9" s="591"/>
      <c r="L9" s="591"/>
      <c r="M9" s="591"/>
      <c r="N9" s="591"/>
    </row>
    <row r="10" spans="1:14" s="571" customFormat="1" ht="22.5">
      <c r="A10" s="1210"/>
      <c r="B10" s="591"/>
      <c r="C10" s="591"/>
      <c r="D10" s="591"/>
      <c r="F10" s="617" t="str">
        <f>"4."&amp;mergeValue(A10)</f>
        <v>4.1</v>
      </c>
      <c r="G10" s="633" t="s">
        <v>496</v>
      </c>
      <c r="H10" s="606" t="s">
        <v>458</v>
      </c>
      <c r="I10" s="582"/>
      <c r="J10" s="616"/>
      <c r="K10" s="591"/>
      <c r="L10" s="591"/>
      <c r="M10" s="591"/>
      <c r="N10" s="591"/>
    </row>
    <row r="11" spans="1:14" s="571" customFormat="1" ht="18.75">
      <c r="A11" s="1210"/>
      <c r="B11" s="1210">
        <v>1</v>
      </c>
      <c r="C11" s="624"/>
      <c r="D11" s="624"/>
      <c r="F11" s="617" t="str">
        <f>"4."&amp;mergeValue(A11) &amp;"."&amp;mergeValue(B11)</f>
        <v>4.1.1</v>
      </c>
      <c r="G11" s="612" t="s">
        <v>592</v>
      </c>
      <c r="H11" s="605" t="str">
        <f>IF(region_name="","",region_name)</f>
        <v>Челябинская область</v>
      </c>
      <c r="I11" s="582" t="s">
        <v>499</v>
      </c>
      <c r="J11" s="616"/>
      <c r="K11" s="591"/>
      <c r="L11" s="591"/>
      <c r="M11" s="591"/>
      <c r="N11" s="591"/>
    </row>
    <row r="12" spans="1:14" s="571" customFormat="1" ht="22.5">
      <c r="A12" s="1210"/>
      <c r="B12" s="1210"/>
      <c r="C12" s="1210">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10"/>
      <c r="B13" s="1210"/>
      <c r="C13" s="1210"/>
      <c r="D13" s="624">
        <v>1</v>
      </c>
      <c r="F13" s="617" t="str">
        <f>"4."&amp;mergeValue(A13) &amp;"."&amp;mergeValue(B13)&amp;"."&amp;mergeValue(C13)&amp;"."&amp;mergeValue(D13)</f>
        <v>4.1.1.1.1</v>
      </c>
      <c r="G13" s="634" t="s">
        <v>498</v>
      </c>
      <c r="H13" s="605"/>
      <c r="I13" s="1211" t="s">
        <v>591</v>
      </c>
      <c r="J13" s="616"/>
      <c r="K13" s="591"/>
      <c r="L13" s="591"/>
      <c r="M13" s="591"/>
      <c r="N13" s="591"/>
    </row>
    <row r="14" spans="1:14" s="571" customFormat="1" ht="18.75">
      <c r="A14" s="1210"/>
      <c r="B14" s="1210"/>
      <c r="C14" s="1210"/>
      <c r="D14" s="624"/>
      <c r="F14" s="620"/>
      <c r="G14" s="551" t="s">
        <v>4</v>
      </c>
      <c r="H14" s="625"/>
      <c r="I14" s="1211"/>
      <c r="J14" s="616"/>
      <c r="K14" s="591"/>
      <c r="L14" s="591"/>
      <c r="M14" s="591"/>
      <c r="N14" s="591"/>
    </row>
    <row r="15" spans="1:14" s="571" customFormat="1" ht="18.75">
      <c r="A15" s="1210"/>
      <c r="B15" s="1210"/>
      <c r="C15" s="624"/>
      <c r="D15" s="624"/>
      <c r="F15" s="635"/>
      <c r="G15" s="578" t="s">
        <v>403</v>
      </c>
      <c r="H15" s="636"/>
      <c r="I15" s="637"/>
      <c r="J15" s="616"/>
      <c r="K15" s="591"/>
      <c r="L15" s="591"/>
      <c r="M15" s="591"/>
      <c r="N15" s="591"/>
    </row>
    <row r="16" spans="1:14" s="571" customFormat="1" ht="18.75">
      <c r="A16" s="1210"/>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5" t="s">
        <v>593</v>
      </c>
      <c r="H19" s="1205"/>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8" t="s">
        <v>631</v>
      </c>
      <c r="M5" s="1238"/>
      <c r="N5" s="1238"/>
      <c r="O5" s="1238"/>
      <c r="P5" s="1238"/>
      <c r="Q5" s="1238"/>
      <c r="R5" s="1238"/>
      <c r="S5" s="1238"/>
      <c r="T5" s="1238"/>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15" t="str">
        <f>IF(NameOrPr_ch="",IF(NameOrPr="","",NameOrPr),NameOrPr_ch)</f>
        <v>Министерство тарифного регулирования и энергетики Челябинской области</v>
      </c>
      <c r="P7" s="1215"/>
      <c r="Q7" s="1215"/>
      <c r="R7" s="1215"/>
      <c r="S7" s="1215"/>
      <c r="T7" s="1215"/>
      <c r="U7" s="583"/>
      <c r="V7" s="583"/>
      <c r="W7" s="520"/>
      <c r="X7" s="591"/>
      <c r="Y7" s="591"/>
      <c r="Z7" s="591"/>
      <c r="AA7" s="591"/>
      <c r="AB7" s="591"/>
    </row>
    <row r="8" spans="1:28" s="571" customFormat="1" ht="18.75">
      <c r="A8" s="591"/>
      <c r="B8" s="591"/>
      <c r="C8" s="591"/>
      <c r="D8" s="591"/>
      <c r="E8" s="591"/>
      <c r="F8" s="591"/>
      <c r="G8" s="591"/>
      <c r="H8" s="591"/>
      <c r="L8" s="500"/>
      <c r="M8" s="618" t="s">
        <v>596</v>
      </c>
      <c r="N8" s="667"/>
      <c r="O8" s="1215" t="str">
        <f>IF(datePr_ch="",IF(datePr="","",datePr),datePr_ch)</f>
        <v>30.03.2022</v>
      </c>
      <c r="P8" s="1215"/>
      <c r="Q8" s="1215"/>
      <c r="R8" s="1215"/>
      <c r="S8" s="1215"/>
      <c r="T8" s="1215"/>
      <c r="U8" s="583"/>
      <c r="V8" s="583"/>
      <c r="W8" s="520"/>
      <c r="X8" s="591"/>
      <c r="Y8" s="591"/>
      <c r="Z8" s="591"/>
      <c r="AA8" s="591"/>
      <c r="AB8" s="591"/>
    </row>
    <row r="9" spans="1:28" s="571" customFormat="1" ht="18.75">
      <c r="A9" s="591"/>
      <c r="B9" s="591"/>
      <c r="C9" s="591"/>
      <c r="D9" s="591"/>
      <c r="E9" s="591"/>
      <c r="F9" s="591"/>
      <c r="G9" s="591"/>
      <c r="H9" s="591"/>
      <c r="L9" s="553"/>
      <c r="M9" s="618" t="s">
        <v>595</v>
      </c>
      <c r="N9" s="667"/>
      <c r="O9" s="1215" t="str">
        <f>IF(numberPr_ch="",IF(numberPr="","",numberPr),numberPr_ch)</f>
        <v>22/1</v>
      </c>
      <c r="P9" s="1215"/>
      <c r="Q9" s="1215"/>
      <c r="R9" s="1215"/>
      <c r="S9" s="1215"/>
      <c r="T9" s="1215"/>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15" t="str">
        <f>IF(IstPub_ch="",IF(IstPub="","",IstPub),IstPub_ch)</f>
        <v>Официальный сайт Министерства тарифного регулирования и энергетики Челябинской области</v>
      </c>
      <c r="P10" s="1215"/>
      <c r="Q10" s="1215"/>
      <c r="R10" s="1215"/>
      <c r="S10" s="1215"/>
      <c r="T10" s="1215"/>
      <c r="U10" s="583"/>
      <c r="V10" s="583"/>
      <c r="W10" s="520"/>
      <c r="X10" s="591"/>
      <c r="Y10" s="591"/>
      <c r="Z10" s="591"/>
      <c r="AA10" s="591"/>
      <c r="AB10" s="591"/>
    </row>
    <row r="11" spans="1:28" s="571" customFormat="1" ht="11.25" hidden="1">
      <c r="A11" s="591"/>
      <c r="B11" s="591"/>
      <c r="C11" s="591"/>
      <c r="D11" s="591"/>
      <c r="E11" s="591"/>
      <c r="F11" s="591"/>
      <c r="G11" s="591"/>
      <c r="H11" s="591"/>
      <c r="L11" s="1239"/>
      <c r="M11" s="1239"/>
      <c r="N11" s="567"/>
      <c r="O11" s="583"/>
      <c r="P11" s="583"/>
      <c r="Q11" s="583"/>
      <c r="R11" s="583"/>
      <c r="S11" s="583"/>
      <c r="T11" s="583"/>
      <c r="U11" s="589" t="s">
        <v>373</v>
      </c>
      <c r="X11" s="591"/>
      <c r="Y11" s="591"/>
      <c r="Z11" s="591"/>
      <c r="AA11" s="591"/>
      <c r="AB11" s="591"/>
    </row>
    <row r="12" spans="1:28">
      <c r="J12" s="530"/>
      <c r="K12" s="530"/>
      <c r="L12" s="525"/>
      <c r="M12" s="525"/>
      <c r="N12" s="503"/>
      <c r="O12" s="1216"/>
      <c r="P12" s="1216"/>
      <c r="Q12" s="1216"/>
      <c r="R12" s="1216"/>
      <c r="S12" s="1216"/>
      <c r="T12" s="1216"/>
      <c r="U12" s="1216"/>
    </row>
    <row r="13" spans="1:28">
      <c r="J13" s="530"/>
      <c r="K13" s="530"/>
      <c r="L13" s="1164" t="s">
        <v>454</v>
      </c>
      <c r="M13" s="1164"/>
      <c r="N13" s="1164"/>
      <c r="O13" s="1164"/>
      <c r="P13" s="1164"/>
      <c r="Q13" s="1164"/>
      <c r="R13" s="1164"/>
      <c r="S13" s="1164"/>
      <c r="T13" s="1164"/>
      <c r="U13" s="1164"/>
      <c r="V13" s="1164"/>
      <c r="W13" s="1164" t="s">
        <v>455</v>
      </c>
    </row>
    <row r="14" spans="1:28" ht="14.25" customHeight="1">
      <c r="J14" s="530"/>
      <c r="K14" s="530"/>
      <c r="L14" s="1222" t="s">
        <v>92</v>
      </c>
      <c r="M14" s="1222" t="s">
        <v>639</v>
      </c>
      <c r="N14" s="662"/>
      <c r="O14" s="1223" t="s">
        <v>641</v>
      </c>
      <c r="P14" s="1224"/>
      <c r="Q14" s="1224"/>
      <c r="R14" s="1224"/>
      <c r="S14" s="1224"/>
      <c r="T14" s="1225"/>
      <c r="U14" s="1233" t="s">
        <v>341</v>
      </c>
      <c r="V14" s="1219" t="s">
        <v>275</v>
      </c>
      <c r="W14" s="1164"/>
    </row>
    <row r="15" spans="1:28" ht="14.25" customHeight="1">
      <c r="J15" s="530"/>
      <c r="K15" s="530"/>
      <c r="L15" s="1222"/>
      <c r="M15" s="1222"/>
      <c r="N15" s="663"/>
      <c r="O15" s="1228" t="s">
        <v>605</v>
      </c>
      <c r="P15" s="1226" t="s">
        <v>271</v>
      </c>
      <c r="Q15" s="1227"/>
      <c r="R15" s="1230" t="s">
        <v>654</v>
      </c>
      <c r="S15" s="1231"/>
      <c r="T15" s="1232"/>
      <c r="U15" s="1234"/>
      <c r="V15" s="1220"/>
      <c r="W15" s="1164"/>
    </row>
    <row r="16" spans="1:28" ht="33.75" customHeight="1">
      <c r="J16" s="530"/>
      <c r="K16" s="530"/>
      <c r="L16" s="1222"/>
      <c r="M16" s="1222"/>
      <c r="N16" s="664"/>
      <c r="O16" s="1229"/>
      <c r="P16" s="536" t="s">
        <v>606</v>
      </c>
      <c r="Q16" s="536" t="s">
        <v>6</v>
      </c>
      <c r="R16" s="537" t="s">
        <v>274</v>
      </c>
      <c r="S16" s="1217" t="s">
        <v>273</v>
      </c>
      <c r="T16" s="1218"/>
      <c r="U16" s="1235"/>
      <c r="V16" s="1221"/>
      <c r="W16" s="1164"/>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40">
        <f ca="1">OFFSET(S17,0,-1)+1</f>
        <v>7</v>
      </c>
      <c r="T17" s="1240"/>
      <c r="U17" s="649">
        <f ca="1">OFFSET(U17,0,-2)+1</f>
        <v>8</v>
      </c>
      <c r="V17" s="650">
        <f ca="1">OFFSET(V17,0,-1)</f>
        <v>8</v>
      </c>
      <c r="W17" s="649">
        <f ca="1">OFFSET(W17,0,-1)+1</f>
        <v>9</v>
      </c>
    </row>
    <row r="18" spans="1:28" ht="22.5">
      <c r="A18" s="1241">
        <v>1</v>
      </c>
      <c r="B18" s="848"/>
      <c r="C18" s="848"/>
      <c r="D18" s="848"/>
      <c r="E18" s="849"/>
      <c r="F18" s="850"/>
      <c r="G18" s="850"/>
      <c r="H18" s="850"/>
      <c r="I18" s="851"/>
      <c r="J18" s="846"/>
      <c r="K18" s="853"/>
      <c r="L18" s="594">
        <f>mergeValue(A18)</f>
        <v>1</v>
      </c>
      <c r="M18" s="642" t="s">
        <v>20</v>
      </c>
      <c r="N18" s="647"/>
      <c r="O18" s="1242"/>
      <c r="P18" s="1242"/>
      <c r="Q18" s="1242"/>
      <c r="R18" s="1242"/>
      <c r="S18" s="1242"/>
      <c r="T18" s="1242"/>
      <c r="U18" s="1242"/>
      <c r="V18" s="1242"/>
      <c r="W18" s="631" t="s">
        <v>476</v>
      </c>
      <c r="Y18" s="590"/>
      <c r="Z18" s="590" t="str">
        <f t="shared" ref="Z18:Z31" si="0">IF(M18="","",M18 )</f>
        <v>Наименование тарифа</v>
      </c>
      <c r="AA18" s="590"/>
      <c r="AB18" s="590"/>
    </row>
    <row r="19" spans="1:28" ht="22.5">
      <c r="A19" s="1241"/>
      <c r="B19" s="1241">
        <v>1</v>
      </c>
      <c r="C19" s="848"/>
      <c r="D19" s="848"/>
      <c r="E19" s="850"/>
      <c r="F19" s="850"/>
      <c r="G19" s="850"/>
      <c r="H19" s="850"/>
      <c r="I19" s="845"/>
      <c r="J19" s="844"/>
      <c r="K19" s="847"/>
      <c r="L19" s="594" t="str">
        <f>mergeValue(A19) &amp;"."&amp; mergeValue(B19)</f>
        <v>1.1</v>
      </c>
      <c r="M19" s="547" t="s">
        <v>16</v>
      </c>
      <c r="N19" s="647"/>
      <c r="O19" s="1242"/>
      <c r="P19" s="1242"/>
      <c r="Q19" s="1242"/>
      <c r="R19" s="1242"/>
      <c r="S19" s="1242"/>
      <c r="T19" s="1242"/>
      <c r="U19" s="1242"/>
      <c r="V19" s="1242"/>
      <c r="W19" s="631" t="s">
        <v>477</v>
      </c>
      <c r="Y19" s="590"/>
      <c r="Z19" s="590" t="str">
        <f t="shared" si="0"/>
        <v>Территория действия тарифа</v>
      </c>
      <c r="AA19" s="590"/>
      <c r="AB19" s="590"/>
    </row>
    <row r="20" spans="1:28" ht="22.5">
      <c r="A20" s="1241"/>
      <c r="B20" s="1241"/>
      <c r="C20" s="1241">
        <v>1</v>
      </c>
      <c r="D20" s="848"/>
      <c r="E20" s="850"/>
      <c r="F20" s="850"/>
      <c r="G20" s="850"/>
      <c r="H20" s="850"/>
      <c r="I20" s="852"/>
      <c r="J20" s="844"/>
      <c r="K20" s="847"/>
      <c r="L20" s="594" t="str">
        <f>mergeValue(A20) &amp;"."&amp; mergeValue(B20)&amp;"."&amp; mergeValue(C20)</f>
        <v>1.1.1</v>
      </c>
      <c r="M20" s="548" t="s">
        <v>7</v>
      </c>
      <c r="N20" s="647"/>
      <c r="O20" s="1242"/>
      <c r="P20" s="1242"/>
      <c r="Q20" s="1242"/>
      <c r="R20" s="1242"/>
      <c r="S20" s="1242"/>
      <c r="T20" s="1242"/>
      <c r="U20" s="1242"/>
      <c r="V20" s="1242"/>
      <c r="W20" s="631" t="s">
        <v>633</v>
      </c>
      <c r="Y20" s="590"/>
      <c r="Z20" s="590" t="str">
        <f t="shared" si="0"/>
        <v xml:space="preserve">Наименование системы теплоснабжения </v>
      </c>
      <c r="AA20" s="590"/>
      <c r="AB20" s="590"/>
    </row>
    <row r="21" spans="1:28" ht="22.5">
      <c r="A21" s="1241"/>
      <c r="B21" s="1241"/>
      <c r="C21" s="1241"/>
      <c r="D21" s="1241">
        <v>1</v>
      </c>
      <c r="E21" s="850"/>
      <c r="F21" s="850"/>
      <c r="G21" s="850"/>
      <c r="H21" s="850"/>
      <c r="I21" s="852"/>
      <c r="J21" s="844"/>
      <c r="K21" s="847"/>
      <c r="L21" s="594" t="str">
        <f>mergeValue(A21) &amp;"."&amp; mergeValue(B21)&amp;"."&amp; mergeValue(C21)&amp;"."&amp; mergeValue(D21)</f>
        <v>1.1.1.1</v>
      </c>
      <c r="M21" s="549" t="s">
        <v>22</v>
      </c>
      <c r="N21" s="647"/>
      <c r="O21" s="1242"/>
      <c r="P21" s="1242"/>
      <c r="Q21" s="1242"/>
      <c r="R21" s="1242"/>
      <c r="S21" s="1242"/>
      <c r="T21" s="1242"/>
      <c r="U21" s="1242"/>
      <c r="V21" s="1242"/>
      <c r="W21" s="631" t="s">
        <v>634</v>
      </c>
      <c r="Y21" s="590"/>
      <c r="Z21" s="590" t="str">
        <f t="shared" si="0"/>
        <v xml:space="preserve">Источник тепловой энергии  </v>
      </c>
      <c r="AA21" s="590"/>
      <c r="AB21" s="590"/>
    </row>
    <row r="22" spans="1:28" ht="101.25">
      <c r="A22" s="1241"/>
      <c r="B22" s="1241"/>
      <c r="C22" s="1241"/>
      <c r="D22" s="1241"/>
      <c r="E22" s="1241">
        <v>1</v>
      </c>
      <c r="F22" s="850"/>
      <c r="G22" s="850"/>
      <c r="H22" s="848">
        <v>1</v>
      </c>
      <c r="I22" s="1241">
        <v>1</v>
      </c>
      <c r="J22" s="850"/>
      <c r="K22" s="855"/>
      <c r="L22" s="594" t="str">
        <f>mergeValue(A22) &amp;"."&amp; mergeValue(B22)&amp;"."&amp; mergeValue(C22)&amp;"."&amp; mergeValue(D22)&amp;"."&amp; mergeValue(E22)</f>
        <v>1.1.1.1.1</v>
      </c>
      <c r="M22" s="555" t="s">
        <v>9</v>
      </c>
      <c r="N22" s="647"/>
      <c r="O22" s="1243"/>
      <c r="P22" s="1243"/>
      <c r="Q22" s="1243"/>
      <c r="R22" s="1243"/>
      <c r="S22" s="1243"/>
      <c r="T22" s="1243"/>
      <c r="U22" s="1243"/>
      <c r="V22" s="1243"/>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41"/>
      <c r="B23" s="1241"/>
      <c r="C23" s="1241"/>
      <c r="D23" s="1241"/>
      <c r="E23" s="1241"/>
      <c r="F23" s="1241">
        <v>1</v>
      </c>
      <c r="G23" s="848"/>
      <c r="H23" s="848"/>
      <c r="I23" s="1241"/>
      <c r="J23" s="1241">
        <v>1</v>
      </c>
      <c r="K23" s="856"/>
      <c r="L23" s="594" t="str">
        <f>mergeValue(A23) &amp;"."&amp; mergeValue(B23)&amp;"."&amp; mergeValue(C23)&amp;"."&amp; mergeValue(D23)&amp;"."&amp; mergeValue(E23)&amp;"."&amp; mergeValue(F23)</f>
        <v>1.1.1.1.1.1</v>
      </c>
      <c r="M23" s="556" t="s">
        <v>10</v>
      </c>
      <c r="N23" s="647"/>
      <c r="O23" s="1244"/>
      <c r="P23" s="1245"/>
      <c r="Q23" s="1245"/>
      <c r="R23" s="1245"/>
      <c r="S23" s="1245"/>
      <c r="T23" s="1245"/>
      <c r="U23" s="1245"/>
      <c r="V23" s="1246"/>
      <c r="W23" s="631" t="s">
        <v>636</v>
      </c>
      <c r="Y23" s="590"/>
      <c r="Z23" s="590" t="str">
        <f t="shared" si="0"/>
        <v>Группа потребителей</v>
      </c>
      <c r="AA23" s="590"/>
      <c r="AB23" s="590"/>
    </row>
    <row r="24" spans="1:28" ht="189" customHeight="1">
      <c r="A24" s="1241"/>
      <c r="B24" s="1241"/>
      <c r="C24" s="1241"/>
      <c r="D24" s="1241"/>
      <c r="E24" s="1241"/>
      <c r="F24" s="1241"/>
      <c r="G24" s="848">
        <v>1</v>
      </c>
      <c r="H24" s="848"/>
      <c r="I24" s="1241"/>
      <c r="J24" s="1241"/>
      <c r="K24" s="856">
        <v>1</v>
      </c>
      <c r="L24" s="594" t="str">
        <f>mergeValue(A24) &amp;"."&amp; mergeValue(B24)&amp;"."&amp; mergeValue(C24)&amp;"."&amp; mergeValue(D24)&amp;"."&amp; mergeValue(E24)&amp;"."&amp; mergeValue(F24)&amp;"."&amp; mergeValue(G24)</f>
        <v>1.1.1.1.1.1.1</v>
      </c>
      <c r="M24" s="1069"/>
      <c r="N24" s="647"/>
      <c r="O24" s="563"/>
      <c r="P24" s="563"/>
      <c r="Q24" s="1094"/>
      <c r="R24" s="1236"/>
      <c r="S24" s="1237" t="s">
        <v>84</v>
      </c>
      <c r="T24" s="1236"/>
      <c r="U24" s="1237" t="s">
        <v>85</v>
      </c>
      <c r="V24" s="563"/>
      <c r="W24" s="1212" t="s">
        <v>655</v>
      </c>
      <c r="X24" s="586" t="str">
        <f>strCheckDate(O25:V25)</f>
        <v/>
      </c>
      <c r="Y24" s="590"/>
      <c r="Z24" s="590" t="str">
        <f t="shared" si="0"/>
        <v/>
      </c>
      <c r="AA24" s="590"/>
      <c r="AB24" s="590"/>
    </row>
    <row r="25" spans="1:28" ht="11.25" hidden="1" customHeight="1">
      <c r="A25" s="1241"/>
      <c r="B25" s="1241"/>
      <c r="C25" s="1241"/>
      <c r="D25" s="1241"/>
      <c r="E25" s="1241"/>
      <c r="F25" s="1241"/>
      <c r="G25" s="848"/>
      <c r="H25" s="848"/>
      <c r="I25" s="1241"/>
      <c r="J25" s="1241"/>
      <c r="K25" s="856"/>
      <c r="L25" s="601"/>
      <c r="M25" s="647"/>
      <c r="N25" s="647"/>
      <c r="O25" s="563"/>
      <c r="P25" s="563"/>
      <c r="Q25" s="585" t="str">
        <f>R24 &amp; "-" &amp; T24</f>
        <v>-</v>
      </c>
      <c r="R25" s="1236"/>
      <c r="S25" s="1237"/>
      <c r="T25" s="1236"/>
      <c r="U25" s="1237"/>
      <c r="V25" s="563"/>
      <c r="W25" s="1213"/>
      <c r="Y25" s="590"/>
      <c r="Z25" s="590" t="str">
        <f t="shared" si="0"/>
        <v/>
      </c>
      <c r="AA25" s="590"/>
      <c r="AB25" s="590"/>
    </row>
    <row r="26" spans="1:28" ht="15" customHeight="1">
      <c r="A26" s="1241"/>
      <c r="B26" s="1241"/>
      <c r="C26" s="1241"/>
      <c r="D26" s="1241"/>
      <c r="E26" s="1241"/>
      <c r="F26" s="1241"/>
      <c r="G26" s="850"/>
      <c r="H26" s="848"/>
      <c r="I26" s="1241"/>
      <c r="J26" s="1241"/>
      <c r="K26" s="855"/>
      <c r="L26" s="539"/>
      <c r="M26" s="558" t="s">
        <v>25</v>
      </c>
      <c r="N26" s="565"/>
      <c r="O26" s="565"/>
      <c r="P26" s="565"/>
      <c r="Q26" s="565"/>
      <c r="R26" s="565"/>
      <c r="S26" s="565"/>
      <c r="T26" s="565"/>
      <c r="U26" s="565"/>
      <c r="V26" s="561"/>
      <c r="W26" s="1214"/>
      <c r="Y26" s="590"/>
      <c r="Z26" s="590" t="str">
        <f t="shared" si="0"/>
        <v>Добавить вид теплоносителя (параметры теплоносителя)</v>
      </c>
      <c r="AA26" s="590"/>
      <c r="AB26" s="590"/>
    </row>
    <row r="27" spans="1:28" ht="15" customHeight="1">
      <c r="A27" s="1241"/>
      <c r="B27" s="1241"/>
      <c r="C27" s="1241"/>
      <c r="D27" s="1241"/>
      <c r="E27" s="1241"/>
      <c r="F27" s="850"/>
      <c r="G27" s="850"/>
      <c r="H27" s="848"/>
      <c r="I27" s="1241"/>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41"/>
      <c r="B28" s="1241"/>
      <c r="C28" s="1241"/>
      <c r="D28" s="1241"/>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41"/>
      <c r="B29" s="1241"/>
      <c r="C29" s="1241"/>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41"/>
      <c r="B30" s="1241"/>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41"/>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5" t="s">
        <v>632</v>
      </c>
      <c r="N34" s="1205"/>
      <c r="O34" s="1205"/>
      <c r="P34" s="1205"/>
      <c r="Q34" s="1205"/>
      <c r="R34" s="1205"/>
      <c r="S34" s="1205"/>
      <c r="T34" s="1205"/>
      <c r="U34" s="1205"/>
      <c r="V34" s="1205"/>
      <c r="W34" s="1205"/>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