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r:id="rId9"/>
    <sheet name="Форма 4.2.1 | Т-ТЭ | ТСО" sheetId="625"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ТСО'!$M$18:$BF$28</definedName>
    <definedName name="checkCell_List06_2_double_date">'Форма 4.2.1 | Т-ТЭ | ТСО'!$BG$18:$BG$28</definedName>
    <definedName name="checkCell_List06_2_unique_t">'Форма 4.2.1 | Т-ТЭ | ТСО'!$M$18:$M$28</definedName>
    <definedName name="checkCell_List06_2_unique_t1">'Форма 4.2.1 | Т-ТЭ | ТСО'!$BH$18:$BH$28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et_union_hor!$O$49:$BE$54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et_union_hor!$BE$49:$BE$62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ТСО'!$BE$18:$BE$28</definedName>
    <definedName name="List06_2_note">'Форма 4.2.1 | Т-ТЭ | ТСО'!$BF$18:$BF$28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ТСО'!$BE$13:$BE$28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A145" i="612"/>
  <c r="E24" i="610"/>
  <c r="E25" i="610" s="1"/>
  <c r="A144" i="612"/>
  <c r="E19" i="610"/>
  <c r="O7" i="625"/>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O18" i="625"/>
  <c r="BI18" i="625"/>
  <c r="BI19" i="625"/>
  <c r="O20" i="625"/>
  <c r="BI20" i="625"/>
  <c r="BI21" i="625"/>
  <c r="BI22" i="625"/>
  <c r="BI23" i="625"/>
  <c r="Q25" i="625"/>
  <c r="X25" i="625"/>
  <c r="AE25" i="625"/>
  <c r="AL25" i="625"/>
  <c r="AS25" i="625"/>
  <c r="AZ25" i="625"/>
  <c r="BI24" i="625"/>
  <c r="BI25" i="625"/>
  <c r="BI26" i="625"/>
  <c r="BI27" i="625"/>
  <c r="BI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56" i="471"/>
  <c r="AS56" i="471"/>
  <c r="AL56" i="471"/>
  <c r="AE56" i="471"/>
  <c r="X56" i="471"/>
  <c r="H12" i="644"/>
  <c r="H11" i="644"/>
  <c r="H9" i="644"/>
  <c r="H8" i="644"/>
  <c r="H7" i="644"/>
  <c r="H12" i="622"/>
  <c r="H9" i="622"/>
  <c r="H8" i="622"/>
  <c r="H12" i="614"/>
  <c r="H9" i="614"/>
  <c r="H8" i="614"/>
  <c r="R14" i="601"/>
  <c r="H13" i="644" s="1"/>
  <c r="R13" i="601"/>
  <c r="R12" i="601"/>
  <c r="P12" i="601"/>
  <c r="L20" i="625"/>
  <c r="BG24" i="625"/>
  <c r="L24" i="625"/>
  <c r="F9" i="644"/>
  <c r="M12" i="601"/>
  <c r="F13" i="644"/>
  <c r="F12" i="644"/>
  <c r="L18" i="625"/>
  <c r="L21" i="625"/>
  <c r="F11" i="644"/>
  <c r="L22" i="625"/>
  <c r="F8" i="644"/>
  <c r="L19" i="625"/>
  <c r="L23" i="625"/>
  <c r="M14" i="601"/>
  <c r="M13" i="601"/>
  <c r="F10" i="644"/>
  <c r="H13" i="614" l="1"/>
  <c r="H13" i="622"/>
  <c r="O7" i="627" l="1"/>
  <c r="O8" i="627"/>
  <c r="O9" i="627"/>
  <c r="O10" i="627"/>
  <c r="O17" i="627"/>
  <c r="P17" i="627" s="1"/>
  <c r="Q17" i="627" s="1"/>
  <c r="R17" i="627" s="1"/>
  <c r="S17" i="627" s="1"/>
  <c r="U17" i="627" s="1"/>
  <c r="V17" i="627" s="1"/>
  <c r="W17" i="627" s="1"/>
  <c r="Z24" i="627"/>
  <c r="Q25" i="627"/>
  <c r="E3" i="437"/>
  <c r="B3" i="525"/>
  <c r="B2" i="525"/>
  <c r="X24" i="627"/>
  <c r="Y23" i="627"/>
  <c r="L24" i="627"/>
  <c r="L23" i="627"/>
  <c r="L20" i="627"/>
  <c r="L18" i="627"/>
  <c r="L19" i="627"/>
  <c r="L21" i="627"/>
  <c r="O7" i="632" l="1"/>
  <c r="O8" i="632"/>
  <c r="O9" i="632"/>
  <c r="O10" i="632"/>
  <c r="O18" i="632"/>
  <c r="P18" i="632" s="1"/>
  <c r="Q18" i="632" s="1"/>
  <c r="R18" i="632" s="1"/>
  <c r="S18" i="632" s="1"/>
  <c r="T18" i="632" s="1"/>
  <c r="V18" i="632" s="1"/>
  <c r="X18" i="632" s="1"/>
  <c r="R24" i="632"/>
  <c r="L21" i="632"/>
  <c r="Y23" i="632"/>
  <c r="L20" i="632"/>
  <c r="L23" i="632"/>
  <c r="L22"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X244" i="471"/>
  <c r="F10" i="643"/>
  <c r="F9" i="643"/>
  <c r="X24" i="642"/>
  <c r="L243" i="471"/>
  <c r="L240" i="471"/>
  <c r="L19" i="642"/>
  <c r="F11" i="643"/>
  <c r="L18" i="642"/>
  <c r="L20" i="642"/>
  <c r="L242" i="471"/>
  <c r="L241" i="471"/>
  <c r="L238" i="471"/>
  <c r="F12" i="643"/>
  <c r="L23" i="642"/>
  <c r="L24" i="642"/>
  <c r="L22" i="642"/>
  <c r="L21" i="642"/>
  <c r="L244" i="471"/>
  <c r="L239" i="471"/>
  <c r="F8" i="643"/>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L24" i="640"/>
  <c r="L220" i="471"/>
  <c r="L23" i="640"/>
  <c r="L26" i="640"/>
  <c r="F10" i="641"/>
  <c r="L20" i="640"/>
  <c r="L22" i="640"/>
  <c r="F11" i="641"/>
  <c r="L25" i="640"/>
  <c r="F9" i="641"/>
  <c r="F12" i="641"/>
  <c r="X26" i="640"/>
  <c r="L21" i="640"/>
  <c r="L221" i="471"/>
  <c r="L222" i="471"/>
  <c r="L226" i="471"/>
  <c r="F8" i="641"/>
  <c r="X226" i="471"/>
  <c r="L224" i="471"/>
  <c r="L223" i="47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BI62" i="471"/>
  <c r="BI61" i="471"/>
  <c r="BI60" i="471"/>
  <c r="BI59" i="471"/>
  <c r="BI58" i="471"/>
  <c r="BI57" i="471"/>
  <c r="BI56" i="471"/>
  <c r="Q56" i="471"/>
  <c r="BI55" i="471"/>
  <c r="BI54" i="471"/>
  <c r="BI53" i="471"/>
  <c r="BI52" i="471"/>
  <c r="BI51" i="471"/>
  <c r="BI50" i="471"/>
  <c r="BI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7" i="471"/>
  <c r="F13" i="634"/>
  <c r="L120" i="471"/>
  <c r="L68" i="471"/>
  <c r="L88" i="471"/>
  <c r="L146" i="471"/>
  <c r="L69" i="471"/>
  <c r="F13" i="636"/>
  <c r="L126" i="471"/>
  <c r="L125" i="471"/>
  <c r="F9" i="636"/>
  <c r="F8" i="635"/>
  <c r="L110" i="471"/>
  <c r="F8" i="636"/>
  <c r="L31" i="471"/>
  <c r="AD108" i="471"/>
  <c r="L161" i="471"/>
  <c r="L90" i="471"/>
  <c r="L143" i="471"/>
  <c r="F12" i="634"/>
  <c r="F10" i="637"/>
  <c r="L70" i="471"/>
  <c r="L85" i="471"/>
  <c r="F10" i="639"/>
  <c r="L54" i="471"/>
  <c r="L108" i="471"/>
  <c r="L71" i="471"/>
  <c r="L50" i="471"/>
  <c r="L105" i="471"/>
  <c r="L149" i="471"/>
  <c r="F9" i="637"/>
  <c r="L148" i="471"/>
  <c r="X37" i="471"/>
  <c r="L34" i="471"/>
  <c r="F9" i="634"/>
  <c r="L52" i="471"/>
  <c r="L103" i="471"/>
  <c r="F10" i="635"/>
  <c r="F12" i="638"/>
  <c r="F10" i="634"/>
  <c r="L109" i="471"/>
  <c r="L163" i="471"/>
  <c r="AC110" i="471"/>
  <c r="L181" i="471"/>
  <c r="F9" i="635"/>
  <c r="L55" i="471"/>
  <c r="L193" i="471"/>
  <c r="Y183" i="471"/>
  <c r="F13" i="638"/>
  <c r="L131" i="471"/>
  <c r="L194" i="471"/>
  <c r="Y148" i="471"/>
  <c r="F12" i="635"/>
  <c r="F12" i="636"/>
  <c r="L72" i="471"/>
  <c r="F11" i="639"/>
  <c r="L73" i="471"/>
  <c r="L86" i="471"/>
  <c r="F12" i="639"/>
  <c r="X149" i="471"/>
  <c r="L91" i="471"/>
  <c r="L180" i="471"/>
  <c r="L32" i="471"/>
  <c r="AH197" i="471"/>
  <c r="F10" i="638"/>
  <c r="X167" i="471"/>
  <c r="F11" i="634"/>
  <c r="L179" i="471"/>
  <c r="L182" i="471"/>
  <c r="F9" i="639"/>
  <c r="F8" i="637"/>
  <c r="L144" i="471"/>
  <c r="F12" i="637"/>
  <c r="F10" i="636"/>
  <c r="F11" i="636"/>
  <c r="X73" i="471"/>
  <c r="L164" i="471"/>
  <c r="L37" i="471"/>
  <c r="AC109" i="471"/>
  <c r="Y166" i="471"/>
  <c r="L128" i="471"/>
  <c r="F11" i="637"/>
  <c r="L53" i="471"/>
  <c r="L166" i="471"/>
  <c r="L35" i="471"/>
  <c r="X91" i="471"/>
  <c r="F13" i="639"/>
  <c r="F9" i="638"/>
  <c r="L106" i="471"/>
  <c r="L104" i="471"/>
  <c r="F8" i="639"/>
  <c r="F11" i="635"/>
  <c r="L183" i="471"/>
  <c r="Y130" i="471"/>
  <c r="F11" i="638"/>
  <c r="L195" i="471"/>
  <c r="L87" i="471"/>
  <c r="L162" i="471"/>
  <c r="F13" i="637"/>
  <c r="L36" i="471"/>
  <c r="F8" i="638"/>
  <c r="X131" i="471"/>
  <c r="F8" i="634"/>
  <c r="L33" i="471"/>
  <c r="L197" i="471"/>
  <c r="Y90" i="471"/>
  <c r="BG55" i="471"/>
  <c r="L51" i="471"/>
  <c r="L145" i="471"/>
  <c r="L127" i="471"/>
  <c r="L130" i="471"/>
  <c r="AC120" i="471"/>
  <c r="F13" i="635"/>
  <c r="L67" i="471"/>
  <c r="L165" i="471"/>
  <c r="L49" i="471"/>
  <c r="L196"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23" i="624"/>
  <c r="L22" i="624"/>
  <c r="L23" i="626"/>
  <c r="L22" i="626"/>
  <c r="X26" i="626"/>
  <c r="L21" i="626"/>
  <c r="L26" i="626"/>
  <c r="L25" i="626"/>
  <c r="L24" i="626"/>
  <c r="L24" i="624"/>
  <c r="L21" i="624"/>
  <c r="L20" i="626"/>
  <c r="L18" i="624"/>
  <c r="L20" i="624"/>
  <c r="L19" i="624"/>
  <c r="X24" i="624"/>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0"/>
  <c r="X24" i="631"/>
  <c r="Y23" i="630"/>
  <c r="L20" i="631"/>
  <c r="L21" i="631"/>
  <c r="L24" i="630"/>
  <c r="AH23" i="633"/>
  <c r="L23" i="630"/>
  <c r="L20" i="633"/>
  <c r="X24" i="630"/>
  <c r="L23" i="631"/>
  <c r="Y23" i="631"/>
  <c r="L18" i="630"/>
  <c r="L21" i="633"/>
  <c r="L19" i="631"/>
  <c r="L22" i="631"/>
  <c r="L19" i="633"/>
  <c r="L22" i="633"/>
  <c r="L24" i="631"/>
  <c r="L19" i="630"/>
  <c r="L20" i="630"/>
  <c r="L23" i="633"/>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24" i="628"/>
  <c r="AD23" i="628"/>
  <c r="L23" i="629"/>
  <c r="L18" i="629"/>
  <c r="L21" i="628"/>
  <c r="L18" i="628"/>
  <c r="L19" i="628"/>
  <c r="L19" i="629"/>
  <c r="L24" i="629"/>
  <c r="X24" i="629"/>
  <c r="AC24" i="628"/>
  <c r="L23" i="628"/>
  <c r="Y23" i="629"/>
  <c r="AC25" i="628"/>
  <c r="L20" i="629"/>
  <c r="E2" i="437"/>
  <c r="L20" i="628"/>
  <c r="L21"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6"/>
  <c r="F13" i="617"/>
  <c r="F12" i="616"/>
  <c r="F10" i="622"/>
  <c r="F13" i="622"/>
  <c r="F337" i="471"/>
  <c r="F11" i="618"/>
  <c r="F12" i="614"/>
  <c r="F9" i="616"/>
  <c r="F13" i="616"/>
  <c r="F10" i="617"/>
  <c r="F12" i="618"/>
  <c r="F10" i="618"/>
  <c r="F11" i="617"/>
  <c r="F9" i="617"/>
  <c r="F8" i="614"/>
  <c r="F338" i="471"/>
  <c r="M307" i="471"/>
  <c r="F11" i="616"/>
  <c r="M302" i="471"/>
  <c r="F10" i="614"/>
  <c r="F9" i="622"/>
  <c r="F10" i="616"/>
  <c r="F9" i="618"/>
  <c r="F339" i="471"/>
  <c r="F11" i="622"/>
  <c r="F342" i="471"/>
  <c r="F11" i="614"/>
  <c r="F9" i="614"/>
  <c r="F8" i="617"/>
  <c r="F12" i="617"/>
  <c r="F8" i="622"/>
  <c r="F341" i="471"/>
  <c r="F8" i="618"/>
  <c r="F340" i="471"/>
  <c r="F13" i="618"/>
  <c r="F12" i="622"/>
  <c r="M297" i="471"/>
  <c r="F13" i="614"/>
</calcChain>
</file>

<file path=xl/sharedStrings.xml><?xml version="1.0" encoding="utf-8"?>
<sst xmlns="http://schemas.openxmlformats.org/spreadsheetml/2006/main" count="6642" uniqueCount="3122">
  <si>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</si>
  <si>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</si>
  <si>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</si>
  <si>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</si>
  <si>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</si>
  <si>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</si>
  <si>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</si>
  <si>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</si>
  <si>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</si>
  <si>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</si>
  <si>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</si>
  <si>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</si>
  <si>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</si>
  <si>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</si>
  <si>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</si>
  <si>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</si>
  <si>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</si>
  <si>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</si>
  <si>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</si>
  <si>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</si>
  <si>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</si>
  <si>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</si>
  <si>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</si>
  <si>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</si>
  <si>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</si>
  <si>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</si>
  <si>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</si>
  <si>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</si>
  <si>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</si>
  <si>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</si>
  <si>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</si>
  <si>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</si>
  <si>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</si>
  <si>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</si>
  <si>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</si>
  <si>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</si>
  <si>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</si>
  <si>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</si>
  <si>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</si>
  <si>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</si>
  <si>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</si>
  <si>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</si>
  <si>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</si>
  <si>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</si>
  <si>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</si>
  <si>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</si>
  <si>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</si>
  <si>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</si>
  <si>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</si>
  <si>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</si>
  <si>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</si>
  <si>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</si>
  <si>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</si>
  <si>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</si>
  <si>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</si>
  <si>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</si>
  <si>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</si>
  <si>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</si>
  <si>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</si>
  <si>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</si>
  <si>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</si>
  <si>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</si>
  <si>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</si>
  <si>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</si>
  <si>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</si>
  <si>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</si>
  <si>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</si>
  <si>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</si>
  <si>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</si>
  <si>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</si>
  <si>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</si>
  <si>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</si>
  <si>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</si>
  <si>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</si>
  <si>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</si>
  <si>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</si>
  <si>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</si>
  <si>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</si>
  <si>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</si>
  <si>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</si>
  <si>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</si>
  <si>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</si>
  <si>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</si>
  <si>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</si>
  <si>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</si>
  <si>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</si>
  <si>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</si>
  <si>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</si>
  <si>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</si>
  <si>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</si>
  <si>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</si>
  <si>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</si>
  <si>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</si>
  <si>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</si>
  <si>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</si>
  <si>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</si>
  <si>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</si>
  <si>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</si>
  <si>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</si>
  <si>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</si>
  <si>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</si>
  <si>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</si>
  <si>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</si>
  <si>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</si>
  <si>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</si>
  <si>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</si>
  <si>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</si>
  <si>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</si>
  <si>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</si>
  <si>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</si>
  <si>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</si>
  <si>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</si>
  <si>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</si>
  <si>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</si>
  <si>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</si>
  <si>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</si>
  <si>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</si>
  <si>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</si>
  <si>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</si>
  <si>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</si>
  <si>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</si>
  <si>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</si>
  <si>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</si>
  <si>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</si>
  <si>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</si>
  <si>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</si>
  <si>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</si>
  <si>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</si>
  <si>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</si>
  <si>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</si>
  <si>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</si>
  <si>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</si>
  <si>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</si>
  <si>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</si>
  <si>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</si>
  <si>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</si>
  <si>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</si>
  <si>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</si>
  <si>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</si>
  <si>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</si>
  <si>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</si>
  <si>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</si>
  <si>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</si>
  <si>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</si>
  <si>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</si>
  <si>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</si>
  <si>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</si>
  <si>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</si>
  <si>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</si>
  <si>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</si>
  <si>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</si>
  <si>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</si>
  <si>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</si>
  <si>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</si>
  <si>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</si>
  <si>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</si>
  <si>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</si>
  <si>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</si>
  <si>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</si>
  <si>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</si>
  <si>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</si>
  <si>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</si>
  <si>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</si>
  <si>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</si>
  <si>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</si>
  <si>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</si>
  <si>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</si>
  <si>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</si>
  <si>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</si>
  <si>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</si>
  <si>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</si>
  <si>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</si>
  <si>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</si>
  <si>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</si>
  <si>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</si>
  <si>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</si>
  <si>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</si>
  <si>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</si>
  <si>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</si>
  <si>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</si>
  <si>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</si>
  <si>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</si>
  <si>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</si>
  <si>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</si>
  <si>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</si>
  <si>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</si>
  <si>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</si>
  <si>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</si>
  <si>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</si>
  <si>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</si>
  <si>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</si>
  <si>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</si>
  <si>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</si>
  <si>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</si>
  <si>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</si>
  <si>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</si>
  <si>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</si>
  <si>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</si>
  <si>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</si>
  <si>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</si>
  <si>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</si>
  <si>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</si>
  <si>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</si>
  <si>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</si>
  <si>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</si>
  <si>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</si>
  <si>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</si>
  <si>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</si>
  <si>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</si>
  <si>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</si>
  <si>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</si>
  <si>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</si>
  <si>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</si>
  <si>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</si>
  <si>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</si>
  <si>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</si>
  <si>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</si>
  <si>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</si>
  <si>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</si>
  <si>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</si>
  <si>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</si>
  <si>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</si>
  <si>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</si>
  <si>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</si>
  <si>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</si>
  <si>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</si>
  <si>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</si>
  <si>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</si>
  <si>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</si>
  <si>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</si>
  <si>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</si>
  <si>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</si>
  <si>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</si>
  <si>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</si>
  <si>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</si>
  <si>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</si>
  <si>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</si>
  <si>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</si>
  <si>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</si>
  <si>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</si>
  <si>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</si>
  <si>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</si>
  <si>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</si>
  <si>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</si>
  <si>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</si>
  <si>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</si>
  <si>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</si>
  <si>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</si>
  <si>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</si>
  <si>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</si>
  <si>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</si>
  <si>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</si>
  <si>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</si>
  <si>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</si>
  <si>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</si>
  <si>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</si>
  <si>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</si>
  <si>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</si>
  <si>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</si>
  <si>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</si>
  <si>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</si>
  <si>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</si>
  <si>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</si>
  <si>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</si>
  <si>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</si>
  <si>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</si>
  <si>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</si>
  <si>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</si>
  <si>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</si>
  <si>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</si>
  <si>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</si>
  <si>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</si>
  <si>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</si>
  <si>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</si>
  <si>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</si>
  <si>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</si>
  <si>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</si>
  <si>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</si>
  <si>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</si>
  <si>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</si>
  <si>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</si>
  <si>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</si>
  <si>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</si>
  <si>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</si>
  <si>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</si>
  <si>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</si>
  <si>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</si>
  <si>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</si>
  <si>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</si>
  <si>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</si>
  <si>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</si>
  <si>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</si>
  <si>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</si>
  <si>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</si>
  <si>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</si>
  <si>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</si>
  <si>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</si>
  <si>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</si>
  <si>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</si>
  <si>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</si>
  <si>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</si>
  <si>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</si>
  <si>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</si>
  <si>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</si>
  <si>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</si>
  <si>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</si>
  <si>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</si>
  <si>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</si>
  <si>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</si>
  <si>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</si>
  <si>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</si>
  <si>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</si>
  <si>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</si>
  <si>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</si>
  <si>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</si>
  <si>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</si>
  <si>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</si>
  <si>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</si>
  <si>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</si>
  <si>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</si>
  <si>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</si>
  <si>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</si>
  <si>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</si>
  <si>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</si>
  <si>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</si>
  <si>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</si>
  <si>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</si>
  <si>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</si>
  <si>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</si>
  <si>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</si>
  <si>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</si>
  <si>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</si>
  <si>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</si>
  <si>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</si>
  <si>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</si>
  <si>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</si>
  <si>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</si>
  <si>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</si>
  <si>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</si>
  <si>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</si>
  <si>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</si>
  <si>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</si>
  <si>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</si>
  <si>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</si>
  <si>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</si>
  <si>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</si>
  <si>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</si>
  <si>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</si>
  <si>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</si>
  <si>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</si>
  <si>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</si>
  <si>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</si>
  <si>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</si>
  <si>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</si>
  <si>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</si>
  <si>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</si>
  <si>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</si>
  <si>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</si>
  <si>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</si>
  <si>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</si>
  <si>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</si>
  <si>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</si>
  <si>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</si>
  <si>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</si>
  <si>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</si>
  <si>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</si>
  <si>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</si>
  <si>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</si>
  <si>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</si>
  <si>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</si>
  <si>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</si>
  <si>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</si>
  <si>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</si>
  <si>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</si>
  <si>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</si>
  <si>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</si>
  <si>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</si>
  <si>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</si>
  <si>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</si>
  <si>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</si>
  <si>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</si>
  <si>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</si>
  <si>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</si>
  <si>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</si>
  <si>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</si>
  <si>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</si>
  <si>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</si>
  <si>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</si>
  <si>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</si>
  <si>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</si>
  <si>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</si>
  <si>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</si>
  <si>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</si>
  <si>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</si>
  <si>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</si>
  <si>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</si>
  <si>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</si>
  <si>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</si>
  <si>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</si>
  <si>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</si>
  <si>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</si>
  <si>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</si>
  <si>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</si>
  <si>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</si>
  <si>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</si>
  <si>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</si>
  <si>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</si>
  <si>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</si>
  <si>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</si>
  <si>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</si>
  <si>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</si>
  <si>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</si>
  <si>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</si>
  <si>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</si>
  <si>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</si>
  <si>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</si>
  <si>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</si>
  <si>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</si>
  <si>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</si>
  <si>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</si>
  <si>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</si>
  <si>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</si>
  <si>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</si>
  <si>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</si>
  <si>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</si>
  <si>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</si>
  <si>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</si>
  <si>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</si>
  <si>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</si>
  <si>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</si>
  <si>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</si>
  <si>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</si>
  <si>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</si>
  <si>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</si>
  <si>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</si>
  <si>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</si>
  <si>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</si>
  <si>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</si>
  <si>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</si>
  <si>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</si>
  <si>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</si>
  <si>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</si>
  <si>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</si>
  <si>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</si>
  <si>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</si>
  <si>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</si>
  <si>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</si>
  <si>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</si>
  <si>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</si>
  <si>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</si>
  <si>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</si>
  <si>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</si>
  <si>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</si>
  <si>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</si>
  <si>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</si>
  <si>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</si>
  <si>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</si>
  <si>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</si>
  <si>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</si>
  <si>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</si>
  <si>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</si>
  <si>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</si>
  <si>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</si>
  <si>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</si>
  <si>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</si>
  <si>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</si>
  <si>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</si>
  <si>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</si>
  <si>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</si>
  <si>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</si>
  <si>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</si>
  <si>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</si>
  <si>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</si>
  <si>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</si>
  <si>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</si>
  <si>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</si>
  <si>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</si>
  <si>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</si>
  <si>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</si>
  <si>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</si>
  <si>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</si>
  <si>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</si>
  <si>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</si>
  <si>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</si>
  <si>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</si>
  <si>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</si>
  <si>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</si>
  <si>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</si>
  <si>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</si>
  <si>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</si>
  <si>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</si>
  <si>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</si>
  <si>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</si>
  <si>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</si>
  <si>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</si>
  <si>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</si>
  <si>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</si>
  <si>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</si>
  <si>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</si>
  <si>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</si>
  <si>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</si>
  <si>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</si>
  <si>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</si>
  <si>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</si>
  <si>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</si>
  <si>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</si>
  <si>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</si>
  <si>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</si>
  <si>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</si>
  <si>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</si>
  <si>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</si>
  <si>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</si>
  <si>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</si>
  <si>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</si>
  <si>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</si>
  <si>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</si>
  <si>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</si>
  <si>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</si>
  <si>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</si>
  <si>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</si>
  <si>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</si>
  <si>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</si>
  <si>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</si>
  <si>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</si>
  <si>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</si>
  <si>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</si>
  <si>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</si>
  <si>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</si>
  <si>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</si>
  <si>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</si>
  <si>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</si>
  <si>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</si>
  <si>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</si>
  <si>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</si>
  <si>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</si>
  <si>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</si>
  <si>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</si>
  <si>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</si>
  <si>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</si>
  <si>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</si>
  <si>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</si>
  <si>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</si>
  <si>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</si>
  <si>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</si>
  <si>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</si>
  <si>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</si>
  <si>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</si>
  <si>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</si>
  <si>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</si>
  <si>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</si>
  <si>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</si>
  <si>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</si>
  <si>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</si>
  <si>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</si>
  <si>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</si>
  <si>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</si>
  <si>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</si>
  <si>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</si>
  <si>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</si>
  <si>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</si>
  <si>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</si>
  <si>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</si>
  <si>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</si>
  <si>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</si>
  <si>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</si>
  <si>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</si>
  <si>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</si>
  <si>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</si>
  <si>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</si>
  <si>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</si>
  <si>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</si>
  <si>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</si>
  <si>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</si>
  <si>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</si>
  <si>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</si>
  <si>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</si>
  <si>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</si>
  <si>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</si>
  <si>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</si>
  <si>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</si>
  <si>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</si>
  <si>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</si>
  <si>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</si>
  <si>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</si>
  <si>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</si>
  <si>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</si>
  <si>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</si>
  <si>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</si>
  <si>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</si>
  <si>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</si>
  <si>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</si>
  <si>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</si>
  <si>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</si>
  <si>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</si>
  <si>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</si>
  <si>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</si>
  <si>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</si>
  <si>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</si>
  <si>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</si>
  <si>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</si>
  <si>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</si>
  <si>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</si>
  <si>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</si>
  <si>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</si>
  <si>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</si>
  <si>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</si>
  <si>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</si>
  <si>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</si>
  <si>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</si>
  <si>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</si>
  <si>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</si>
  <si>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</si>
  <si>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</si>
  <si>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</si>
  <si>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</si>
  <si>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</si>
  <si>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</si>
  <si>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</si>
  <si>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</si>
  <si>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</si>
  <si>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</si>
  <si>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</si>
  <si>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</si>
  <si>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</si>
  <si>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</si>
  <si>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</si>
  <si>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</si>
  <si>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</si>
  <si>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</si>
  <si>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</si>
  <si>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</si>
  <si>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</si>
  <si>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</si>
  <si>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</si>
  <si>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</si>
  <si>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</si>
  <si>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</si>
  <si>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</si>
  <si>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</si>
  <si>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</si>
  <si>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</si>
  <si>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</si>
  <si>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</si>
  <si>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</si>
  <si>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</si>
  <si>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</si>
  <si>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</si>
  <si>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</si>
  <si>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</si>
  <si>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</si>
  <si>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</si>
  <si>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</si>
  <si>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</si>
  <si>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</si>
  <si>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</si>
  <si>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</si>
  <si>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</si>
  <si>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</si>
  <si>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</si>
  <si>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</si>
  <si>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</si>
  <si>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</si>
  <si>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</si>
  <si>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</si>
  <si>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</si>
  <si>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</si>
  <si>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</si>
  <si>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</si>
  <si>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</si>
  <si>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</si>
  <si>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</si>
  <si>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</si>
  <si>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</si>
  <si>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</si>
  <si>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</si>
  <si>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</si>
  <si>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</si>
  <si>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</si>
  <si>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</si>
  <si>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</si>
  <si>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</si>
  <si>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</si>
  <si>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</si>
  <si>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</si>
  <si>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</si>
  <si>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</si>
  <si>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</si>
  <si>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</si>
  <si>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</si>
  <si>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</si>
  <si>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</si>
  <si>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</si>
  <si>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</si>
  <si>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</si>
  <si>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</si>
  <si>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</si>
  <si>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</si>
  <si>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</si>
  <si>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</si>
  <si>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</si>
  <si>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</si>
  <si>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</si>
  <si>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</si>
  <si>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</si>
  <si>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</si>
  <si>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</si>
  <si>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</si>
  <si>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</si>
  <si>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</si>
  <si>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</si>
  <si>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</si>
  <si>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</si>
  <si>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</si>
  <si>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</si>
  <si>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</si>
  <si>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</si>
  <si>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</si>
  <si>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</si>
  <si>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</si>
  <si>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</si>
  <si>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</si>
  <si>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</si>
  <si>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</si>
  <si>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</si>
  <si>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</si>
  <si>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</si>
  <si>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</si>
  <si>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</si>
  <si>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</si>
  <si>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</si>
  <si>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</si>
  <si>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</si>
  <si>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</si>
  <si>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</si>
  <si>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</si>
  <si>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</si>
  <si>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</si>
  <si>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</si>
  <si>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</si>
  <si>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</si>
  <si>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</si>
  <si>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</si>
  <si>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</si>
  <si>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</si>
  <si>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</si>
  <si>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</si>
  <si>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</si>
  <si>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</si>
  <si>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</si>
  <si>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</si>
  <si>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</si>
  <si>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</si>
  <si>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</si>
  <si>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</si>
  <si>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</si>
  <si>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</si>
  <si>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</si>
  <si>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</si>
  <si>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</si>
  <si>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</si>
  <si>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</si>
  <si>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</si>
  <si>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</si>
  <si>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</si>
  <si>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</si>
  <si>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</si>
  <si>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</si>
  <si>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</si>
  <si>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</si>
  <si>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</si>
  <si>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</si>
  <si>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</si>
  <si>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</si>
  <si>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</si>
  <si>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</si>
  <si>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</si>
  <si>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25.12.2018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</si>
  <si>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</si>
  <si>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</si>
  <si>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</si>
  <si>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</si>
  <si>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</si>
  <si>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</si>
  <si>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</si>
  <si>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</si>
  <si>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</si>
  <si>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</si>
  <si>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</si>
  <si>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</si>
  <si>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</si>
  <si>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</si>
  <si>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</si>
  <si>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</si>
  <si>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</si>
  <si>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</si>
  <si>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</si>
  <si>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</si>
  <si>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</si>
  <si>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</si>
  <si>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</si>
  <si>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</si>
  <si>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</si>
  <si>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</si>
  <si>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</si>
  <si>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</si>
  <si>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</si>
  <si>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</si>
  <si>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</si>
  <si>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</si>
  <si>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</si>
  <si>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</si>
  <si>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</si>
  <si>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</si>
  <si>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</si>
  <si>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</si>
  <si>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</si>
  <si>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</si>
  <si>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</si>
  <si>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</si>
  <si>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</si>
  <si>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</si>
  <si>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</si>
  <si>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</si>
  <si>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</si>
  <si>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</si>
  <si>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</si>
  <si>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</si>
  <si>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</si>
  <si>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</si>
  <si>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</si>
  <si>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</si>
  <si>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</si>
  <si>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</si>
  <si>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</si>
  <si>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</si>
  <si>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</si>
  <si>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</si>
  <si>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</si>
  <si>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</si>
  <si>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</si>
  <si>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</si>
  <si>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</si>
  <si>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</si>
  <si>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</si>
  <si>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</si>
  <si>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</si>
  <si>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</si>
  <si>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</si>
  <si>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</si>
  <si>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</si>
  <si>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</si>
  <si>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</si>
  <si>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</si>
  <si>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</si>
  <si>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</si>
  <si>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</si>
  <si>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</si>
  <si>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</si>
  <si>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</si>
  <si>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</si>
  <si>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</si>
  <si>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</si>
  <si>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</si>
  <si>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</si>
  <si>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</si>
  <si>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</si>
  <si>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</si>
  <si>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</si>
  <si>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</si>
  <si>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</si>
  <si>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</si>
  <si>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</si>
  <si>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</si>
  <si>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</si>
  <si>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</si>
  <si>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</si>
  <si>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</si>
  <si>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</si>
  <si>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</si>
  <si>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</si>
  <si>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</si>
  <si>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</si>
  <si>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</si>
  <si>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</si>
  <si>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</si>
  <si>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</si>
  <si>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</si>
  <si>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</si>
  <si>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</si>
  <si>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</si>
  <si>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</si>
  <si>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</si>
  <si>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</si>
  <si>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</si>
  <si>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</si>
  <si>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</si>
  <si>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</si>
  <si>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</si>
  <si>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</si>
  <si>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</si>
  <si>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</si>
  <si>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</si>
  <si>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</si>
  <si>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</si>
  <si>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</si>
  <si>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</si>
  <si>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</si>
  <si>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</si>
  <si>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</si>
  <si>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</si>
  <si>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</si>
  <si>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</si>
  <si>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</si>
  <si>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</si>
  <si>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</si>
  <si>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</si>
  <si>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</si>
  <si>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</si>
  <si>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</si>
  <si>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</si>
  <si>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</si>
  <si>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</si>
  <si>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</si>
  <si>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</si>
  <si>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</si>
  <si>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</si>
  <si>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</si>
  <si>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</si>
  <si>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</si>
  <si>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</si>
  <si>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</si>
  <si>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</si>
  <si>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</si>
  <si>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</si>
  <si>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</si>
  <si>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</si>
  <si>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</si>
  <si>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</si>
  <si>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</si>
  <si>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</si>
  <si>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</si>
  <si>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</si>
  <si>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</si>
  <si>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</si>
  <si>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</si>
  <si>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</si>
  <si>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</si>
  <si>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</si>
  <si>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</si>
  <si>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</si>
  <si>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</si>
  <si>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</si>
  <si>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</si>
  <si>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</si>
  <si>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</si>
  <si>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</si>
  <si>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</si>
  <si>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</si>
  <si>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</si>
  <si>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</si>
  <si>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</si>
  <si>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</si>
  <si>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</si>
  <si>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</si>
  <si>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</si>
  <si>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</si>
  <si>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</si>
  <si>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</si>
  <si>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</si>
  <si>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</si>
  <si>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</si>
  <si>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</si>
  <si>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</si>
  <si>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</si>
  <si>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</si>
  <si>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</si>
  <si>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</si>
  <si>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</si>
  <si>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</si>
  <si>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</si>
  <si>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</si>
  <si>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</si>
  <si>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</si>
  <si>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</si>
  <si>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</si>
  <si>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</si>
  <si>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</si>
  <si>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</si>
  <si>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</si>
  <si>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</si>
  <si>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</si>
  <si>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</si>
  <si>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</si>
  <si>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</si>
  <si>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</si>
  <si>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</si>
  <si>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</si>
  <si>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</si>
  <si>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</si>
  <si>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</si>
  <si>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</si>
  <si>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</si>
  <si>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</si>
  <si>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</si>
  <si>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</si>
  <si>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</si>
  <si>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</si>
  <si>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</si>
  <si>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</si>
  <si>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</si>
  <si>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</si>
  <si>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</si>
  <si>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</si>
  <si>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</si>
  <si>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</si>
  <si>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</si>
  <si>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</si>
  <si>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</si>
  <si>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</si>
  <si>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</si>
  <si>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</si>
  <si>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</si>
  <si>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</si>
  <si>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</si>
  <si>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</si>
  <si>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</si>
  <si>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</si>
  <si>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</si>
  <si>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</si>
  <si>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</si>
  <si>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</si>
  <si>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</si>
  <si>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</si>
  <si>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</si>
  <si>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</si>
  <si>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</si>
  <si>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</si>
  <si>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</si>
  <si>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</si>
  <si>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</si>
  <si>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</si>
  <si>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</si>
  <si>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</si>
  <si>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</si>
  <si>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</si>
  <si>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</si>
  <si>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</si>
  <si>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</si>
  <si>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</si>
  <si>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</si>
  <si>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</si>
  <si>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</si>
  <si>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</si>
  <si>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</si>
  <si>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</si>
  <si>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</si>
  <si>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</si>
  <si>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</si>
  <si>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</si>
  <si>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</si>
  <si>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</si>
  <si>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</si>
  <si>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</si>
  <si>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</si>
  <si>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</si>
  <si>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</si>
  <si>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</si>
  <si>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</si>
  <si>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</si>
  <si>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</si>
  <si>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</si>
  <si>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</si>
  <si>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</si>
  <si>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</si>
  <si>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</si>
  <si>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</si>
  <si>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</si>
  <si>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</si>
  <si>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</si>
  <si>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</si>
  <si>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</si>
  <si>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</si>
  <si>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</si>
  <si>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</si>
  <si>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</si>
  <si>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</si>
  <si>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</si>
  <si>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</si>
  <si>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</si>
  <si>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</si>
  <si>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</si>
  <si>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</si>
  <si>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</si>
  <si>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</si>
  <si>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</si>
  <si>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</si>
  <si>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</si>
  <si>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</si>
  <si>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</si>
  <si>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</si>
  <si>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</si>
  <si>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</si>
  <si>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</si>
  <si>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</si>
  <si>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</si>
  <si>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</si>
  <si>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</si>
  <si>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</si>
  <si>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</si>
  <si>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</si>
  <si>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</si>
  <si>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</si>
  <si>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</si>
  <si>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</si>
  <si>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</si>
  <si>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</si>
  <si>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</si>
  <si>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</si>
  <si>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</si>
  <si>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</si>
  <si>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</si>
  <si>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</si>
  <si>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</si>
  <si>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</si>
  <si>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</si>
  <si>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</si>
  <si>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</si>
  <si>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</si>
  <si>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</si>
  <si>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</si>
  <si>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</si>
  <si>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</si>
  <si>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</si>
  <si>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</si>
  <si>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</si>
  <si>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</si>
  <si>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</si>
  <si>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</si>
  <si>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</si>
  <si>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</si>
  <si>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</si>
  <si>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</si>
  <si>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</si>
  <si>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</si>
  <si>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</si>
  <si>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</si>
  <si>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</si>
  <si>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</si>
  <si>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</si>
  <si>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</si>
  <si>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</si>
  <si>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</si>
  <si>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</si>
  <si>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</si>
  <si>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</si>
  <si>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</si>
  <si>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</si>
  <si>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</si>
  <si>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</si>
  <si>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</si>
  <si>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</si>
  <si>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</si>
  <si>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</si>
  <si>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</si>
  <si>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</si>
  <si>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</si>
  <si>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</si>
  <si>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</si>
  <si>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</si>
  <si>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</si>
  <si>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</si>
  <si>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</si>
  <si>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</si>
  <si>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</si>
  <si>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</si>
  <si>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</si>
  <si>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</si>
  <si>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</si>
  <si>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</si>
  <si>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</si>
  <si>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</si>
  <si>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</si>
  <si>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</si>
  <si>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</si>
  <si>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</si>
  <si>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</si>
  <si>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</si>
  <si>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</si>
  <si>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</si>
  <si>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</si>
  <si>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</si>
  <si>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</si>
  <si>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</si>
  <si>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</si>
  <si>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</si>
  <si>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</si>
  <si>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</si>
  <si>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</si>
  <si>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</si>
  <si>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</si>
  <si>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</si>
  <si>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</si>
  <si>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</si>
  <si>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</si>
  <si>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</si>
  <si>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</si>
  <si>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</si>
  <si>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</si>
  <si>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</si>
  <si>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</si>
  <si>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</si>
  <si>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</si>
  <si>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</si>
  <si>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</si>
  <si>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</si>
  <si>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</si>
  <si>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</si>
  <si>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</si>
  <si>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</si>
  <si>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</si>
  <si>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</si>
  <si>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</si>
  <si>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</si>
  <si>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</si>
  <si>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</si>
  <si>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</si>
  <si>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</si>
  <si>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</si>
  <si>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</si>
  <si>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</si>
  <si>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</si>
  <si>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</si>
  <si>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</si>
  <si>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</si>
  <si>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</si>
  <si>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</si>
  <si>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</si>
  <si>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</si>
  <si>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</si>
  <si>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</si>
  <si>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</si>
  <si>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</si>
  <si>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</si>
  <si>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</si>
  <si>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</si>
  <si>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</si>
  <si>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</si>
  <si>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</si>
  <si>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</si>
  <si>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</si>
  <si>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</si>
  <si>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</si>
  <si>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</si>
  <si>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</si>
  <si>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</si>
  <si>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</si>
  <si>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</si>
  <si>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</si>
  <si>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</si>
  <si>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</si>
  <si>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</si>
  <si>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</si>
  <si>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</si>
  <si>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</si>
  <si>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</si>
  <si>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</si>
  <si>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</si>
  <si>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</si>
  <si>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</si>
  <si>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</si>
  <si>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</si>
  <si>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</si>
  <si>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</si>
  <si>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</si>
  <si>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</si>
  <si>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</si>
  <si>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</si>
  <si>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</si>
  <si>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</si>
  <si>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</si>
  <si>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</si>
  <si>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</si>
  <si>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</si>
  <si>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</si>
  <si>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</si>
  <si>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</si>
  <si>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</si>
  <si>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</si>
  <si>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</si>
  <si>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</si>
  <si>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</si>
  <si>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</si>
  <si>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</si>
  <si>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</si>
  <si>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</si>
  <si>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</si>
  <si>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</si>
  <si>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</si>
  <si>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</si>
  <si>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</si>
  <si>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</si>
  <si>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</si>
  <si>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</si>
  <si>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</si>
  <si>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</si>
  <si>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</si>
  <si>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</si>
  <si>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</si>
  <si>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</si>
  <si>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</si>
  <si>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</si>
  <si>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</si>
  <si>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</si>
  <si>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</si>
  <si>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</si>
  <si>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</si>
  <si>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</si>
  <si>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</si>
  <si>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</si>
  <si>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</si>
  <si>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</si>
  <si>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</si>
  <si>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</si>
  <si>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</si>
  <si>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</si>
  <si>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</si>
  <si>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</si>
  <si>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</si>
  <si>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</si>
  <si>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</si>
  <si>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</si>
  <si>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</si>
  <si>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</si>
  <si>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</si>
  <si>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</si>
  <si>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</si>
  <si>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</si>
  <si>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</si>
  <si>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</si>
  <si>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</si>
  <si>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</si>
  <si>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</si>
  <si>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</si>
  <si>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</si>
  <si>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</si>
  <si>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</si>
  <si>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</si>
  <si>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</si>
  <si>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</si>
  <si>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</si>
  <si>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</si>
  <si>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</si>
  <si>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</si>
  <si>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</si>
  <si>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</si>
  <si>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</si>
  <si>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</si>
  <si>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</si>
  <si>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</si>
  <si>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</si>
  <si>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</si>
  <si>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</si>
  <si>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</si>
  <si>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</si>
  <si>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</si>
  <si>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</si>
  <si>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</si>
  <si>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</si>
  <si>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</si>
  <si>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</si>
  <si>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</si>
  <si>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</si>
  <si>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</si>
  <si>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</si>
  <si>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</si>
  <si>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</si>
  <si>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</si>
  <si>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</si>
  <si>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</si>
  <si>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</si>
  <si>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</si>
  <si>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</si>
  <si>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</si>
  <si>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</si>
  <si>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</si>
  <si>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</si>
  <si>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</si>
  <si>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</si>
  <si>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</si>
  <si>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</si>
  <si>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</si>
  <si>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</si>
  <si>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</si>
  <si>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</si>
  <si>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</si>
  <si>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</si>
  <si>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</si>
  <si>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</si>
  <si>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</si>
  <si>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</si>
  <si>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</si>
  <si>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</si>
  <si>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</si>
  <si>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</si>
  <si>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</si>
  <si>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</si>
  <si>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</si>
  <si>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</si>
  <si>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</si>
  <si>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</si>
  <si>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</si>
  <si>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</si>
  <si>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</si>
  <si>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</si>
  <si>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</si>
  <si>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</si>
  <si>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</si>
  <si>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</si>
  <si>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</si>
  <si>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</si>
  <si>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</si>
  <si>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</si>
  <si>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</si>
  <si>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</si>
  <si>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</si>
  <si>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</si>
  <si>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</si>
  <si>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</si>
  <si>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</si>
  <si>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</si>
  <si>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</si>
  <si>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</si>
  <si>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</si>
  <si>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</si>
  <si>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</si>
  <si>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</si>
  <si>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</si>
  <si>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</si>
  <si>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</si>
  <si>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</si>
  <si>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</si>
  <si>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</si>
  <si>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</si>
  <si>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</si>
  <si>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</si>
  <si>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</si>
  <si>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</si>
  <si>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</si>
  <si>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</si>
  <si>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</si>
  <si>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</si>
  <si>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</si>
  <si>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</si>
  <si>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</si>
  <si>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</si>
  <si>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</si>
  <si>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</si>
  <si>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</si>
  <si>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</si>
  <si>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</si>
  <si>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</si>
  <si>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</si>
  <si>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</si>
  <si>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</si>
  <si>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</si>
  <si>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</si>
  <si>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</si>
  <si>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</si>
  <si>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</si>
  <si>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</si>
  <si>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</si>
  <si>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</si>
  <si>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</si>
  <si>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</si>
  <si>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</si>
  <si>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</si>
  <si>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</si>
  <si>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</si>
  <si>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</si>
  <si>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</si>
  <si>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</si>
  <si>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</si>
  <si>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</si>
  <si>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</si>
  <si>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</si>
  <si>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</si>
  <si>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</si>
  <si>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</si>
  <si>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</si>
  <si>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</si>
  <si>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</si>
  <si>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</si>
  <si>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</si>
  <si>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</si>
  <si>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</si>
  <si>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</si>
  <si>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</si>
  <si>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</si>
  <si>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</si>
  <si>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</si>
  <si>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</si>
  <si>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</si>
  <si>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</si>
  <si>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</si>
  <si>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</si>
  <si>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</si>
  <si>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</si>
  <si>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</si>
  <si>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</si>
  <si>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</si>
  <si>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</si>
  <si>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</si>
  <si>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</si>
  <si>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</si>
  <si>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</si>
  <si>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</si>
  <si>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</si>
  <si>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</si>
  <si>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</si>
  <si>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</si>
  <si>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</si>
  <si>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</si>
  <si>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</si>
  <si>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</si>
  <si>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</si>
  <si>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</si>
  <si>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</si>
  <si>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</si>
  <si>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</si>
  <si>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</si>
  <si>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</si>
  <si>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</si>
  <si>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</si>
  <si>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</si>
  <si>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</si>
  <si>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</si>
  <si>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</si>
  <si>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</si>
  <si>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</si>
  <si>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</si>
  <si>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</si>
  <si>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</si>
  <si>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</si>
  <si>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</si>
  <si>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</si>
  <si>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</si>
  <si>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</si>
  <si>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</si>
  <si>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</si>
  <si>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</si>
  <si>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</si>
  <si>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</si>
  <si>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</si>
  <si>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</si>
  <si>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</si>
  <si>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</si>
  <si>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</si>
  <si>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</si>
  <si>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</si>
  <si>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</si>
  <si>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</si>
  <si>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</si>
  <si>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</si>
  <si>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</si>
  <si>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</si>
  <si>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</si>
  <si>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</si>
  <si>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</si>
  <si>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</si>
  <si>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</si>
  <si>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</si>
  <si>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</si>
  <si>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</si>
  <si>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</si>
  <si>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</si>
  <si>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</si>
  <si>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</si>
  <si>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</si>
  <si>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</si>
  <si>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</si>
  <si>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</si>
  <si>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</si>
  <si>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</si>
  <si>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</si>
  <si>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</si>
  <si>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</si>
  <si>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</si>
  <si>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</si>
  <si>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</si>
  <si>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</si>
  <si>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</si>
  <si>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</si>
  <si>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</si>
  <si>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</si>
  <si>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</si>
  <si>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</si>
  <si>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</si>
  <si>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</si>
  <si>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</si>
  <si>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</si>
  <si>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</si>
  <si>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</si>
  <si>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</si>
  <si>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</si>
  <si>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</si>
  <si>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</si>
  <si>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</si>
  <si>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</si>
  <si>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</si>
  <si>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</si>
  <si>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</si>
  <si>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</si>
  <si>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</si>
  <si>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</si>
  <si>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</si>
  <si>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</si>
  <si>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</si>
  <si>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</si>
  <si>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</si>
  <si>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</si>
  <si>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</si>
  <si>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</si>
  <si>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</si>
  <si>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</si>
  <si>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</si>
  <si>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</si>
  <si>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</si>
  <si>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</si>
  <si>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</si>
  <si>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</si>
  <si>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</si>
  <si>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</si>
  <si>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</si>
  <si>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</si>
  <si>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</si>
  <si>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</si>
  <si>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</si>
  <si>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</si>
  <si>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</si>
  <si>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</si>
  <si>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</si>
  <si>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</si>
  <si>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</si>
  <si>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</si>
  <si>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</si>
  <si>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</si>
  <si>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</si>
  <si>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</si>
  <si>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</si>
  <si>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</si>
  <si>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</si>
  <si>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</si>
  <si>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</si>
  <si>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</si>
  <si>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</si>
  <si>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</si>
  <si>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</si>
  <si>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</si>
  <si>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</si>
  <si>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</si>
  <si>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</si>
  <si>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</si>
  <si>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</si>
  <si>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</si>
  <si>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</si>
  <si>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</si>
  <si>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</si>
  <si>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</si>
  <si>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</si>
  <si>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</si>
  <si>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</si>
  <si>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</si>
  <si>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</si>
  <si>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</si>
  <si>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</si>
  <si>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</si>
  <si>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</si>
  <si>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</si>
  <si>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</si>
  <si>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</si>
  <si>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</si>
  <si>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</si>
  <si>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</si>
  <si>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</si>
  <si>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</si>
  <si>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</si>
  <si>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</si>
  <si>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</si>
  <si>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</si>
  <si>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</si>
  <si>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</si>
  <si>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</si>
  <si>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</si>
  <si>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</si>
  <si>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</si>
  <si>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</si>
  <si>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</si>
  <si>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</si>
  <si>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</si>
  <si>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</si>
  <si>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</si>
  <si>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</si>
  <si>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</si>
  <si>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</si>
  <si>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</si>
  <si>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</si>
  <si>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</si>
  <si>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</si>
  <si>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</si>
  <si>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</si>
  <si>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</si>
  <si>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</si>
  <si>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</si>
  <si>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</si>
  <si>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</si>
  <si>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</si>
  <si>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</si>
  <si>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</si>
  <si>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</si>
  <si>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</si>
  <si>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</si>
  <si>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</si>
  <si>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</si>
  <si>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</si>
  <si>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</si>
  <si>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</si>
  <si>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</si>
  <si>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</si>
  <si>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</si>
  <si>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</si>
  <si>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</si>
  <si>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</si>
  <si>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</si>
  <si>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</si>
  <si>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</si>
  <si>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</si>
  <si>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</si>
  <si>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</si>
  <si>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</si>
  <si>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</si>
  <si>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</si>
  <si>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</si>
  <si>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</si>
  <si>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</si>
  <si>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</si>
  <si>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</si>
  <si>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</si>
  <si>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</si>
  <si>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</si>
  <si>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</si>
  <si>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</si>
  <si>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</si>
  <si>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</si>
  <si>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</si>
  <si>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</si>
  <si>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</si>
  <si>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</si>
  <si>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</si>
  <si>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</si>
  <si>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</si>
  <si>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</si>
  <si>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</si>
  <si>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</si>
  <si>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</si>
  <si>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</si>
  <si>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</si>
  <si>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</si>
  <si>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</si>
  <si>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</si>
  <si>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</si>
  <si>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</si>
  <si>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</si>
  <si>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</si>
  <si>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</si>
  <si>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</si>
  <si>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</si>
  <si>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</si>
  <si>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</si>
  <si>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</si>
  <si>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</si>
  <si>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</si>
  <si>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</si>
  <si>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</si>
  <si>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</si>
  <si>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</si>
  <si>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</si>
  <si>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</si>
  <si>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</si>
  <si>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</si>
  <si>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</si>
  <si>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</si>
  <si>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</si>
  <si>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</si>
  <si>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</si>
  <si>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</si>
  <si>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</si>
  <si>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</si>
  <si>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</si>
  <si>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</si>
  <si>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</si>
  <si>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</si>
  <si>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</si>
  <si>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</si>
  <si>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</si>
  <si>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</si>
  <si>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</si>
  <si>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</si>
  <si>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</si>
  <si>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</si>
  <si>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</si>
  <si>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</si>
  <si>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</si>
  <si>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</si>
  <si>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</si>
  <si>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</si>
  <si>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</si>
  <si>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</si>
  <si>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</si>
  <si>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</si>
  <si>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</si>
  <si>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</si>
  <si>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</si>
  <si>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</si>
  <si>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</si>
  <si>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</si>
  <si>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</si>
  <si>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</si>
  <si>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</si>
  <si>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</si>
  <si>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</si>
  <si>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</si>
  <si>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</si>
  <si>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</si>
  <si>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</si>
  <si>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</si>
  <si>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</si>
  <si>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</si>
  <si>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</si>
  <si>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</si>
  <si>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</si>
  <si>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</si>
  <si>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</si>
  <si>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</si>
  <si>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</si>
  <si>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</si>
  <si>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</si>
  <si>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</si>
  <si>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</si>
  <si>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</si>
  <si>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</si>
  <si>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</si>
  <si>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</si>
  <si>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</si>
  <si>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</si>
  <si>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</si>
  <si>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</si>
  <si>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</si>
  <si>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</si>
  <si>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</si>
  <si>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</si>
  <si>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</si>
  <si>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</si>
  <si>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</si>
  <si>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</si>
  <si>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</si>
  <si>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</si>
  <si>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</si>
  <si>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</si>
  <si>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</si>
  <si>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</si>
  <si>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</si>
  <si>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</si>
  <si>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</si>
  <si>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</si>
  <si>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</si>
  <si>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</si>
  <si>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</si>
  <si>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</si>
  <si>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</si>
  <si>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</si>
  <si>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</si>
  <si>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</si>
  <si>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</si>
  <si>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</si>
  <si>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</si>
  <si>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</si>
  <si>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</si>
  <si>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</si>
  <si>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</si>
  <si>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</si>
  <si>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</si>
  <si>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</si>
  <si>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</si>
  <si>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</si>
  <si>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</si>
  <si>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</si>
  <si>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</si>
  <si>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</si>
  <si>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</si>
  <si>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</si>
  <si>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</si>
  <si>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</si>
  <si>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</si>
  <si>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</si>
  <si>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</si>
  <si>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</si>
  <si>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</si>
  <si>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</si>
  <si>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</si>
  <si>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</si>
  <si>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</si>
  <si>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</si>
  <si>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</si>
  <si>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</si>
  <si>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</si>
  <si>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</si>
  <si>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</si>
  <si>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</si>
  <si>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</si>
  <si>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</si>
  <si>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</si>
  <si>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</si>
  <si>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</si>
  <si>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</si>
  <si>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</si>
  <si>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</si>
  <si>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</si>
  <si>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</si>
  <si>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</si>
  <si>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</si>
  <si>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</si>
  <si>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</si>
  <si>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</si>
  <si>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</si>
  <si>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</si>
  <si>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</si>
  <si>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</si>
  <si>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</si>
  <si>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</si>
  <si>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</si>
  <si>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</si>
  <si>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</si>
  <si>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</si>
  <si>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</si>
  <si>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</si>
  <si>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</si>
  <si>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</si>
  <si>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</si>
  <si>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</si>
  <si>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</si>
  <si>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</si>
  <si>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</si>
  <si>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</si>
  <si>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</si>
  <si>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</si>
  <si>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</si>
  <si>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</si>
  <si>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</si>
  <si>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</si>
  <si>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</si>
  <si>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</si>
  <si>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</si>
  <si>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</si>
  <si>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</si>
  <si>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</si>
  <si>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</si>
  <si>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</si>
  <si>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</si>
  <si>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</si>
  <si>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</si>
  <si>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</si>
  <si>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</si>
  <si>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</si>
  <si>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</si>
  <si>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</si>
  <si>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</si>
  <si>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</si>
  <si>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</si>
  <si>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</si>
  <si>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</si>
  <si>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</si>
  <si>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</si>
  <si>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</si>
  <si>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</si>
  <si>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</si>
  <si>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</si>
  <si>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</si>
  <si>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</si>
  <si>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</si>
  <si>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</si>
  <si>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</si>
  <si>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</si>
  <si>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</si>
  <si>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</si>
  <si>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</si>
  <si>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</si>
  <si>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</si>
  <si>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</si>
  <si>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</si>
  <si>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</si>
  <si>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</si>
  <si>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</si>
  <si>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</si>
  <si>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</si>
  <si>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</si>
  <si>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</si>
  <si>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</si>
  <si>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</si>
  <si>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</si>
  <si>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</si>
  <si>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</si>
  <si>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</si>
  <si>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</si>
  <si>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</si>
  <si>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</si>
  <si>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</si>
  <si>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</si>
  <si>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</si>
  <si>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</si>
  <si>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</si>
  <si>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</si>
  <si>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</si>
  <si>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</si>
  <si>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</si>
  <si>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</si>
  <si>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</si>
  <si>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</si>
  <si>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</si>
  <si>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</si>
  <si>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</si>
  <si>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</si>
  <si>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</si>
  <si>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</si>
  <si>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</si>
  <si>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</si>
  <si>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</si>
  <si>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</si>
  <si>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</si>
  <si>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</si>
  <si>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</si>
  <si>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</si>
  <si>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</si>
  <si>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</si>
  <si>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</si>
  <si>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</si>
  <si>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</si>
  <si>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</si>
  <si>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</si>
  <si>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</si>
  <si>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</si>
  <si>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</si>
  <si>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</si>
  <si>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</si>
  <si>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</si>
  <si>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</si>
  <si>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</si>
  <si>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</si>
  <si>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</si>
  <si>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</si>
  <si>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</si>
  <si>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</si>
  <si>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</si>
  <si>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</si>
  <si>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</si>
  <si>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</si>
  <si>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</si>
  <si>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</si>
  <si>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</si>
  <si>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</si>
  <si>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</si>
  <si>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</si>
  <si>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</si>
  <si>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</si>
  <si>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</si>
  <si>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</si>
  <si>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</si>
  <si>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</si>
  <si>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</si>
  <si>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</si>
  <si>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</si>
  <si>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</si>
  <si>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</si>
  <si>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</si>
  <si>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</si>
  <si>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</si>
  <si>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</si>
  <si>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</si>
  <si>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</si>
  <si>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</si>
  <si>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</si>
  <si>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</si>
  <si>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</si>
  <si>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</si>
  <si>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</si>
  <si>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</si>
  <si>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</si>
  <si>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</si>
  <si>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</si>
  <si>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</si>
  <si>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</si>
  <si>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</si>
  <si>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</si>
  <si>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</si>
  <si>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</si>
  <si>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</si>
  <si>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</si>
  <si>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</si>
  <si>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</si>
  <si>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</si>
  <si>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</si>
  <si>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</si>
  <si>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</si>
  <si>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</si>
  <si>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</si>
  <si>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</si>
  <si>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</si>
  <si>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</si>
  <si>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</si>
  <si>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</si>
  <si>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</si>
  <si>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</si>
  <si>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</si>
  <si>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</si>
  <si>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</si>
  <si>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</si>
  <si>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</si>
  <si>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</si>
  <si>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</si>
  <si>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</si>
  <si>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</si>
  <si>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</si>
  <si>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</si>
  <si>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</si>
  <si>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</si>
  <si>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</si>
  <si>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</si>
  <si>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</si>
  <si>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</si>
  <si>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</si>
  <si>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</si>
  <si>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</si>
  <si>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</si>
  <si>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</si>
  <si>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</si>
  <si>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</si>
  <si>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</si>
  <si>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</si>
  <si>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</si>
  <si>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</si>
  <si>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</si>
  <si>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</si>
  <si>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</si>
  <si>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</si>
  <si>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</si>
  <si>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</si>
  <si>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</si>
  <si>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</si>
  <si>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</si>
  <si>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</si>
  <si>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</si>
  <si>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</si>
  <si>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</si>
  <si>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</si>
  <si>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</si>
  <si>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</si>
  <si>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</si>
  <si>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</si>
  <si>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</si>
  <si>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</si>
  <si>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</si>
  <si>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</si>
  <si>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</si>
  <si>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</si>
  <si>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</si>
  <si>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</si>
  <si>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</si>
  <si>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</si>
  <si>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</si>
  <si>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</si>
  <si>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</si>
  <si>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</si>
  <si>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</si>
  <si>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</si>
  <si>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</si>
  <si>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</si>
  <si>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</si>
  <si>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</si>
  <si>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</si>
  <si>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</si>
  <si>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</si>
  <si>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</si>
  <si>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</si>
  <si>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</si>
  <si>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</si>
  <si>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</si>
  <si>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</si>
  <si>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</si>
  <si>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</si>
  <si>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</si>
  <si>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</si>
  <si>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</si>
  <si>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</si>
  <si>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</si>
  <si>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</si>
  <si>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</si>
  <si>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</si>
  <si>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</si>
  <si>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</si>
  <si>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</si>
  <si>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</si>
  <si>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</si>
  <si>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</si>
  <si>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</si>
  <si>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</si>
  <si>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</si>
  <si>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</si>
  <si>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</si>
  <si>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</si>
  <si>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</si>
  <si>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</si>
  <si>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</si>
  <si>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</si>
  <si>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</si>
  <si>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</si>
  <si>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</si>
  <si>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</si>
  <si>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</si>
  <si>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</si>
  <si>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</si>
  <si>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</si>
  <si>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</si>
  <si>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</si>
  <si>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</si>
  <si>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</si>
  <si>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</si>
  <si>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</si>
  <si>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</si>
  <si>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</si>
  <si>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</si>
  <si>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</si>
  <si>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</si>
  <si>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</si>
  <si>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</si>
  <si>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</si>
  <si>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</si>
  <si>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</si>
  <si>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</si>
  <si>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</si>
  <si>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</si>
  <si>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</si>
  <si>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</si>
  <si>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</si>
  <si>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</si>
  <si>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</si>
  <si>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</si>
  <si>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</si>
  <si>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</si>
  <si>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</si>
  <si>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</si>
  <si>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</si>
  <si>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</si>
  <si>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</si>
  <si>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</si>
  <si>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</si>
  <si>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</si>
  <si>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</si>
  <si>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</si>
  <si>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</si>
  <si>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</si>
  <si>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</si>
  <si>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</si>
  <si>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</si>
  <si>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</si>
  <si>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</si>
  <si>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</si>
  <si>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</si>
  <si>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</si>
  <si>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</si>
  <si>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</si>
  <si>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</si>
  <si>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</si>
  <si>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</si>
  <si>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</si>
  <si>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</si>
  <si>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</si>
  <si>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</si>
  <si>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</si>
  <si>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</si>
  <si>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</si>
  <si>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</si>
  <si>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</si>
  <si>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</si>
  <si>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</si>
  <si>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</si>
  <si>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</si>
  <si>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</si>
  <si>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</si>
  <si>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</si>
  <si>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</si>
  <si>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</si>
  <si>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</si>
  <si>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</si>
  <si>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</si>
  <si>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</si>
  <si>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</si>
  <si>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</si>
  <si>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</si>
  <si>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</si>
  <si>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</si>
  <si>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</si>
  <si>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31222807</t>
  </si>
  <si>
    <t>ООО "ТЭС"</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</si>
  <si>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</si>
  <si>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</si>
  <si>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</si>
  <si>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</si>
  <si>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</si>
  <si>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</si>
  <si>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</si>
  <si>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</si>
  <si>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</si>
  <si>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</si>
  <si>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</si>
  <si>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</si>
  <si>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</si>
  <si>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</si>
  <si>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</si>
  <si>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</si>
  <si>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</si>
  <si>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</si>
  <si>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</si>
  <si>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</si>
  <si>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</si>
  <si>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</si>
  <si>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</si>
  <si>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</si>
  <si>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</si>
  <si>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</si>
  <si>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</si>
  <si>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</si>
  <si>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</si>
  <si>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</si>
  <si>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</si>
  <si>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</si>
  <si>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</si>
  <si>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</si>
  <si>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</si>
  <si>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</si>
  <si>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</si>
  <si>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</si>
  <si>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</si>
  <si>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</si>
  <si>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</si>
  <si>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</si>
  <si>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</si>
  <si>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</si>
  <si>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</si>
  <si>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</si>
  <si>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</si>
  <si>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</si>
  <si>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</si>
  <si>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</si>
  <si>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</si>
  <si>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</si>
  <si>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</si>
  <si>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</si>
  <si>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</si>
  <si>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</si>
  <si>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</si>
  <si>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</si>
  <si>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</si>
  <si>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</si>
  <si>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</si>
  <si>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</si>
  <si>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</si>
  <si>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</si>
  <si>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</si>
  <si>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</si>
  <si>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</si>
  <si>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</si>
  <si>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</si>
  <si>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</si>
  <si>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</si>
  <si>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</si>
  <si>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</si>
  <si>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</si>
  <si>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</si>
  <si>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</si>
  <si>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</si>
  <si>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</si>
  <si>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</si>
  <si>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</si>
  <si>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</si>
  <si>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</si>
  <si>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</si>
  <si>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</si>
  <si>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</si>
  <si>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</si>
  <si>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</si>
  <si>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</si>
  <si>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</si>
  <si>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</si>
  <si>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</si>
  <si>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</si>
  <si>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</si>
  <si>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</si>
  <si>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</si>
  <si>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</si>
  <si>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</si>
  <si>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</si>
  <si>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</si>
  <si>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</si>
  <si>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</si>
  <si>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</si>
  <si>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</si>
  <si>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</si>
  <si>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</si>
  <si>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</si>
  <si>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</si>
  <si>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</si>
  <si>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</si>
  <si>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</si>
  <si>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</si>
  <si>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</si>
  <si>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</si>
  <si>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</si>
  <si>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</si>
  <si>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</si>
  <si>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</si>
  <si>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</si>
  <si>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</si>
  <si>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</si>
  <si>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</si>
  <si>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</si>
  <si>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</si>
  <si>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</si>
  <si>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</si>
  <si>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</si>
  <si>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</si>
  <si>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</si>
  <si>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</si>
  <si>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</si>
  <si>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</si>
  <si>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</si>
  <si>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</si>
  <si>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</si>
  <si>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</si>
  <si>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</si>
  <si>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</si>
  <si>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</si>
  <si>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</si>
  <si>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</si>
  <si>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</si>
  <si>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</si>
  <si>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</si>
  <si>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</si>
  <si>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</si>
  <si>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</si>
  <si>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</si>
  <si>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</si>
  <si>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</si>
  <si>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</si>
  <si>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</si>
  <si>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</si>
  <si>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</si>
  <si>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</si>
  <si>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</si>
  <si>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</si>
  <si>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</si>
  <si>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</si>
  <si>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</si>
  <si>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</si>
  <si>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</si>
  <si>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</si>
  <si>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</si>
  <si>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</si>
  <si>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</si>
  <si>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</si>
  <si>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</si>
  <si>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</si>
  <si>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</si>
  <si>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</si>
  <si>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</si>
  <si>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</si>
  <si>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</si>
  <si>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</si>
  <si>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</si>
  <si>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</si>
  <si>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</si>
  <si>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</si>
  <si>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</si>
  <si>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</si>
  <si>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</si>
  <si>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</si>
  <si>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</si>
  <si>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</si>
  <si>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</si>
  <si>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</si>
  <si>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</si>
  <si>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</si>
  <si>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</si>
  <si>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</si>
  <si>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</si>
  <si>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</si>
  <si>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</si>
  <si>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</si>
  <si>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</si>
  <si>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</si>
  <si>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</si>
  <si>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</si>
  <si>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</si>
  <si>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</si>
  <si>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</si>
  <si>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</si>
  <si>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</si>
  <si>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</si>
  <si>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</si>
  <si>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</si>
  <si>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</si>
  <si>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</si>
  <si>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</si>
  <si>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</si>
  <si>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</si>
  <si>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</si>
  <si>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</si>
  <si>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</si>
  <si>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</si>
  <si>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</si>
  <si>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</si>
  <si>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</si>
  <si>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</si>
  <si>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</si>
  <si>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</si>
  <si>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</si>
  <si>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</si>
  <si>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</si>
  <si>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</si>
  <si>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</si>
  <si>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</si>
  <si>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</si>
  <si>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</si>
  <si>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</si>
  <si>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</si>
  <si>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</si>
  <si>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</si>
  <si>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</si>
  <si>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</si>
  <si>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</si>
  <si>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</si>
  <si>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</si>
  <si>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</si>
  <si>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</si>
  <si>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</si>
  <si>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</si>
  <si>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</si>
  <si>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</si>
  <si>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</si>
  <si>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</si>
  <si>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</si>
  <si>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</si>
  <si>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</si>
  <si>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</si>
  <si>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</si>
  <si>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</si>
  <si>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</si>
  <si>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</si>
  <si>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</si>
  <si>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</si>
  <si>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</si>
  <si>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</si>
  <si>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</si>
  <si>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</si>
  <si>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</si>
  <si>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</si>
  <si>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</si>
  <si>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</si>
  <si>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</si>
  <si>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</si>
  <si>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</si>
  <si>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</si>
  <si>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</si>
  <si>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</si>
  <si>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</si>
  <si>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</si>
  <si>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</si>
  <si>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</si>
  <si>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</si>
  <si>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</si>
  <si>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</si>
  <si>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</si>
  <si>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</si>
  <si>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</si>
  <si>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</si>
  <si>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</si>
  <si>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</si>
  <si>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</si>
  <si>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</si>
  <si>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</si>
  <si>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</si>
  <si>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</si>
  <si>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</si>
  <si>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</si>
  <si>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</si>
  <si>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</si>
  <si>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</si>
  <si>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</si>
  <si>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</si>
  <si>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</si>
  <si>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</si>
  <si>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</si>
  <si>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</si>
  <si>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</si>
  <si>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</si>
  <si>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</si>
  <si>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</si>
  <si>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</si>
  <si>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</si>
  <si>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</si>
  <si>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</si>
  <si>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</si>
  <si>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</si>
  <si>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</si>
  <si>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</si>
  <si>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</si>
  <si>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</si>
  <si>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</si>
  <si>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</si>
  <si>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</si>
  <si>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</si>
  <si>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</si>
  <si>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</si>
  <si>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</si>
  <si>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</si>
  <si>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</si>
  <si>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</si>
  <si>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</si>
  <si>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</si>
  <si>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</si>
  <si>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</si>
  <si>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</si>
  <si>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</si>
  <si>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</si>
  <si>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</si>
  <si>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</si>
  <si>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</si>
  <si>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</si>
  <si>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</si>
  <si>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</si>
  <si>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</si>
  <si>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</si>
  <si>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</si>
  <si>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</si>
  <si>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</si>
  <si>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</si>
  <si>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</si>
  <si>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</si>
  <si>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</si>
  <si>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</si>
  <si>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</si>
  <si>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</si>
  <si>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</si>
  <si>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</si>
  <si>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</si>
  <si>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</si>
  <si>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</si>
  <si>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</si>
  <si>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</si>
  <si>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</si>
  <si>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</si>
  <si>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</si>
  <si>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</si>
  <si>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</si>
  <si>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</si>
  <si>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</si>
  <si>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</si>
  <si>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</si>
  <si>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</si>
  <si>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</si>
  <si>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</si>
  <si>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</si>
  <si>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</si>
  <si>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</si>
  <si>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</si>
  <si>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</si>
  <si>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</si>
  <si>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</si>
  <si>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</si>
  <si>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</si>
  <si>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</si>
  <si>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</si>
  <si>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</si>
  <si>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</si>
  <si>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</si>
  <si>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</si>
  <si>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</si>
  <si>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</si>
  <si>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</si>
  <si>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</si>
  <si>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</si>
  <si>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</si>
  <si>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</si>
  <si>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</si>
  <si>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</si>
  <si>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</si>
  <si>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</si>
  <si>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</si>
  <si>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</si>
  <si>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</si>
  <si>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</si>
  <si>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</si>
  <si>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</si>
  <si>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</si>
  <si>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</si>
  <si>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</si>
  <si>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</si>
  <si>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</si>
  <si>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</si>
  <si>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</si>
  <si>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</si>
  <si>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</si>
  <si>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</si>
  <si>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</si>
  <si>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</si>
  <si>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</si>
  <si>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</si>
  <si>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</si>
  <si>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</si>
  <si>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</si>
  <si>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</si>
  <si>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</si>
  <si>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</si>
  <si>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</si>
  <si>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</si>
  <si>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</si>
  <si>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</si>
  <si>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</si>
  <si>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</si>
  <si>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</si>
  <si>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</si>
  <si>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</si>
  <si>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</si>
  <si>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</si>
  <si>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</si>
  <si>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</si>
  <si>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</si>
  <si>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</si>
  <si>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</si>
  <si>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</si>
  <si>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</si>
  <si>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</si>
  <si>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</si>
  <si>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</si>
  <si>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</si>
  <si>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</si>
  <si>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</si>
  <si>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</si>
  <si>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</si>
  <si>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</si>
  <si>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</si>
  <si>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</si>
  <si>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</si>
  <si>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20.12.2018</t>
  </si>
  <si>
    <t>86/84</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</si>
  <si>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</si>
  <si>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</si>
  <si>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</si>
  <si>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</si>
  <si>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</si>
  <si>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</si>
  <si>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chel@ao-ustek.ru</t>
  </si>
  <si>
    <t>О</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</si>
  <si>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</si>
  <si>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t>
  </si>
  <si>
    <t>Зона теплоснабжения № 01</t>
  </si>
  <si>
    <t>30.06.2019</t>
  </si>
  <si>
    <t>01.07.2019</t>
  </si>
  <si>
    <t>31.12.2019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</si>
  <si>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</si>
  <si>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</si>
  <si>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</si>
  <si>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</si>
  <si>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</si>
  <si>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</si>
  <si>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</si>
  <si>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</si>
  <si>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</si>
  <si>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</si>
  <si>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https://eias.fstrf.ru/disclo/get_file?p_guid=12fd3f35-b3ae-4d49-a420-8ecf28670277</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</si>
  <si>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</si>
  <si>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</si>
  <si>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</si>
  <si>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</si>
  <si>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</si>
  <si>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</si>
  <si>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</si>
  <si>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</si>
  <si>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</si>
  <si>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</si>
  <si>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</si>
  <si>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</si>
  <si>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</si>
  <si>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</si>
  <si>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На листе "Форма 4.2.1|Т-ТЭ| ТСО" в строке 24 тарифы указаны без учета НДС</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</si>
  <si>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</si>
  <si>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</si>
  <si>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</si>
  <si>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</si>
  <si>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</si>
  <si>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</si>
  <si>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</si>
  <si>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</si>
  <si>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</si>
  <si>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</si>
  <si>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</si>
  <si>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</si>
  <si>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</si>
  <si>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</si>
  <si>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</si>
  <si>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</si>
  <si>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</si>
  <si>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</si>
  <si>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</si>
  <si>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31244997</t>
  </si>
  <si>
    <t>Аргаяшское МУП "ВКХ"</t>
  </si>
  <si>
    <t>7426005900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</si>
  <si>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</si>
  <si>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</si>
  <si>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</si>
  <si>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</si>
  <si>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</si>
  <si>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</si>
  <si>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</si>
  <si>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</si>
  <si>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</si>
  <si>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</si>
  <si>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</si>
  <si>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</si>
  <si>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</si>
  <si>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</si>
  <si>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</si>
  <si>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</si>
  <si>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</si>
  <si>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</si>
  <si>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</si>
  <si>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</si>
  <si>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</si>
  <si>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</si>
  <si>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</si>
  <si>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</si>
  <si>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</si>
  <si>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</si>
  <si>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</si>
  <si>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</si>
  <si>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</si>
  <si>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</si>
  <si>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</si>
  <si>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</si>
  <si>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</si>
  <si>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</si>
  <si>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</si>
  <si>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</si>
  <si>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</si>
  <si>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</si>
  <si>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</si>
  <si>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</si>
  <si>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</si>
  <si>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</si>
  <si>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</si>
  <si>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</si>
  <si>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</si>
  <si>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</si>
  <si>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</si>
  <si>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</si>
  <si>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</si>
  <si>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</si>
  <si>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</si>
  <si>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</si>
  <si>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</si>
  <si>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</si>
  <si>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</si>
  <si>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</si>
  <si>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</si>
  <si>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</si>
  <si>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</si>
  <si>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</si>
  <si>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</si>
  <si>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</si>
  <si>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</si>
  <si>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</si>
  <si>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</si>
  <si>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</si>
  <si>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</si>
  <si>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</si>
  <si>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</si>
  <si>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</si>
  <si>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</si>
  <si>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</si>
  <si>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</si>
  <si>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</si>
  <si>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</si>
  <si>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</si>
  <si>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</si>
  <si>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</si>
  <si>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</si>
  <si>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</si>
  <si>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</si>
  <si>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</si>
  <si>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</si>
  <si>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</si>
  <si>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</si>
  <si>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</si>
  <si>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</si>
  <si>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</si>
  <si>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</si>
  <si>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</si>
  <si>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</si>
  <si>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</si>
  <si>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</si>
  <si>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</si>
  <si>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</si>
  <si>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</si>
  <si>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</si>
  <si>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</si>
  <si>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</si>
  <si>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</si>
  <si>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</si>
  <si>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</si>
  <si>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</si>
  <si>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</si>
  <si>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</si>
  <si>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</si>
  <si>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</si>
  <si>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</si>
  <si>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31237309</t>
  </si>
  <si>
    <t>ООО "Жилтехсервис"</t>
  </si>
  <si>
    <t>7452111894</t>
  </si>
  <si>
    <t>01-01-2019 00:00:00</t>
  </si>
  <si>
    <t>31526604</t>
  </si>
  <si>
    <t>ООО "Илья"</t>
  </si>
  <si>
    <t>7412000323</t>
  </si>
  <si>
    <t>03-12-2002 00:00:00</t>
  </si>
  <si>
    <t>14-01-2019 00:00:00</t>
  </si>
  <si>
    <t>31432341</t>
  </si>
  <si>
    <t>ООО "Интерполис"</t>
  </si>
  <si>
    <t>7452115480</t>
  </si>
  <si>
    <t>05-08-2020 00:00:00</t>
  </si>
  <si>
    <t>01-01-2022 00:00:00</t>
  </si>
  <si>
    <t>29-08-2019 00:00:00</t>
  </si>
  <si>
    <t>30386705</t>
  </si>
  <si>
    <t>ООО "Магнитогорская Сетевая Компания"</t>
  </si>
  <si>
    <t>7444059016</t>
  </si>
  <si>
    <t>03-09-2008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</si>
  <si>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</si>
  <si>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</si>
  <si>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</si>
  <si>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</si>
  <si>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</si>
  <si>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</si>
  <si>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</si>
  <si>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</si>
  <si>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</si>
  <si>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</si>
  <si>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</si>
  <si>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</si>
  <si>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</si>
  <si>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</si>
  <si>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</si>
  <si>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</si>
  <si>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</si>
  <si>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</si>
  <si>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</si>
  <si>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</si>
  <si>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</si>
  <si>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</si>
  <si>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</si>
  <si>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</si>
  <si>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</si>
  <si>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</si>
  <si>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</si>
  <si>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</si>
  <si>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</si>
  <si>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</si>
  <si>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</si>
  <si>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</si>
  <si>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</si>
  <si>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</si>
  <si>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</si>
  <si>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31234976</t>
  </si>
  <si>
    <t>7415084297</t>
  </si>
  <si>
    <t>09-08-2018 00:00:00</t>
  </si>
  <si>
    <t>31296561</t>
  </si>
  <si>
    <t>ООО "ТеплИст"</t>
  </si>
  <si>
    <t>7415097930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</si>
  <si>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</si>
  <si>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</si>
  <si>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</si>
  <si>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</si>
  <si>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</si>
  <si>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</si>
  <si>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</si>
  <si>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</si>
  <si>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</si>
  <si>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</si>
  <si>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</si>
  <si>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</si>
  <si>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</si>
  <si>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</si>
  <si>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</si>
  <si>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</si>
  <si>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</si>
  <si>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</si>
  <si>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</si>
  <si>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</si>
  <si>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</si>
  <si>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</si>
  <si>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</si>
  <si>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31235006</t>
  </si>
  <si>
    <t>ООО "Теплый Дом"</t>
  </si>
  <si>
    <t>7451432077</t>
  </si>
  <si>
    <t>31605001</t>
  </si>
  <si>
    <t>ООО "Тимирязевское ЖКХ"</t>
  </si>
  <si>
    <t>7415109128</t>
  </si>
  <si>
    <t>31513711</t>
  </si>
  <si>
    <t>ООО "УРТИ"</t>
  </si>
  <si>
    <t>7460051159</t>
  </si>
  <si>
    <t>29-01-2021 00:00:00</t>
  </si>
  <si>
    <t>31235000</t>
  </si>
  <si>
    <t>ООО "УралТехСервис"</t>
  </si>
  <si>
    <t>7444039193</t>
  </si>
  <si>
    <t>19-06-2003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</si>
  <si>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</si>
  <si>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</si>
  <si>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</si>
  <si>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</si>
  <si>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</si>
  <si>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</si>
  <si>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</si>
  <si>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</si>
  <si>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</si>
  <si>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</si>
  <si>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</si>
  <si>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</si>
  <si>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</si>
  <si>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</si>
  <si>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</si>
  <si>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</si>
  <si>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</si>
  <si>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</si>
  <si>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</si>
  <si>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</si>
  <si>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</si>
  <si>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</si>
  <si>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</si>
  <si>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</si>
  <si>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</si>
  <si>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</si>
  <si>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</si>
  <si>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</si>
  <si>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</si>
  <si>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</si>
  <si>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</si>
  <si>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</si>
  <si>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</si>
  <si>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</si>
  <si>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</si>
  <si>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</si>
  <si>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</si>
  <si>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</si>
  <si>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</si>
  <si>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</si>
  <si>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</si>
  <si>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</si>
  <si>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</si>
  <si>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</si>
  <si>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</si>
  <si>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</si>
  <si>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</si>
  <si>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</si>
  <si>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</si>
  <si>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</si>
  <si>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</si>
  <si>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</si>
  <si>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</si>
  <si>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</si>
  <si>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</si>
  <si>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</si>
  <si>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</si>
  <si>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</si>
  <si>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</si>
  <si>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</si>
  <si>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</si>
  <si>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</si>
  <si>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</si>
  <si>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</si>
  <si>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</si>
  <si>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</si>
  <si>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</si>
  <si>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</si>
  <si>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</si>
  <si>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</si>
  <si>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</si>
  <si>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</si>
  <si>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</si>
  <si>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</si>
  <si>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</si>
  <si>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</si>
  <si>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31235012</t>
  </si>
  <si>
    <t>Филиал "Санаторий "Чебаркульский" ФГБУ "СКК " Приволжский" МО РФ</t>
  </si>
  <si>
    <t>7420003536</t>
  </si>
  <si>
    <t>20-12-2002 00:00:00</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</si>
  <si>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</si>
  <si>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</si>
  <si>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</si>
  <si>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</si>
  <si>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</si>
  <si>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</si>
  <si>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</si>
  <si>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</si>
  <si>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</si>
  <si>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</si>
  <si>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</si>
  <si>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16:26:59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</si>
</sst>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3977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3021330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BL30"/>
  <sheetViews>
    <sheetView showGridLines="0" topLeftCell="I4" zoomScaleNormal="100" workbookViewId="0">
      <selection activeCell="O23" sqref="O23:BE23"/>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customWidth="1"/>
    <col min="16" max="17" width="23.7109375" style="523" hidden="1" customWidth="1"/>
    <col min="18" max="18" width="11.7109375" style="523" customWidth="1"/>
    <col min="19" max="19" width="3.7109375" style="523" customWidth="1"/>
    <col min="20" max="20" width="11.7109375" style="523" customWidth="1"/>
    <col min="21" max="21" width="8.5703125" style="523"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29.710937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29.710937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29.710937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29.710937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hidden="1" customWidth="1"/>
    <col min="57" max="57" width="4.7109375" style="523" customWidth="1"/>
    <col min="58" max="58" width="115.7109375" style="523" customWidth="1"/>
    <col min="59" max="60" width="10.5703125" style="585"/>
    <col min="61" max="61" width="11.140625" style="585" customWidth="1"/>
    <col min="62" max="64" width="10.5703125" style="585"/>
    <col min="65" max="284" width="10.5703125" style="523"/>
    <col min="285" max="292" width="0" style="523" hidden="1" customWidth="1"/>
    <col min="293" max="293" width="3.7109375" style="523" customWidth="1"/>
    <col min="294" max="294" width="3.85546875" style="523" customWidth="1"/>
    <col min="295" max="295" width="3.7109375" style="523" customWidth="1"/>
    <col min="296" max="296" width="12.7109375" style="523" customWidth="1"/>
    <col min="297" max="297" width="52.7109375" style="523" customWidth="1"/>
    <col min="298" max="301" width="0" style="523" hidden="1" customWidth="1"/>
    <col min="302" max="302" width="12.28515625" style="523" customWidth="1"/>
    <col min="303" max="303" width="6.42578125" style="523" customWidth="1"/>
    <col min="304" max="304" width="12.28515625" style="523" customWidth="1"/>
    <col min="305" max="305" width="0" style="523" hidden="1" customWidth="1"/>
    <col min="306" max="306" width="3.7109375" style="523" customWidth="1"/>
    <col min="307" max="307" width="11.140625" style="523" bestFit="1" customWidth="1"/>
    <col min="308" max="309" width="10.5703125" style="523"/>
    <col min="310" max="310" width="11.140625" style="523" customWidth="1"/>
    <col min="311" max="540" width="10.5703125" style="523"/>
    <col min="541" max="548" width="0" style="523" hidden="1" customWidth="1"/>
    <col min="549" max="549" width="3.7109375" style="523" customWidth="1"/>
    <col min="550" max="550" width="3.85546875" style="523" customWidth="1"/>
    <col min="551" max="551" width="3.7109375" style="523" customWidth="1"/>
    <col min="552" max="552" width="12.7109375" style="523" customWidth="1"/>
    <col min="553" max="553" width="52.7109375" style="523" customWidth="1"/>
    <col min="554" max="557" width="0" style="523" hidden="1" customWidth="1"/>
    <col min="558" max="558" width="12.28515625" style="523" customWidth="1"/>
    <col min="559" max="559" width="6.42578125" style="523" customWidth="1"/>
    <col min="560" max="560" width="12.28515625" style="523" customWidth="1"/>
    <col min="561" max="561" width="0" style="523" hidden="1" customWidth="1"/>
    <col min="562" max="562" width="3.7109375" style="523" customWidth="1"/>
    <col min="563" max="563" width="11.140625" style="523" bestFit="1" customWidth="1"/>
    <col min="564" max="565" width="10.5703125" style="523"/>
    <col min="566" max="566" width="11.140625" style="523" customWidth="1"/>
    <col min="567" max="796" width="10.5703125" style="523"/>
    <col min="797" max="804" width="0" style="523" hidden="1" customWidth="1"/>
    <col min="805" max="805" width="3.7109375" style="523" customWidth="1"/>
    <col min="806" max="806" width="3.85546875" style="523" customWidth="1"/>
    <col min="807" max="807" width="3.7109375" style="523" customWidth="1"/>
    <col min="808" max="808" width="12.7109375" style="523" customWidth="1"/>
    <col min="809" max="809" width="52.7109375" style="523" customWidth="1"/>
    <col min="810" max="813" width="0" style="523" hidden="1" customWidth="1"/>
    <col min="814" max="814" width="12.28515625" style="523" customWidth="1"/>
    <col min="815" max="815" width="6.42578125" style="523" customWidth="1"/>
    <col min="816" max="816" width="12.28515625" style="523" customWidth="1"/>
    <col min="817" max="817" width="0" style="523" hidden="1" customWidth="1"/>
    <col min="818" max="818" width="3.7109375" style="523" customWidth="1"/>
    <col min="819" max="819" width="11.140625" style="523" bestFit="1" customWidth="1"/>
    <col min="820" max="821" width="10.5703125" style="523"/>
    <col min="822" max="822" width="11.140625" style="523" customWidth="1"/>
    <col min="823" max="1052" width="10.5703125" style="523"/>
    <col min="1053" max="1060" width="0" style="523" hidden="1" customWidth="1"/>
    <col min="1061" max="1061" width="3.7109375" style="523" customWidth="1"/>
    <col min="1062" max="1062" width="3.85546875" style="523" customWidth="1"/>
    <col min="1063" max="1063" width="3.7109375" style="523" customWidth="1"/>
    <col min="1064" max="1064" width="12.7109375" style="523" customWidth="1"/>
    <col min="1065" max="1065" width="52.7109375" style="523" customWidth="1"/>
    <col min="1066" max="1069" width="0" style="523" hidden="1" customWidth="1"/>
    <col min="1070" max="1070" width="12.28515625" style="523" customWidth="1"/>
    <col min="1071" max="1071" width="6.42578125" style="523" customWidth="1"/>
    <col min="1072" max="1072" width="12.28515625" style="523" customWidth="1"/>
    <col min="1073" max="1073" width="0" style="523" hidden="1" customWidth="1"/>
    <col min="1074" max="1074" width="3.7109375" style="523" customWidth="1"/>
    <col min="1075" max="1075" width="11.140625" style="523" bestFit="1" customWidth="1"/>
    <col min="1076" max="1077" width="10.5703125" style="523"/>
    <col min="1078" max="1078" width="11.140625" style="523" customWidth="1"/>
    <col min="1079" max="1308" width="10.5703125" style="523"/>
    <col min="1309" max="1316" width="0" style="523" hidden="1" customWidth="1"/>
    <col min="1317" max="1317" width="3.7109375" style="523" customWidth="1"/>
    <col min="1318" max="1318" width="3.85546875" style="523" customWidth="1"/>
    <col min="1319" max="1319" width="3.7109375" style="523" customWidth="1"/>
    <col min="1320" max="1320" width="12.7109375" style="523" customWidth="1"/>
    <col min="1321" max="1321" width="52.7109375" style="523" customWidth="1"/>
    <col min="1322" max="1325" width="0" style="523" hidden="1" customWidth="1"/>
    <col min="1326" max="1326" width="12.28515625" style="523" customWidth="1"/>
    <col min="1327" max="1327" width="6.42578125" style="523" customWidth="1"/>
    <col min="1328" max="1328" width="12.28515625" style="523" customWidth="1"/>
    <col min="1329" max="1329" width="0" style="523" hidden="1" customWidth="1"/>
    <col min="1330" max="1330" width="3.7109375" style="523" customWidth="1"/>
    <col min="1331" max="1331" width="11.140625" style="523" bestFit="1" customWidth="1"/>
    <col min="1332" max="1333" width="10.5703125" style="523"/>
    <col min="1334" max="1334" width="11.140625" style="523" customWidth="1"/>
    <col min="1335" max="1564" width="10.5703125" style="523"/>
    <col min="1565" max="1572" width="0" style="523" hidden="1" customWidth="1"/>
    <col min="1573" max="1573" width="3.7109375" style="523" customWidth="1"/>
    <col min="1574" max="1574" width="3.85546875" style="523" customWidth="1"/>
    <col min="1575" max="1575" width="3.7109375" style="523" customWidth="1"/>
    <col min="1576" max="1576" width="12.7109375" style="523" customWidth="1"/>
    <col min="1577" max="1577" width="52.7109375" style="523" customWidth="1"/>
    <col min="1578" max="1581" width="0" style="523" hidden="1" customWidth="1"/>
    <col min="1582" max="1582" width="12.28515625" style="523" customWidth="1"/>
    <col min="1583" max="1583" width="6.42578125" style="523" customWidth="1"/>
    <col min="1584" max="1584" width="12.28515625" style="523" customWidth="1"/>
    <col min="1585" max="1585" width="0" style="523" hidden="1" customWidth="1"/>
    <col min="1586" max="1586" width="3.7109375" style="523" customWidth="1"/>
    <col min="1587" max="1587" width="11.140625" style="523" bestFit="1" customWidth="1"/>
    <col min="1588" max="1589" width="10.5703125" style="523"/>
    <col min="1590" max="1590" width="11.140625" style="523" customWidth="1"/>
    <col min="1591" max="1820" width="10.5703125" style="523"/>
    <col min="1821" max="1828" width="0" style="523" hidden="1" customWidth="1"/>
    <col min="1829" max="1829" width="3.7109375" style="523" customWidth="1"/>
    <col min="1830" max="1830" width="3.85546875" style="523" customWidth="1"/>
    <col min="1831" max="1831" width="3.7109375" style="523" customWidth="1"/>
    <col min="1832" max="1832" width="12.7109375" style="523" customWidth="1"/>
    <col min="1833" max="1833" width="52.7109375" style="523" customWidth="1"/>
    <col min="1834" max="1837" width="0" style="523" hidden="1" customWidth="1"/>
    <col min="1838" max="1838" width="12.28515625" style="523" customWidth="1"/>
    <col min="1839" max="1839" width="6.42578125" style="523" customWidth="1"/>
    <col min="1840" max="1840" width="12.28515625" style="523" customWidth="1"/>
    <col min="1841" max="1841" width="0" style="523" hidden="1" customWidth="1"/>
    <col min="1842" max="1842" width="3.7109375" style="523" customWidth="1"/>
    <col min="1843" max="1843" width="11.140625" style="523" bestFit="1" customWidth="1"/>
    <col min="1844" max="1845" width="10.5703125" style="523"/>
    <col min="1846" max="1846" width="11.140625" style="523" customWidth="1"/>
    <col min="1847" max="2076" width="10.5703125" style="523"/>
    <col min="2077" max="2084" width="0" style="523" hidden="1" customWidth="1"/>
    <col min="2085" max="2085" width="3.7109375" style="523" customWidth="1"/>
    <col min="2086" max="2086" width="3.85546875" style="523" customWidth="1"/>
    <col min="2087" max="2087" width="3.7109375" style="523" customWidth="1"/>
    <col min="2088" max="2088" width="12.7109375" style="523" customWidth="1"/>
    <col min="2089" max="2089" width="52.7109375" style="523" customWidth="1"/>
    <col min="2090" max="2093" width="0" style="523" hidden="1" customWidth="1"/>
    <col min="2094" max="2094" width="12.28515625" style="523" customWidth="1"/>
    <col min="2095" max="2095" width="6.42578125" style="523" customWidth="1"/>
    <col min="2096" max="2096" width="12.28515625" style="523" customWidth="1"/>
    <col min="2097" max="2097" width="0" style="523" hidden="1" customWidth="1"/>
    <col min="2098" max="2098" width="3.7109375" style="523" customWidth="1"/>
    <col min="2099" max="2099" width="11.140625" style="523" bestFit="1" customWidth="1"/>
    <col min="2100" max="2101" width="10.5703125" style="523"/>
    <col min="2102" max="2102" width="11.140625" style="523" customWidth="1"/>
    <col min="2103" max="2332" width="10.5703125" style="523"/>
    <col min="2333" max="2340" width="0" style="523" hidden="1" customWidth="1"/>
    <col min="2341" max="2341" width="3.7109375" style="523" customWidth="1"/>
    <col min="2342" max="2342" width="3.85546875" style="523" customWidth="1"/>
    <col min="2343" max="2343" width="3.7109375" style="523" customWidth="1"/>
    <col min="2344" max="2344" width="12.7109375" style="523" customWidth="1"/>
    <col min="2345" max="2345" width="52.7109375" style="523" customWidth="1"/>
    <col min="2346" max="2349" width="0" style="523" hidden="1" customWidth="1"/>
    <col min="2350" max="2350" width="12.28515625" style="523" customWidth="1"/>
    <col min="2351" max="2351" width="6.42578125" style="523" customWidth="1"/>
    <col min="2352" max="2352" width="12.28515625" style="523" customWidth="1"/>
    <col min="2353" max="2353" width="0" style="523" hidden="1" customWidth="1"/>
    <col min="2354" max="2354" width="3.7109375" style="523" customWidth="1"/>
    <col min="2355" max="2355" width="11.140625" style="523" bestFit="1" customWidth="1"/>
    <col min="2356" max="2357" width="10.5703125" style="523"/>
    <col min="2358" max="2358" width="11.140625" style="523" customWidth="1"/>
    <col min="2359" max="2588" width="10.5703125" style="523"/>
    <col min="2589" max="2596" width="0" style="523" hidden="1" customWidth="1"/>
    <col min="2597" max="2597" width="3.7109375" style="523" customWidth="1"/>
    <col min="2598" max="2598" width="3.85546875" style="523" customWidth="1"/>
    <col min="2599" max="2599" width="3.7109375" style="523" customWidth="1"/>
    <col min="2600" max="2600" width="12.7109375" style="523" customWidth="1"/>
    <col min="2601" max="2601" width="52.7109375" style="523" customWidth="1"/>
    <col min="2602" max="2605" width="0" style="523" hidden="1" customWidth="1"/>
    <col min="2606" max="2606" width="12.28515625" style="523" customWidth="1"/>
    <col min="2607" max="2607" width="6.42578125" style="523" customWidth="1"/>
    <col min="2608" max="2608" width="12.28515625" style="523" customWidth="1"/>
    <col min="2609" max="2609" width="0" style="523" hidden="1" customWidth="1"/>
    <col min="2610" max="2610" width="3.7109375" style="523" customWidth="1"/>
    <col min="2611" max="2611" width="11.140625" style="523" bestFit="1" customWidth="1"/>
    <col min="2612" max="2613" width="10.5703125" style="523"/>
    <col min="2614" max="2614" width="11.140625" style="523" customWidth="1"/>
    <col min="2615" max="2844" width="10.5703125" style="523"/>
    <col min="2845" max="2852" width="0" style="523" hidden="1" customWidth="1"/>
    <col min="2853" max="2853" width="3.7109375" style="523" customWidth="1"/>
    <col min="2854" max="2854" width="3.85546875" style="523" customWidth="1"/>
    <col min="2855" max="2855" width="3.7109375" style="523" customWidth="1"/>
    <col min="2856" max="2856" width="12.7109375" style="523" customWidth="1"/>
    <col min="2857" max="2857" width="52.7109375" style="523" customWidth="1"/>
    <col min="2858" max="2861" width="0" style="523" hidden="1" customWidth="1"/>
    <col min="2862" max="2862" width="12.28515625" style="523" customWidth="1"/>
    <col min="2863" max="2863" width="6.42578125" style="523" customWidth="1"/>
    <col min="2864" max="2864" width="12.28515625" style="523" customWidth="1"/>
    <col min="2865" max="2865" width="0" style="523" hidden="1" customWidth="1"/>
    <col min="2866" max="2866" width="3.7109375" style="523" customWidth="1"/>
    <col min="2867" max="2867" width="11.140625" style="523" bestFit="1" customWidth="1"/>
    <col min="2868" max="2869" width="10.5703125" style="523"/>
    <col min="2870" max="2870" width="11.140625" style="523" customWidth="1"/>
    <col min="2871" max="3100" width="10.5703125" style="523"/>
    <col min="3101" max="3108" width="0" style="523" hidden="1" customWidth="1"/>
    <col min="3109" max="3109" width="3.7109375" style="523" customWidth="1"/>
    <col min="3110" max="3110" width="3.85546875" style="523" customWidth="1"/>
    <col min="3111" max="3111" width="3.7109375" style="523" customWidth="1"/>
    <col min="3112" max="3112" width="12.7109375" style="523" customWidth="1"/>
    <col min="3113" max="3113" width="52.7109375" style="523" customWidth="1"/>
    <col min="3114" max="3117" width="0" style="523" hidden="1" customWidth="1"/>
    <col min="3118" max="3118" width="12.28515625" style="523" customWidth="1"/>
    <col min="3119" max="3119" width="6.42578125" style="523" customWidth="1"/>
    <col min="3120" max="3120" width="12.28515625" style="523" customWidth="1"/>
    <col min="3121" max="3121" width="0" style="523" hidden="1" customWidth="1"/>
    <col min="3122" max="3122" width="3.7109375" style="523" customWidth="1"/>
    <col min="3123" max="3123" width="11.140625" style="523" bestFit="1" customWidth="1"/>
    <col min="3124" max="3125" width="10.5703125" style="523"/>
    <col min="3126" max="3126" width="11.140625" style="523" customWidth="1"/>
    <col min="3127" max="3356" width="10.5703125" style="523"/>
    <col min="3357" max="3364" width="0" style="523" hidden="1" customWidth="1"/>
    <col min="3365" max="3365" width="3.7109375" style="523" customWidth="1"/>
    <col min="3366" max="3366" width="3.85546875" style="523" customWidth="1"/>
    <col min="3367" max="3367" width="3.7109375" style="523" customWidth="1"/>
    <col min="3368" max="3368" width="12.7109375" style="523" customWidth="1"/>
    <col min="3369" max="3369" width="52.7109375" style="523" customWidth="1"/>
    <col min="3370" max="3373" width="0" style="523" hidden="1" customWidth="1"/>
    <col min="3374" max="3374" width="12.28515625" style="523" customWidth="1"/>
    <col min="3375" max="3375" width="6.42578125" style="523" customWidth="1"/>
    <col min="3376" max="3376" width="12.28515625" style="523" customWidth="1"/>
    <col min="3377" max="3377" width="0" style="523" hidden="1" customWidth="1"/>
    <col min="3378" max="3378" width="3.7109375" style="523" customWidth="1"/>
    <col min="3379" max="3379" width="11.140625" style="523" bestFit="1" customWidth="1"/>
    <col min="3380" max="3381" width="10.5703125" style="523"/>
    <col min="3382" max="3382" width="11.140625" style="523" customWidth="1"/>
    <col min="3383" max="3612" width="10.5703125" style="523"/>
    <col min="3613" max="3620" width="0" style="523" hidden="1" customWidth="1"/>
    <col min="3621" max="3621" width="3.7109375" style="523" customWidth="1"/>
    <col min="3622" max="3622" width="3.85546875" style="523" customWidth="1"/>
    <col min="3623" max="3623" width="3.7109375" style="523" customWidth="1"/>
    <col min="3624" max="3624" width="12.7109375" style="523" customWidth="1"/>
    <col min="3625" max="3625" width="52.7109375" style="523" customWidth="1"/>
    <col min="3626" max="3629" width="0" style="523" hidden="1" customWidth="1"/>
    <col min="3630" max="3630" width="12.28515625" style="523" customWidth="1"/>
    <col min="3631" max="3631" width="6.42578125" style="523" customWidth="1"/>
    <col min="3632" max="3632" width="12.28515625" style="523" customWidth="1"/>
    <col min="3633" max="3633" width="0" style="523" hidden="1" customWidth="1"/>
    <col min="3634" max="3634" width="3.7109375" style="523" customWidth="1"/>
    <col min="3635" max="3635" width="11.140625" style="523" bestFit="1" customWidth="1"/>
    <col min="3636" max="3637" width="10.5703125" style="523"/>
    <col min="3638" max="3638" width="11.140625" style="523" customWidth="1"/>
    <col min="3639" max="3868" width="10.5703125" style="523"/>
    <col min="3869" max="3876" width="0" style="523" hidden="1" customWidth="1"/>
    <col min="3877" max="3877" width="3.7109375" style="523" customWidth="1"/>
    <col min="3878" max="3878" width="3.85546875" style="523" customWidth="1"/>
    <col min="3879" max="3879" width="3.7109375" style="523" customWidth="1"/>
    <col min="3880" max="3880" width="12.7109375" style="523" customWidth="1"/>
    <col min="3881" max="3881" width="52.7109375" style="523" customWidth="1"/>
    <col min="3882" max="3885" width="0" style="523" hidden="1" customWidth="1"/>
    <col min="3886" max="3886" width="12.28515625" style="523" customWidth="1"/>
    <col min="3887" max="3887" width="6.42578125" style="523" customWidth="1"/>
    <col min="3888" max="3888" width="12.28515625" style="523" customWidth="1"/>
    <col min="3889" max="3889" width="0" style="523" hidden="1" customWidth="1"/>
    <col min="3890" max="3890" width="3.7109375" style="523" customWidth="1"/>
    <col min="3891" max="3891" width="11.140625" style="523" bestFit="1" customWidth="1"/>
    <col min="3892" max="3893" width="10.5703125" style="523"/>
    <col min="3894" max="3894" width="11.140625" style="523" customWidth="1"/>
    <col min="3895" max="4124" width="10.5703125" style="523"/>
    <col min="4125" max="4132" width="0" style="523" hidden="1" customWidth="1"/>
    <col min="4133" max="4133" width="3.7109375" style="523" customWidth="1"/>
    <col min="4134" max="4134" width="3.85546875" style="523" customWidth="1"/>
    <col min="4135" max="4135" width="3.7109375" style="523" customWidth="1"/>
    <col min="4136" max="4136" width="12.7109375" style="523" customWidth="1"/>
    <col min="4137" max="4137" width="52.7109375" style="523" customWidth="1"/>
    <col min="4138" max="4141" width="0" style="523" hidden="1" customWidth="1"/>
    <col min="4142" max="4142" width="12.28515625" style="523" customWidth="1"/>
    <col min="4143" max="4143" width="6.42578125" style="523" customWidth="1"/>
    <col min="4144" max="4144" width="12.28515625" style="523" customWidth="1"/>
    <col min="4145" max="4145" width="0" style="523" hidden="1" customWidth="1"/>
    <col min="4146" max="4146" width="3.7109375" style="523" customWidth="1"/>
    <col min="4147" max="4147" width="11.140625" style="523" bestFit="1" customWidth="1"/>
    <col min="4148" max="4149" width="10.5703125" style="523"/>
    <col min="4150" max="4150" width="11.140625" style="523" customWidth="1"/>
    <col min="4151" max="4380" width="10.5703125" style="523"/>
    <col min="4381" max="4388" width="0" style="523" hidden="1" customWidth="1"/>
    <col min="4389" max="4389" width="3.7109375" style="523" customWidth="1"/>
    <col min="4390" max="4390" width="3.85546875" style="523" customWidth="1"/>
    <col min="4391" max="4391" width="3.7109375" style="523" customWidth="1"/>
    <col min="4392" max="4392" width="12.7109375" style="523" customWidth="1"/>
    <col min="4393" max="4393" width="52.7109375" style="523" customWidth="1"/>
    <col min="4394" max="4397" width="0" style="523" hidden="1" customWidth="1"/>
    <col min="4398" max="4398" width="12.28515625" style="523" customWidth="1"/>
    <col min="4399" max="4399" width="6.42578125" style="523" customWidth="1"/>
    <col min="4400" max="4400" width="12.28515625" style="523" customWidth="1"/>
    <col min="4401" max="4401" width="0" style="523" hidden="1" customWidth="1"/>
    <col min="4402" max="4402" width="3.7109375" style="523" customWidth="1"/>
    <col min="4403" max="4403" width="11.140625" style="523" bestFit="1" customWidth="1"/>
    <col min="4404" max="4405" width="10.5703125" style="523"/>
    <col min="4406" max="4406" width="11.140625" style="523" customWidth="1"/>
    <col min="4407" max="4636" width="10.5703125" style="523"/>
    <col min="4637" max="4644" width="0" style="523" hidden="1" customWidth="1"/>
    <col min="4645" max="4645" width="3.7109375" style="523" customWidth="1"/>
    <col min="4646" max="4646" width="3.85546875" style="523" customWidth="1"/>
    <col min="4647" max="4647" width="3.7109375" style="523" customWidth="1"/>
    <col min="4648" max="4648" width="12.7109375" style="523" customWidth="1"/>
    <col min="4649" max="4649" width="52.7109375" style="523" customWidth="1"/>
    <col min="4650" max="4653" width="0" style="523" hidden="1" customWidth="1"/>
    <col min="4654" max="4654" width="12.28515625" style="523" customWidth="1"/>
    <col min="4655" max="4655" width="6.42578125" style="523" customWidth="1"/>
    <col min="4656" max="4656" width="12.28515625" style="523" customWidth="1"/>
    <col min="4657" max="4657" width="0" style="523" hidden="1" customWidth="1"/>
    <col min="4658" max="4658" width="3.7109375" style="523" customWidth="1"/>
    <col min="4659" max="4659" width="11.140625" style="523" bestFit="1" customWidth="1"/>
    <col min="4660" max="4661" width="10.5703125" style="523"/>
    <col min="4662" max="4662" width="11.140625" style="523" customWidth="1"/>
    <col min="4663" max="4892" width="10.5703125" style="523"/>
    <col min="4893" max="4900" width="0" style="523" hidden="1" customWidth="1"/>
    <col min="4901" max="4901" width="3.7109375" style="523" customWidth="1"/>
    <col min="4902" max="4902" width="3.85546875" style="523" customWidth="1"/>
    <col min="4903" max="4903" width="3.7109375" style="523" customWidth="1"/>
    <col min="4904" max="4904" width="12.7109375" style="523" customWidth="1"/>
    <col min="4905" max="4905" width="52.7109375" style="523" customWidth="1"/>
    <col min="4906" max="4909" width="0" style="523" hidden="1" customWidth="1"/>
    <col min="4910" max="4910" width="12.28515625" style="523" customWidth="1"/>
    <col min="4911" max="4911" width="6.42578125" style="523" customWidth="1"/>
    <col min="4912" max="4912" width="12.28515625" style="523" customWidth="1"/>
    <col min="4913" max="4913" width="0" style="523" hidden="1" customWidth="1"/>
    <col min="4914" max="4914" width="3.7109375" style="523" customWidth="1"/>
    <col min="4915" max="4915" width="11.140625" style="523" bestFit="1" customWidth="1"/>
    <col min="4916" max="4917" width="10.5703125" style="523"/>
    <col min="4918" max="4918" width="11.140625" style="523" customWidth="1"/>
    <col min="4919" max="5148" width="10.5703125" style="523"/>
    <col min="5149" max="5156" width="0" style="523" hidden="1" customWidth="1"/>
    <col min="5157" max="5157" width="3.7109375" style="523" customWidth="1"/>
    <col min="5158" max="5158" width="3.85546875" style="523" customWidth="1"/>
    <col min="5159" max="5159" width="3.7109375" style="523" customWidth="1"/>
    <col min="5160" max="5160" width="12.7109375" style="523" customWidth="1"/>
    <col min="5161" max="5161" width="52.7109375" style="523" customWidth="1"/>
    <col min="5162" max="5165" width="0" style="523" hidden="1" customWidth="1"/>
    <col min="5166" max="5166" width="12.28515625" style="523" customWidth="1"/>
    <col min="5167" max="5167" width="6.42578125" style="523" customWidth="1"/>
    <col min="5168" max="5168" width="12.28515625" style="523" customWidth="1"/>
    <col min="5169" max="5169" width="0" style="523" hidden="1" customWidth="1"/>
    <col min="5170" max="5170" width="3.7109375" style="523" customWidth="1"/>
    <col min="5171" max="5171" width="11.140625" style="523" bestFit="1" customWidth="1"/>
    <col min="5172" max="5173" width="10.5703125" style="523"/>
    <col min="5174" max="5174" width="11.140625" style="523" customWidth="1"/>
    <col min="5175" max="5404" width="10.5703125" style="523"/>
    <col min="5405" max="5412" width="0" style="523" hidden="1" customWidth="1"/>
    <col min="5413" max="5413" width="3.7109375" style="523" customWidth="1"/>
    <col min="5414" max="5414" width="3.85546875" style="523" customWidth="1"/>
    <col min="5415" max="5415" width="3.7109375" style="523" customWidth="1"/>
    <col min="5416" max="5416" width="12.7109375" style="523" customWidth="1"/>
    <col min="5417" max="5417" width="52.7109375" style="523" customWidth="1"/>
    <col min="5418" max="5421" width="0" style="523" hidden="1" customWidth="1"/>
    <col min="5422" max="5422" width="12.28515625" style="523" customWidth="1"/>
    <col min="5423" max="5423" width="6.42578125" style="523" customWidth="1"/>
    <col min="5424" max="5424" width="12.28515625" style="523" customWidth="1"/>
    <col min="5425" max="5425" width="0" style="523" hidden="1" customWidth="1"/>
    <col min="5426" max="5426" width="3.7109375" style="523" customWidth="1"/>
    <col min="5427" max="5427" width="11.140625" style="523" bestFit="1" customWidth="1"/>
    <col min="5428" max="5429" width="10.5703125" style="523"/>
    <col min="5430" max="5430" width="11.140625" style="523" customWidth="1"/>
    <col min="5431" max="5660" width="10.5703125" style="523"/>
    <col min="5661" max="5668" width="0" style="523" hidden="1" customWidth="1"/>
    <col min="5669" max="5669" width="3.7109375" style="523" customWidth="1"/>
    <col min="5670" max="5670" width="3.85546875" style="523" customWidth="1"/>
    <col min="5671" max="5671" width="3.7109375" style="523" customWidth="1"/>
    <col min="5672" max="5672" width="12.7109375" style="523" customWidth="1"/>
    <col min="5673" max="5673" width="52.7109375" style="523" customWidth="1"/>
    <col min="5674" max="5677" width="0" style="523" hidden="1" customWidth="1"/>
    <col min="5678" max="5678" width="12.28515625" style="523" customWidth="1"/>
    <col min="5679" max="5679" width="6.42578125" style="523" customWidth="1"/>
    <col min="5680" max="5680" width="12.28515625" style="523" customWidth="1"/>
    <col min="5681" max="5681" width="0" style="523" hidden="1" customWidth="1"/>
    <col min="5682" max="5682" width="3.7109375" style="523" customWidth="1"/>
    <col min="5683" max="5683" width="11.140625" style="523" bestFit="1" customWidth="1"/>
    <col min="5684" max="5685" width="10.5703125" style="523"/>
    <col min="5686" max="5686" width="11.140625" style="523" customWidth="1"/>
    <col min="5687" max="5916" width="10.5703125" style="523"/>
    <col min="5917" max="5924" width="0" style="523" hidden="1" customWidth="1"/>
    <col min="5925" max="5925" width="3.7109375" style="523" customWidth="1"/>
    <col min="5926" max="5926" width="3.85546875" style="523" customWidth="1"/>
    <col min="5927" max="5927" width="3.7109375" style="523" customWidth="1"/>
    <col min="5928" max="5928" width="12.7109375" style="523" customWidth="1"/>
    <col min="5929" max="5929" width="52.7109375" style="523" customWidth="1"/>
    <col min="5930" max="5933" width="0" style="523" hidden="1" customWidth="1"/>
    <col min="5934" max="5934" width="12.28515625" style="523" customWidth="1"/>
    <col min="5935" max="5935" width="6.42578125" style="523" customWidth="1"/>
    <col min="5936" max="5936" width="12.28515625" style="523" customWidth="1"/>
    <col min="5937" max="5937" width="0" style="523" hidden="1" customWidth="1"/>
    <col min="5938" max="5938" width="3.7109375" style="523" customWidth="1"/>
    <col min="5939" max="5939" width="11.140625" style="523" bestFit="1" customWidth="1"/>
    <col min="5940" max="5941" width="10.5703125" style="523"/>
    <col min="5942" max="5942" width="11.140625" style="523" customWidth="1"/>
    <col min="5943" max="6172" width="10.5703125" style="523"/>
    <col min="6173" max="6180" width="0" style="523" hidden="1" customWidth="1"/>
    <col min="6181" max="6181" width="3.7109375" style="523" customWidth="1"/>
    <col min="6182" max="6182" width="3.85546875" style="523" customWidth="1"/>
    <col min="6183" max="6183" width="3.7109375" style="523" customWidth="1"/>
    <col min="6184" max="6184" width="12.7109375" style="523" customWidth="1"/>
    <col min="6185" max="6185" width="52.7109375" style="523" customWidth="1"/>
    <col min="6186" max="6189" width="0" style="523" hidden="1" customWidth="1"/>
    <col min="6190" max="6190" width="12.28515625" style="523" customWidth="1"/>
    <col min="6191" max="6191" width="6.42578125" style="523" customWidth="1"/>
    <col min="6192" max="6192" width="12.28515625" style="523" customWidth="1"/>
    <col min="6193" max="6193" width="0" style="523" hidden="1" customWidth="1"/>
    <col min="6194" max="6194" width="3.7109375" style="523" customWidth="1"/>
    <col min="6195" max="6195" width="11.140625" style="523" bestFit="1" customWidth="1"/>
    <col min="6196" max="6197" width="10.5703125" style="523"/>
    <col min="6198" max="6198" width="11.140625" style="523" customWidth="1"/>
    <col min="6199" max="6428" width="10.5703125" style="523"/>
    <col min="6429" max="6436" width="0" style="523" hidden="1" customWidth="1"/>
    <col min="6437" max="6437" width="3.7109375" style="523" customWidth="1"/>
    <col min="6438" max="6438" width="3.85546875" style="523" customWidth="1"/>
    <col min="6439" max="6439" width="3.7109375" style="523" customWidth="1"/>
    <col min="6440" max="6440" width="12.7109375" style="523" customWidth="1"/>
    <col min="6441" max="6441" width="52.7109375" style="523" customWidth="1"/>
    <col min="6442" max="6445" width="0" style="523" hidden="1" customWidth="1"/>
    <col min="6446" max="6446" width="12.28515625" style="523" customWidth="1"/>
    <col min="6447" max="6447" width="6.42578125" style="523" customWidth="1"/>
    <col min="6448" max="6448" width="12.28515625" style="523" customWidth="1"/>
    <col min="6449" max="6449" width="0" style="523" hidden="1" customWidth="1"/>
    <col min="6450" max="6450" width="3.7109375" style="523" customWidth="1"/>
    <col min="6451" max="6451" width="11.140625" style="523" bestFit="1" customWidth="1"/>
    <col min="6452" max="6453" width="10.5703125" style="523"/>
    <col min="6454" max="6454" width="11.140625" style="523" customWidth="1"/>
    <col min="6455" max="6684" width="10.5703125" style="523"/>
    <col min="6685" max="6692" width="0" style="523" hidden="1" customWidth="1"/>
    <col min="6693" max="6693" width="3.7109375" style="523" customWidth="1"/>
    <col min="6694" max="6694" width="3.85546875" style="523" customWidth="1"/>
    <col min="6695" max="6695" width="3.7109375" style="523" customWidth="1"/>
    <col min="6696" max="6696" width="12.7109375" style="523" customWidth="1"/>
    <col min="6697" max="6697" width="52.7109375" style="523" customWidth="1"/>
    <col min="6698" max="6701" width="0" style="523" hidden="1" customWidth="1"/>
    <col min="6702" max="6702" width="12.28515625" style="523" customWidth="1"/>
    <col min="6703" max="6703" width="6.42578125" style="523" customWidth="1"/>
    <col min="6704" max="6704" width="12.28515625" style="523" customWidth="1"/>
    <col min="6705" max="6705" width="0" style="523" hidden="1" customWidth="1"/>
    <col min="6706" max="6706" width="3.7109375" style="523" customWidth="1"/>
    <col min="6707" max="6707" width="11.140625" style="523" bestFit="1" customWidth="1"/>
    <col min="6708" max="6709" width="10.5703125" style="523"/>
    <col min="6710" max="6710" width="11.140625" style="523" customWidth="1"/>
    <col min="6711" max="6940" width="10.5703125" style="523"/>
    <col min="6941" max="6948" width="0" style="523" hidden="1" customWidth="1"/>
    <col min="6949" max="6949" width="3.7109375" style="523" customWidth="1"/>
    <col min="6950" max="6950" width="3.85546875" style="523" customWidth="1"/>
    <col min="6951" max="6951" width="3.7109375" style="523" customWidth="1"/>
    <col min="6952" max="6952" width="12.7109375" style="523" customWidth="1"/>
    <col min="6953" max="6953" width="52.7109375" style="523" customWidth="1"/>
    <col min="6954" max="6957" width="0" style="523" hidden="1" customWidth="1"/>
    <col min="6958" max="6958" width="12.28515625" style="523" customWidth="1"/>
    <col min="6959" max="6959" width="6.42578125" style="523" customWidth="1"/>
    <col min="6960" max="6960" width="12.28515625" style="523" customWidth="1"/>
    <col min="6961" max="6961" width="0" style="523" hidden="1" customWidth="1"/>
    <col min="6962" max="6962" width="3.7109375" style="523" customWidth="1"/>
    <col min="6963" max="6963" width="11.140625" style="523" bestFit="1" customWidth="1"/>
    <col min="6964" max="6965" width="10.5703125" style="523"/>
    <col min="6966" max="6966" width="11.140625" style="523" customWidth="1"/>
    <col min="6967" max="7196" width="10.5703125" style="523"/>
    <col min="7197" max="7204" width="0" style="523" hidden="1" customWidth="1"/>
    <col min="7205" max="7205" width="3.7109375" style="523" customWidth="1"/>
    <col min="7206" max="7206" width="3.85546875" style="523" customWidth="1"/>
    <col min="7207" max="7207" width="3.7109375" style="523" customWidth="1"/>
    <col min="7208" max="7208" width="12.7109375" style="523" customWidth="1"/>
    <col min="7209" max="7209" width="52.7109375" style="523" customWidth="1"/>
    <col min="7210" max="7213" width="0" style="523" hidden="1" customWidth="1"/>
    <col min="7214" max="7214" width="12.28515625" style="523" customWidth="1"/>
    <col min="7215" max="7215" width="6.42578125" style="523" customWidth="1"/>
    <col min="7216" max="7216" width="12.28515625" style="523" customWidth="1"/>
    <col min="7217" max="7217" width="0" style="523" hidden="1" customWidth="1"/>
    <col min="7218" max="7218" width="3.7109375" style="523" customWidth="1"/>
    <col min="7219" max="7219" width="11.140625" style="523" bestFit="1" customWidth="1"/>
    <col min="7220" max="7221" width="10.5703125" style="523"/>
    <col min="7222" max="7222" width="11.140625" style="523" customWidth="1"/>
    <col min="7223" max="7452" width="10.5703125" style="523"/>
    <col min="7453" max="7460" width="0" style="523" hidden="1" customWidth="1"/>
    <col min="7461" max="7461" width="3.7109375" style="523" customWidth="1"/>
    <col min="7462" max="7462" width="3.85546875" style="523" customWidth="1"/>
    <col min="7463" max="7463" width="3.7109375" style="523" customWidth="1"/>
    <col min="7464" max="7464" width="12.7109375" style="523" customWidth="1"/>
    <col min="7465" max="7465" width="52.7109375" style="523" customWidth="1"/>
    <col min="7466" max="7469" width="0" style="523" hidden="1" customWidth="1"/>
    <col min="7470" max="7470" width="12.28515625" style="523" customWidth="1"/>
    <col min="7471" max="7471" width="6.42578125" style="523" customWidth="1"/>
    <col min="7472" max="7472" width="12.28515625" style="523" customWidth="1"/>
    <col min="7473" max="7473" width="0" style="523" hidden="1" customWidth="1"/>
    <col min="7474" max="7474" width="3.7109375" style="523" customWidth="1"/>
    <col min="7475" max="7475" width="11.140625" style="523" bestFit="1" customWidth="1"/>
    <col min="7476" max="7477" width="10.5703125" style="523"/>
    <col min="7478" max="7478" width="11.140625" style="523" customWidth="1"/>
    <col min="7479" max="7708" width="10.5703125" style="523"/>
    <col min="7709" max="7716" width="0" style="523" hidden="1" customWidth="1"/>
    <col min="7717" max="7717" width="3.7109375" style="523" customWidth="1"/>
    <col min="7718" max="7718" width="3.85546875" style="523" customWidth="1"/>
    <col min="7719" max="7719" width="3.7109375" style="523" customWidth="1"/>
    <col min="7720" max="7720" width="12.7109375" style="523" customWidth="1"/>
    <col min="7721" max="7721" width="52.7109375" style="523" customWidth="1"/>
    <col min="7722" max="7725" width="0" style="523" hidden="1" customWidth="1"/>
    <col min="7726" max="7726" width="12.28515625" style="523" customWidth="1"/>
    <col min="7727" max="7727" width="6.42578125" style="523" customWidth="1"/>
    <col min="7728" max="7728" width="12.28515625" style="523" customWidth="1"/>
    <col min="7729" max="7729" width="0" style="523" hidden="1" customWidth="1"/>
    <col min="7730" max="7730" width="3.7109375" style="523" customWidth="1"/>
    <col min="7731" max="7731" width="11.140625" style="523" bestFit="1" customWidth="1"/>
    <col min="7732" max="7733" width="10.5703125" style="523"/>
    <col min="7734" max="7734" width="11.140625" style="523" customWidth="1"/>
    <col min="7735" max="7964" width="10.5703125" style="523"/>
    <col min="7965" max="7972" width="0" style="523" hidden="1" customWidth="1"/>
    <col min="7973" max="7973" width="3.7109375" style="523" customWidth="1"/>
    <col min="7974" max="7974" width="3.85546875" style="523" customWidth="1"/>
    <col min="7975" max="7975" width="3.7109375" style="523" customWidth="1"/>
    <col min="7976" max="7976" width="12.7109375" style="523" customWidth="1"/>
    <col min="7977" max="7977" width="52.7109375" style="523" customWidth="1"/>
    <col min="7978" max="7981" width="0" style="523" hidden="1" customWidth="1"/>
    <col min="7982" max="7982" width="12.28515625" style="523" customWidth="1"/>
    <col min="7983" max="7983" width="6.42578125" style="523" customWidth="1"/>
    <col min="7984" max="7984" width="12.28515625" style="523" customWidth="1"/>
    <col min="7985" max="7985" width="0" style="523" hidden="1" customWidth="1"/>
    <col min="7986" max="7986" width="3.7109375" style="523" customWidth="1"/>
    <col min="7987" max="7987" width="11.140625" style="523" bestFit="1" customWidth="1"/>
    <col min="7988" max="7989" width="10.5703125" style="523"/>
    <col min="7990" max="7990" width="11.140625" style="523" customWidth="1"/>
    <col min="7991" max="8220" width="10.5703125" style="523"/>
    <col min="8221" max="8228" width="0" style="523" hidden="1" customWidth="1"/>
    <col min="8229" max="8229" width="3.7109375" style="523" customWidth="1"/>
    <col min="8230" max="8230" width="3.85546875" style="523" customWidth="1"/>
    <col min="8231" max="8231" width="3.7109375" style="523" customWidth="1"/>
    <col min="8232" max="8232" width="12.7109375" style="523" customWidth="1"/>
    <col min="8233" max="8233" width="52.7109375" style="523" customWidth="1"/>
    <col min="8234" max="8237" width="0" style="523" hidden="1" customWidth="1"/>
    <col min="8238" max="8238" width="12.28515625" style="523" customWidth="1"/>
    <col min="8239" max="8239" width="6.42578125" style="523" customWidth="1"/>
    <col min="8240" max="8240" width="12.28515625" style="523" customWidth="1"/>
    <col min="8241" max="8241" width="0" style="523" hidden="1" customWidth="1"/>
    <col min="8242" max="8242" width="3.7109375" style="523" customWidth="1"/>
    <col min="8243" max="8243" width="11.140625" style="523" bestFit="1" customWidth="1"/>
    <col min="8244" max="8245" width="10.5703125" style="523"/>
    <col min="8246" max="8246" width="11.140625" style="523" customWidth="1"/>
    <col min="8247" max="8476" width="10.5703125" style="523"/>
    <col min="8477" max="8484" width="0" style="523" hidden="1" customWidth="1"/>
    <col min="8485" max="8485" width="3.7109375" style="523" customWidth="1"/>
    <col min="8486" max="8486" width="3.85546875" style="523" customWidth="1"/>
    <col min="8487" max="8487" width="3.7109375" style="523" customWidth="1"/>
    <col min="8488" max="8488" width="12.7109375" style="523" customWidth="1"/>
    <col min="8489" max="8489" width="52.7109375" style="523" customWidth="1"/>
    <col min="8490" max="8493" width="0" style="523" hidden="1" customWidth="1"/>
    <col min="8494" max="8494" width="12.28515625" style="523" customWidth="1"/>
    <col min="8495" max="8495" width="6.42578125" style="523" customWidth="1"/>
    <col min="8496" max="8496" width="12.28515625" style="523" customWidth="1"/>
    <col min="8497" max="8497" width="0" style="523" hidden="1" customWidth="1"/>
    <col min="8498" max="8498" width="3.7109375" style="523" customWidth="1"/>
    <col min="8499" max="8499" width="11.140625" style="523" bestFit="1" customWidth="1"/>
    <col min="8500" max="8501" width="10.5703125" style="523"/>
    <col min="8502" max="8502" width="11.140625" style="523" customWidth="1"/>
    <col min="8503" max="8732" width="10.5703125" style="523"/>
    <col min="8733" max="8740" width="0" style="523" hidden="1" customWidth="1"/>
    <col min="8741" max="8741" width="3.7109375" style="523" customWidth="1"/>
    <col min="8742" max="8742" width="3.85546875" style="523" customWidth="1"/>
    <col min="8743" max="8743" width="3.7109375" style="523" customWidth="1"/>
    <col min="8744" max="8744" width="12.7109375" style="523" customWidth="1"/>
    <col min="8745" max="8745" width="52.7109375" style="523" customWidth="1"/>
    <col min="8746" max="8749" width="0" style="523" hidden="1" customWidth="1"/>
    <col min="8750" max="8750" width="12.28515625" style="523" customWidth="1"/>
    <col min="8751" max="8751" width="6.42578125" style="523" customWidth="1"/>
    <col min="8752" max="8752" width="12.28515625" style="523" customWidth="1"/>
    <col min="8753" max="8753" width="0" style="523" hidden="1" customWidth="1"/>
    <col min="8754" max="8754" width="3.7109375" style="523" customWidth="1"/>
    <col min="8755" max="8755" width="11.140625" style="523" bestFit="1" customWidth="1"/>
    <col min="8756" max="8757" width="10.5703125" style="523"/>
    <col min="8758" max="8758" width="11.140625" style="523" customWidth="1"/>
    <col min="8759" max="8988" width="10.5703125" style="523"/>
    <col min="8989" max="8996" width="0" style="523" hidden="1" customWidth="1"/>
    <col min="8997" max="8997" width="3.7109375" style="523" customWidth="1"/>
    <col min="8998" max="8998" width="3.85546875" style="523" customWidth="1"/>
    <col min="8999" max="8999" width="3.7109375" style="523" customWidth="1"/>
    <col min="9000" max="9000" width="12.7109375" style="523" customWidth="1"/>
    <col min="9001" max="9001" width="52.7109375" style="523" customWidth="1"/>
    <col min="9002" max="9005" width="0" style="523" hidden="1" customWidth="1"/>
    <col min="9006" max="9006" width="12.28515625" style="523" customWidth="1"/>
    <col min="9007" max="9007" width="6.42578125" style="523" customWidth="1"/>
    <col min="9008" max="9008" width="12.28515625" style="523" customWidth="1"/>
    <col min="9009" max="9009" width="0" style="523" hidden="1" customWidth="1"/>
    <col min="9010" max="9010" width="3.7109375" style="523" customWidth="1"/>
    <col min="9011" max="9011" width="11.140625" style="523" bestFit="1" customWidth="1"/>
    <col min="9012" max="9013" width="10.5703125" style="523"/>
    <col min="9014" max="9014" width="11.140625" style="523" customWidth="1"/>
    <col min="9015" max="9244" width="10.5703125" style="523"/>
    <col min="9245" max="9252" width="0" style="523" hidden="1" customWidth="1"/>
    <col min="9253" max="9253" width="3.7109375" style="523" customWidth="1"/>
    <col min="9254" max="9254" width="3.85546875" style="523" customWidth="1"/>
    <col min="9255" max="9255" width="3.7109375" style="523" customWidth="1"/>
    <col min="9256" max="9256" width="12.7109375" style="523" customWidth="1"/>
    <col min="9257" max="9257" width="52.7109375" style="523" customWidth="1"/>
    <col min="9258" max="9261" width="0" style="523" hidden="1" customWidth="1"/>
    <col min="9262" max="9262" width="12.28515625" style="523" customWidth="1"/>
    <col min="9263" max="9263" width="6.42578125" style="523" customWidth="1"/>
    <col min="9264" max="9264" width="12.28515625" style="523" customWidth="1"/>
    <col min="9265" max="9265" width="0" style="523" hidden="1" customWidth="1"/>
    <col min="9266" max="9266" width="3.7109375" style="523" customWidth="1"/>
    <col min="9267" max="9267" width="11.140625" style="523" bestFit="1" customWidth="1"/>
    <col min="9268" max="9269" width="10.5703125" style="523"/>
    <col min="9270" max="9270" width="11.140625" style="523" customWidth="1"/>
    <col min="9271" max="9500" width="10.5703125" style="523"/>
    <col min="9501" max="9508" width="0" style="523" hidden="1" customWidth="1"/>
    <col min="9509" max="9509" width="3.7109375" style="523" customWidth="1"/>
    <col min="9510" max="9510" width="3.85546875" style="523" customWidth="1"/>
    <col min="9511" max="9511" width="3.7109375" style="523" customWidth="1"/>
    <col min="9512" max="9512" width="12.7109375" style="523" customWidth="1"/>
    <col min="9513" max="9513" width="52.7109375" style="523" customWidth="1"/>
    <col min="9514" max="9517" width="0" style="523" hidden="1" customWidth="1"/>
    <col min="9518" max="9518" width="12.28515625" style="523" customWidth="1"/>
    <col min="9519" max="9519" width="6.42578125" style="523" customWidth="1"/>
    <col min="9520" max="9520" width="12.28515625" style="523" customWidth="1"/>
    <col min="9521" max="9521" width="0" style="523" hidden="1" customWidth="1"/>
    <col min="9522" max="9522" width="3.7109375" style="523" customWidth="1"/>
    <col min="9523" max="9523" width="11.140625" style="523" bestFit="1" customWidth="1"/>
    <col min="9524" max="9525" width="10.5703125" style="523"/>
    <col min="9526" max="9526" width="11.140625" style="523" customWidth="1"/>
    <col min="9527" max="9756" width="10.5703125" style="523"/>
    <col min="9757" max="9764" width="0" style="523" hidden="1" customWidth="1"/>
    <col min="9765" max="9765" width="3.7109375" style="523" customWidth="1"/>
    <col min="9766" max="9766" width="3.85546875" style="523" customWidth="1"/>
    <col min="9767" max="9767" width="3.7109375" style="523" customWidth="1"/>
    <col min="9768" max="9768" width="12.7109375" style="523" customWidth="1"/>
    <col min="9769" max="9769" width="52.7109375" style="523" customWidth="1"/>
    <col min="9770" max="9773" width="0" style="523" hidden="1" customWidth="1"/>
    <col min="9774" max="9774" width="12.28515625" style="523" customWidth="1"/>
    <col min="9775" max="9775" width="6.42578125" style="523" customWidth="1"/>
    <col min="9776" max="9776" width="12.28515625" style="523" customWidth="1"/>
    <col min="9777" max="9777" width="0" style="523" hidden="1" customWidth="1"/>
    <col min="9778" max="9778" width="3.7109375" style="523" customWidth="1"/>
    <col min="9779" max="9779" width="11.140625" style="523" bestFit="1" customWidth="1"/>
    <col min="9780" max="9781" width="10.5703125" style="523"/>
    <col min="9782" max="9782" width="11.140625" style="523" customWidth="1"/>
    <col min="9783" max="10012" width="10.5703125" style="523"/>
    <col min="10013" max="10020" width="0" style="523" hidden="1" customWidth="1"/>
    <col min="10021" max="10021" width="3.7109375" style="523" customWidth="1"/>
    <col min="10022" max="10022" width="3.85546875" style="523" customWidth="1"/>
    <col min="10023" max="10023" width="3.7109375" style="523" customWidth="1"/>
    <col min="10024" max="10024" width="12.7109375" style="523" customWidth="1"/>
    <col min="10025" max="10025" width="52.7109375" style="523" customWidth="1"/>
    <col min="10026" max="10029" width="0" style="523" hidden="1" customWidth="1"/>
    <col min="10030" max="10030" width="12.28515625" style="523" customWidth="1"/>
    <col min="10031" max="10031" width="6.42578125" style="523" customWidth="1"/>
    <col min="10032" max="10032" width="12.28515625" style="523" customWidth="1"/>
    <col min="10033" max="10033" width="0" style="523" hidden="1" customWidth="1"/>
    <col min="10034" max="10034" width="3.7109375" style="523" customWidth="1"/>
    <col min="10035" max="10035" width="11.140625" style="523" bestFit="1" customWidth="1"/>
    <col min="10036" max="10037" width="10.5703125" style="523"/>
    <col min="10038" max="10038" width="11.140625" style="523" customWidth="1"/>
    <col min="10039" max="10268" width="10.5703125" style="523"/>
    <col min="10269" max="10276" width="0" style="523" hidden="1" customWidth="1"/>
    <col min="10277" max="10277" width="3.7109375" style="523" customWidth="1"/>
    <col min="10278" max="10278" width="3.85546875" style="523" customWidth="1"/>
    <col min="10279" max="10279" width="3.7109375" style="523" customWidth="1"/>
    <col min="10280" max="10280" width="12.7109375" style="523" customWidth="1"/>
    <col min="10281" max="10281" width="52.7109375" style="523" customWidth="1"/>
    <col min="10282" max="10285" width="0" style="523" hidden="1" customWidth="1"/>
    <col min="10286" max="10286" width="12.28515625" style="523" customWidth="1"/>
    <col min="10287" max="10287" width="6.42578125" style="523" customWidth="1"/>
    <col min="10288" max="10288" width="12.28515625" style="523" customWidth="1"/>
    <col min="10289" max="10289" width="0" style="523" hidden="1" customWidth="1"/>
    <col min="10290" max="10290" width="3.7109375" style="523" customWidth="1"/>
    <col min="10291" max="10291" width="11.140625" style="523" bestFit="1" customWidth="1"/>
    <col min="10292" max="10293" width="10.5703125" style="523"/>
    <col min="10294" max="10294" width="11.140625" style="523" customWidth="1"/>
    <col min="10295" max="10524" width="10.5703125" style="523"/>
    <col min="10525" max="10532" width="0" style="523" hidden="1" customWidth="1"/>
    <col min="10533" max="10533" width="3.7109375" style="523" customWidth="1"/>
    <col min="10534" max="10534" width="3.85546875" style="523" customWidth="1"/>
    <col min="10535" max="10535" width="3.7109375" style="523" customWidth="1"/>
    <col min="10536" max="10536" width="12.7109375" style="523" customWidth="1"/>
    <col min="10537" max="10537" width="52.7109375" style="523" customWidth="1"/>
    <col min="10538" max="10541" width="0" style="523" hidden="1" customWidth="1"/>
    <col min="10542" max="10542" width="12.28515625" style="523" customWidth="1"/>
    <col min="10543" max="10543" width="6.42578125" style="523" customWidth="1"/>
    <col min="10544" max="10544" width="12.28515625" style="523" customWidth="1"/>
    <col min="10545" max="10545" width="0" style="523" hidden="1" customWidth="1"/>
    <col min="10546" max="10546" width="3.7109375" style="523" customWidth="1"/>
    <col min="10547" max="10547" width="11.140625" style="523" bestFit="1" customWidth="1"/>
    <col min="10548" max="10549" width="10.5703125" style="523"/>
    <col min="10550" max="10550" width="11.140625" style="523" customWidth="1"/>
    <col min="10551" max="10780" width="10.5703125" style="523"/>
    <col min="10781" max="10788" width="0" style="523" hidden="1" customWidth="1"/>
    <col min="10789" max="10789" width="3.7109375" style="523" customWidth="1"/>
    <col min="10790" max="10790" width="3.85546875" style="523" customWidth="1"/>
    <col min="10791" max="10791" width="3.7109375" style="523" customWidth="1"/>
    <col min="10792" max="10792" width="12.7109375" style="523" customWidth="1"/>
    <col min="10793" max="10793" width="52.7109375" style="523" customWidth="1"/>
    <col min="10794" max="10797" width="0" style="523" hidden="1" customWidth="1"/>
    <col min="10798" max="10798" width="12.28515625" style="523" customWidth="1"/>
    <col min="10799" max="10799" width="6.42578125" style="523" customWidth="1"/>
    <col min="10800" max="10800" width="12.28515625" style="523" customWidth="1"/>
    <col min="10801" max="10801" width="0" style="523" hidden="1" customWidth="1"/>
    <col min="10802" max="10802" width="3.7109375" style="523" customWidth="1"/>
    <col min="10803" max="10803" width="11.140625" style="523" bestFit="1" customWidth="1"/>
    <col min="10804" max="10805" width="10.5703125" style="523"/>
    <col min="10806" max="10806" width="11.140625" style="523" customWidth="1"/>
    <col min="10807" max="11036" width="10.5703125" style="523"/>
    <col min="11037" max="11044" width="0" style="523" hidden="1" customWidth="1"/>
    <col min="11045" max="11045" width="3.7109375" style="523" customWidth="1"/>
    <col min="11046" max="11046" width="3.85546875" style="523" customWidth="1"/>
    <col min="11047" max="11047" width="3.7109375" style="523" customWidth="1"/>
    <col min="11048" max="11048" width="12.7109375" style="523" customWidth="1"/>
    <col min="11049" max="11049" width="52.7109375" style="523" customWidth="1"/>
    <col min="11050" max="11053" width="0" style="523" hidden="1" customWidth="1"/>
    <col min="11054" max="11054" width="12.28515625" style="523" customWidth="1"/>
    <col min="11055" max="11055" width="6.42578125" style="523" customWidth="1"/>
    <col min="11056" max="11056" width="12.28515625" style="523" customWidth="1"/>
    <col min="11057" max="11057" width="0" style="523" hidden="1" customWidth="1"/>
    <col min="11058" max="11058" width="3.7109375" style="523" customWidth="1"/>
    <col min="11059" max="11059" width="11.140625" style="523" bestFit="1" customWidth="1"/>
    <col min="11060" max="11061" width="10.5703125" style="523"/>
    <col min="11062" max="11062" width="11.140625" style="523" customWidth="1"/>
    <col min="11063" max="11292" width="10.5703125" style="523"/>
    <col min="11293" max="11300" width="0" style="523" hidden="1" customWidth="1"/>
    <col min="11301" max="11301" width="3.7109375" style="523" customWidth="1"/>
    <col min="11302" max="11302" width="3.85546875" style="523" customWidth="1"/>
    <col min="11303" max="11303" width="3.7109375" style="523" customWidth="1"/>
    <col min="11304" max="11304" width="12.7109375" style="523" customWidth="1"/>
    <col min="11305" max="11305" width="52.7109375" style="523" customWidth="1"/>
    <col min="11306" max="11309" width="0" style="523" hidden="1" customWidth="1"/>
    <col min="11310" max="11310" width="12.28515625" style="523" customWidth="1"/>
    <col min="11311" max="11311" width="6.42578125" style="523" customWidth="1"/>
    <col min="11312" max="11312" width="12.28515625" style="523" customWidth="1"/>
    <col min="11313" max="11313" width="0" style="523" hidden="1" customWidth="1"/>
    <col min="11314" max="11314" width="3.7109375" style="523" customWidth="1"/>
    <col min="11315" max="11315" width="11.140625" style="523" bestFit="1" customWidth="1"/>
    <col min="11316" max="11317" width="10.5703125" style="523"/>
    <col min="11318" max="11318" width="11.140625" style="523" customWidth="1"/>
    <col min="11319" max="11548" width="10.5703125" style="523"/>
    <col min="11549" max="11556" width="0" style="523" hidden="1" customWidth="1"/>
    <col min="11557" max="11557" width="3.7109375" style="523" customWidth="1"/>
    <col min="11558" max="11558" width="3.85546875" style="523" customWidth="1"/>
    <col min="11559" max="11559" width="3.7109375" style="523" customWidth="1"/>
    <col min="11560" max="11560" width="12.7109375" style="523" customWidth="1"/>
    <col min="11561" max="11561" width="52.7109375" style="523" customWidth="1"/>
    <col min="11562" max="11565" width="0" style="523" hidden="1" customWidth="1"/>
    <col min="11566" max="11566" width="12.28515625" style="523" customWidth="1"/>
    <col min="11567" max="11567" width="6.42578125" style="523" customWidth="1"/>
    <col min="11568" max="11568" width="12.28515625" style="523" customWidth="1"/>
    <col min="11569" max="11569" width="0" style="523" hidden="1" customWidth="1"/>
    <col min="11570" max="11570" width="3.7109375" style="523" customWidth="1"/>
    <col min="11571" max="11571" width="11.140625" style="523" bestFit="1" customWidth="1"/>
    <col min="11572" max="11573" width="10.5703125" style="523"/>
    <col min="11574" max="11574" width="11.140625" style="523" customWidth="1"/>
    <col min="11575" max="11804" width="10.5703125" style="523"/>
    <col min="11805" max="11812" width="0" style="523" hidden="1" customWidth="1"/>
    <col min="11813" max="11813" width="3.7109375" style="523" customWidth="1"/>
    <col min="11814" max="11814" width="3.85546875" style="523" customWidth="1"/>
    <col min="11815" max="11815" width="3.7109375" style="523" customWidth="1"/>
    <col min="11816" max="11816" width="12.7109375" style="523" customWidth="1"/>
    <col min="11817" max="11817" width="52.7109375" style="523" customWidth="1"/>
    <col min="11818" max="11821" width="0" style="523" hidden="1" customWidth="1"/>
    <col min="11822" max="11822" width="12.28515625" style="523" customWidth="1"/>
    <col min="11823" max="11823" width="6.42578125" style="523" customWidth="1"/>
    <col min="11824" max="11824" width="12.28515625" style="523" customWidth="1"/>
    <col min="11825" max="11825" width="0" style="523" hidden="1" customWidth="1"/>
    <col min="11826" max="11826" width="3.7109375" style="523" customWidth="1"/>
    <col min="11827" max="11827" width="11.140625" style="523" bestFit="1" customWidth="1"/>
    <col min="11828" max="11829" width="10.5703125" style="523"/>
    <col min="11830" max="11830" width="11.140625" style="523" customWidth="1"/>
    <col min="11831" max="12060" width="10.5703125" style="523"/>
    <col min="12061" max="12068" width="0" style="523" hidden="1" customWidth="1"/>
    <col min="12069" max="12069" width="3.7109375" style="523" customWidth="1"/>
    <col min="12070" max="12070" width="3.85546875" style="523" customWidth="1"/>
    <col min="12071" max="12071" width="3.7109375" style="523" customWidth="1"/>
    <col min="12072" max="12072" width="12.7109375" style="523" customWidth="1"/>
    <col min="12073" max="12073" width="52.7109375" style="523" customWidth="1"/>
    <col min="12074" max="12077" width="0" style="523" hidden="1" customWidth="1"/>
    <col min="12078" max="12078" width="12.28515625" style="523" customWidth="1"/>
    <col min="12079" max="12079" width="6.42578125" style="523" customWidth="1"/>
    <col min="12080" max="12080" width="12.28515625" style="523" customWidth="1"/>
    <col min="12081" max="12081" width="0" style="523" hidden="1" customWidth="1"/>
    <col min="12082" max="12082" width="3.7109375" style="523" customWidth="1"/>
    <col min="12083" max="12083" width="11.140625" style="523" bestFit="1" customWidth="1"/>
    <col min="12084" max="12085" width="10.5703125" style="523"/>
    <col min="12086" max="12086" width="11.140625" style="523" customWidth="1"/>
    <col min="12087" max="12316" width="10.5703125" style="523"/>
    <col min="12317" max="12324" width="0" style="523" hidden="1" customWidth="1"/>
    <col min="12325" max="12325" width="3.7109375" style="523" customWidth="1"/>
    <col min="12326" max="12326" width="3.85546875" style="523" customWidth="1"/>
    <col min="12327" max="12327" width="3.7109375" style="523" customWidth="1"/>
    <col min="12328" max="12328" width="12.7109375" style="523" customWidth="1"/>
    <col min="12329" max="12329" width="52.7109375" style="523" customWidth="1"/>
    <col min="12330" max="12333" width="0" style="523" hidden="1" customWidth="1"/>
    <col min="12334" max="12334" width="12.28515625" style="523" customWidth="1"/>
    <col min="12335" max="12335" width="6.42578125" style="523" customWidth="1"/>
    <col min="12336" max="12336" width="12.28515625" style="523" customWidth="1"/>
    <col min="12337" max="12337" width="0" style="523" hidden="1" customWidth="1"/>
    <col min="12338" max="12338" width="3.7109375" style="523" customWidth="1"/>
    <col min="12339" max="12339" width="11.140625" style="523" bestFit="1" customWidth="1"/>
    <col min="12340" max="12341" width="10.5703125" style="523"/>
    <col min="12342" max="12342" width="11.140625" style="523" customWidth="1"/>
    <col min="12343" max="12572" width="10.5703125" style="523"/>
    <col min="12573" max="12580" width="0" style="523" hidden="1" customWidth="1"/>
    <col min="12581" max="12581" width="3.7109375" style="523" customWidth="1"/>
    <col min="12582" max="12582" width="3.85546875" style="523" customWidth="1"/>
    <col min="12583" max="12583" width="3.7109375" style="523" customWidth="1"/>
    <col min="12584" max="12584" width="12.7109375" style="523" customWidth="1"/>
    <col min="12585" max="12585" width="52.7109375" style="523" customWidth="1"/>
    <col min="12586" max="12589" width="0" style="523" hidden="1" customWidth="1"/>
    <col min="12590" max="12590" width="12.28515625" style="523" customWidth="1"/>
    <col min="12591" max="12591" width="6.42578125" style="523" customWidth="1"/>
    <col min="12592" max="12592" width="12.28515625" style="523" customWidth="1"/>
    <col min="12593" max="12593" width="0" style="523" hidden="1" customWidth="1"/>
    <col min="12594" max="12594" width="3.7109375" style="523" customWidth="1"/>
    <col min="12595" max="12595" width="11.140625" style="523" bestFit="1" customWidth="1"/>
    <col min="12596" max="12597" width="10.5703125" style="523"/>
    <col min="12598" max="12598" width="11.140625" style="523" customWidth="1"/>
    <col min="12599" max="12828" width="10.5703125" style="523"/>
    <col min="12829" max="12836" width="0" style="523" hidden="1" customWidth="1"/>
    <col min="12837" max="12837" width="3.7109375" style="523" customWidth="1"/>
    <col min="12838" max="12838" width="3.85546875" style="523" customWidth="1"/>
    <col min="12839" max="12839" width="3.7109375" style="523" customWidth="1"/>
    <col min="12840" max="12840" width="12.7109375" style="523" customWidth="1"/>
    <col min="12841" max="12841" width="52.7109375" style="523" customWidth="1"/>
    <col min="12842" max="12845" width="0" style="523" hidden="1" customWidth="1"/>
    <col min="12846" max="12846" width="12.28515625" style="523" customWidth="1"/>
    <col min="12847" max="12847" width="6.42578125" style="523" customWidth="1"/>
    <col min="12848" max="12848" width="12.28515625" style="523" customWidth="1"/>
    <col min="12849" max="12849" width="0" style="523" hidden="1" customWidth="1"/>
    <col min="12850" max="12850" width="3.7109375" style="523" customWidth="1"/>
    <col min="12851" max="12851" width="11.140625" style="523" bestFit="1" customWidth="1"/>
    <col min="12852" max="12853" width="10.5703125" style="523"/>
    <col min="12854" max="12854" width="11.140625" style="523" customWidth="1"/>
    <col min="12855" max="13084" width="10.5703125" style="523"/>
    <col min="13085" max="13092" width="0" style="523" hidden="1" customWidth="1"/>
    <col min="13093" max="13093" width="3.7109375" style="523" customWidth="1"/>
    <col min="13094" max="13094" width="3.85546875" style="523" customWidth="1"/>
    <col min="13095" max="13095" width="3.7109375" style="523" customWidth="1"/>
    <col min="13096" max="13096" width="12.7109375" style="523" customWidth="1"/>
    <col min="13097" max="13097" width="52.7109375" style="523" customWidth="1"/>
    <col min="13098" max="13101" width="0" style="523" hidden="1" customWidth="1"/>
    <col min="13102" max="13102" width="12.28515625" style="523" customWidth="1"/>
    <col min="13103" max="13103" width="6.42578125" style="523" customWidth="1"/>
    <col min="13104" max="13104" width="12.28515625" style="523" customWidth="1"/>
    <col min="13105" max="13105" width="0" style="523" hidden="1" customWidth="1"/>
    <col min="13106" max="13106" width="3.7109375" style="523" customWidth="1"/>
    <col min="13107" max="13107" width="11.140625" style="523" bestFit="1" customWidth="1"/>
    <col min="13108" max="13109" width="10.5703125" style="523"/>
    <col min="13110" max="13110" width="11.140625" style="523" customWidth="1"/>
    <col min="13111" max="13340" width="10.5703125" style="523"/>
    <col min="13341" max="13348" width="0" style="523" hidden="1" customWidth="1"/>
    <col min="13349" max="13349" width="3.7109375" style="523" customWidth="1"/>
    <col min="13350" max="13350" width="3.85546875" style="523" customWidth="1"/>
    <col min="13351" max="13351" width="3.7109375" style="523" customWidth="1"/>
    <col min="13352" max="13352" width="12.7109375" style="523" customWidth="1"/>
    <col min="13353" max="13353" width="52.7109375" style="523" customWidth="1"/>
    <col min="13354" max="13357" width="0" style="523" hidden="1" customWidth="1"/>
    <col min="13358" max="13358" width="12.28515625" style="523" customWidth="1"/>
    <col min="13359" max="13359" width="6.42578125" style="523" customWidth="1"/>
    <col min="13360" max="13360" width="12.28515625" style="523" customWidth="1"/>
    <col min="13361" max="13361" width="0" style="523" hidden="1" customWidth="1"/>
    <col min="13362" max="13362" width="3.7109375" style="523" customWidth="1"/>
    <col min="13363" max="13363" width="11.140625" style="523" bestFit="1" customWidth="1"/>
    <col min="13364" max="13365" width="10.5703125" style="523"/>
    <col min="13366" max="13366" width="11.140625" style="523" customWidth="1"/>
    <col min="13367" max="13596" width="10.5703125" style="523"/>
    <col min="13597" max="13604" width="0" style="523" hidden="1" customWidth="1"/>
    <col min="13605" max="13605" width="3.7109375" style="523" customWidth="1"/>
    <col min="13606" max="13606" width="3.85546875" style="523" customWidth="1"/>
    <col min="13607" max="13607" width="3.7109375" style="523" customWidth="1"/>
    <col min="13608" max="13608" width="12.7109375" style="523" customWidth="1"/>
    <col min="13609" max="13609" width="52.7109375" style="523" customWidth="1"/>
    <col min="13610" max="13613" width="0" style="523" hidden="1" customWidth="1"/>
    <col min="13614" max="13614" width="12.28515625" style="523" customWidth="1"/>
    <col min="13615" max="13615" width="6.42578125" style="523" customWidth="1"/>
    <col min="13616" max="13616" width="12.28515625" style="523" customWidth="1"/>
    <col min="13617" max="13617" width="0" style="523" hidden="1" customWidth="1"/>
    <col min="13618" max="13618" width="3.7109375" style="523" customWidth="1"/>
    <col min="13619" max="13619" width="11.140625" style="523" bestFit="1" customWidth="1"/>
    <col min="13620" max="13621" width="10.5703125" style="523"/>
    <col min="13622" max="13622" width="11.140625" style="523" customWidth="1"/>
    <col min="13623" max="13852" width="10.5703125" style="523"/>
    <col min="13853" max="13860" width="0" style="523" hidden="1" customWidth="1"/>
    <col min="13861" max="13861" width="3.7109375" style="523" customWidth="1"/>
    <col min="13862" max="13862" width="3.85546875" style="523" customWidth="1"/>
    <col min="13863" max="13863" width="3.7109375" style="523" customWidth="1"/>
    <col min="13864" max="13864" width="12.7109375" style="523" customWidth="1"/>
    <col min="13865" max="13865" width="52.7109375" style="523" customWidth="1"/>
    <col min="13866" max="13869" width="0" style="523" hidden="1" customWidth="1"/>
    <col min="13870" max="13870" width="12.28515625" style="523" customWidth="1"/>
    <col min="13871" max="13871" width="6.42578125" style="523" customWidth="1"/>
    <col min="13872" max="13872" width="12.28515625" style="523" customWidth="1"/>
    <col min="13873" max="13873" width="0" style="523" hidden="1" customWidth="1"/>
    <col min="13874" max="13874" width="3.7109375" style="523" customWidth="1"/>
    <col min="13875" max="13875" width="11.140625" style="523" bestFit="1" customWidth="1"/>
    <col min="13876" max="13877" width="10.5703125" style="523"/>
    <col min="13878" max="13878" width="11.140625" style="523" customWidth="1"/>
    <col min="13879" max="14108" width="10.5703125" style="523"/>
    <col min="14109" max="14116" width="0" style="523" hidden="1" customWidth="1"/>
    <col min="14117" max="14117" width="3.7109375" style="523" customWidth="1"/>
    <col min="14118" max="14118" width="3.85546875" style="523" customWidth="1"/>
    <col min="14119" max="14119" width="3.7109375" style="523" customWidth="1"/>
    <col min="14120" max="14120" width="12.7109375" style="523" customWidth="1"/>
    <col min="14121" max="14121" width="52.7109375" style="523" customWidth="1"/>
    <col min="14122" max="14125" width="0" style="523" hidden="1" customWidth="1"/>
    <col min="14126" max="14126" width="12.28515625" style="523" customWidth="1"/>
    <col min="14127" max="14127" width="6.42578125" style="523" customWidth="1"/>
    <col min="14128" max="14128" width="12.28515625" style="523" customWidth="1"/>
    <col min="14129" max="14129" width="0" style="523" hidden="1" customWidth="1"/>
    <col min="14130" max="14130" width="3.7109375" style="523" customWidth="1"/>
    <col min="14131" max="14131" width="11.140625" style="523" bestFit="1" customWidth="1"/>
    <col min="14132" max="14133" width="10.5703125" style="523"/>
    <col min="14134" max="14134" width="11.140625" style="523" customWidth="1"/>
    <col min="14135" max="14364" width="10.5703125" style="523"/>
    <col min="14365" max="14372" width="0" style="523" hidden="1" customWidth="1"/>
    <col min="14373" max="14373" width="3.7109375" style="523" customWidth="1"/>
    <col min="14374" max="14374" width="3.85546875" style="523" customWidth="1"/>
    <col min="14375" max="14375" width="3.7109375" style="523" customWidth="1"/>
    <col min="14376" max="14376" width="12.7109375" style="523" customWidth="1"/>
    <col min="14377" max="14377" width="52.7109375" style="523" customWidth="1"/>
    <col min="14378" max="14381" width="0" style="523" hidden="1" customWidth="1"/>
    <col min="14382" max="14382" width="12.28515625" style="523" customWidth="1"/>
    <col min="14383" max="14383" width="6.42578125" style="523" customWidth="1"/>
    <col min="14384" max="14384" width="12.28515625" style="523" customWidth="1"/>
    <col min="14385" max="14385" width="0" style="523" hidden="1" customWidth="1"/>
    <col min="14386" max="14386" width="3.7109375" style="523" customWidth="1"/>
    <col min="14387" max="14387" width="11.140625" style="523" bestFit="1" customWidth="1"/>
    <col min="14388" max="14389" width="10.5703125" style="523"/>
    <col min="14390" max="14390" width="11.140625" style="523" customWidth="1"/>
    <col min="14391" max="14620" width="10.5703125" style="523"/>
    <col min="14621" max="14628" width="0" style="523" hidden="1" customWidth="1"/>
    <col min="14629" max="14629" width="3.7109375" style="523" customWidth="1"/>
    <col min="14630" max="14630" width="3.85546875" style="523" customWidth="1"/>
    <col min="14631" max="14631" width="3.7109375" style="523" customWidth="1"/>
    <col min="14632" max="14632" width="12.7109375" style="523" customWidth="1"/>
    <col min="14633" max="14633" width="52.7109375" style="523" customWidth="1"/>
    <col min="14634" max="14637" width="0" style="523" hidden="1" customWidth="1"/>
    <col min="14638" max="14638" width="12.28515625" style="523" customWidth="1"/>
    <col min="14639" max="14639" width="6.42578125" style="523" customWidth="1"/>
    <col min="14640" max="14640" width="12.28515625" style="523" customWidth="1"/>
    <col min="14641" max="14641" width="0" style="523" hidden="1" customWidth="1"/>
    <col min="14642" max="14642" width="3.7109375" style="523" customWidth="1"/>
    <col min="14643" max="14643" width="11.140625" style="523" bestFit="1" customWidth="1"/>
    <col min="14644" max="14645" width="10.5703125" style="523"/>
    <col min="14646" max="14646" width="11.140625" style="523" customWidth="1"/>
    <col min="14647" max="14876" width="10.5703125" style="523"/>
    <col min="14877" max="14884" width="0" style="523" hidden="1" customWidth="1"/>
    <col min="14885" max="14885" width="3.7109375" style="523" customWidth="1"/>
    <col min="14886" max="14886" width="3.85546875" style="523" customWidth="1"/>
    <col min="14887" max="14887" width="3.7109375" style="523" customWidth="1"/>
    <col min="14888" max="14888" width="12.7109375" style="523" customWidth="1"/>
    <col min="14889" max="14889" width="52.7109375" style="523" customWidth="1"/>
    <col min="14890" max="14893" width="0" style="523" hidden="1" customWidth="1"/>
    <col min="14894" max="14894" width="12.28515625" style="523" customWidth="1"/>
    <col min="14895" max="14895" width="6.42578125" style="523" customWidth="1"/>
    <col min="14896" max="14896" width="12.28515625" style="523" customWidth="1"/>
    <col min="14897" max="14897" width="0" style="523" hidden="1" customWidth="1"/>
    <col min="14898" max="14898" width="3.7109375" style="523" customWidth="1"/>
    <col min="14899" max="14899" width="11.140625" style="523" bestFit="1" customWidth="1"/>
    <col min="14900" max="14901" width="10.5703125" style="523"/>
    <col min="14902" max="14902" width="11.140625" style="523" customWidth="1"/>
    <col min="14903" max="15132" width="10.5703125" style="523"/>
    <col min="15133" max="15140" width="0" style="523" hidden="1" customWidth="1"/>
    <col min="15141" max="15141" width="3.7109375" style="523" customWidth="1"/>
    <col min="15142" max="15142" width="3.85546875" style="523" customWidth="1"/>
    <col min="15143" max="15143" width="3.7109375" style="523" customWidth="1"/>
    <col min="15144" max="15144" width="12.7109375" style="523" customWidth="1"/>
    <col min="15145" max="15145" width="52.7109375" style="523" customWidth="1"/>
    <col min="15146" max="15149" width="0" style="523" hidden="1" customWidth="1"/>
    <col min="15150" max="15150" width="12.28515625" style="523" customWidth="1"/>
    <col min="15151" max="15151" width="6.42578125" style="523" customWidth="1"/>
    <col min="15152" max="15152" width="12.28515625" style="523" customWidth="1"/>
    <col min="15153" max="15153" width="0" style="523" hidden="1" customWidth="1"/>
    <col min="15154" max="15154" width="3.7109375" style="523" customWidth="1"/>
    <col min="15155" max="15155" width="11.140625" style="523" bestFit="1" customWidth="1"/>
    <col min="15156" max="15157" width="10.5703125" style="523"/>
    <col min="15158" max="15158" width="11.140625" style="523" customWidth="1"/>
    <col min="15159" max="15388" width="10.5703125" style="523"/>
    <col min="15389" max="15396" width="0" style="523" hidden="1" customWidth="1"/>
    <col min="15397" max="15397" width="3.7109375" style="523" customWidth="1"/>
    <col min="15398" max="15398" width="3.85546875" style="523" customWidth="1"/>
    <col min="15399" max="15399" width="3.7109375" style="523" customWidth="1"/>
    <col min="15400" max="15400" width="12.7109375" style="523" customWidth="1"/>
    <col min="15401" max="15401" width="52.7109375" style="523" customWidth="1"/>
    <col min="15402" max="15405" width="0" style="523" hidden="1" customWidth="1"/>
    <col min="15406" max="15406" width="12.28515625" style="523" customWidth="1"/>
    <col min="15407" max="15407" width="6.42578125" style="523" customWidth="1"/>
    <col min="15408" max="15408" width="12.28515625" style="523" customWidth="1"/>
    <col min="15409" max="15409" width="0" style="523" hidden="1" customWidth="1"/>
    <col min="15410" max="15410" width="3.7109375" style="523" customWidth="1"/>
    <col min="15411" max="15411" width="11.140625" style="523" bestFit="1" customWidth="1"/>
    <col min="15412" max="15413" width="10.5703125" style="523"/>
    <col min="15414" max="15414" width="11.140625" style="523" customWidth="1"/>
    <col min="15415" max="15644" width="10.5703125" style="523"/>
    <col min="15645" max="15652" width="0" style="523" hidden="1" customWidth="1"/>
    <col min="15653" max="15653" width="3.7109375" style="523" customWidth="1"/>
    <col min="15654" max="15654" width="3.85546875" style="523" customWidth="1"/>
    <col min="15655" max="15655" width="3.7109375" style="523" customWidth="1"/>
    <col min="15656" max="15656" width="12.7109375" style="523" customWidth="1"/>
    <col min="15657" max="15657" width="52.7109375" style="523" customWidth="1"/>
    <col min="15658" max="15661" width="0" style="523" hidden="1" customWidth="1"/>
    <col min="15662" max="15662" width="12.28515625" style="523" customWidth="1"/>
    <col min="15663" max="15663" width="6.42578125" style="523" customWidth="1"/>
    <col min="15664" max="15664" width="12.28515625" style="523" customWidth="1"/>
    <col min="15665" max="15665" width="0" style="523" hidden="1" customWidth="1"/>
    <col min="15666" max="15666" width="3.7109375" style="523" customWidth="1"/>
    <col min="15667" max="15667" width="11.140625" style="523" bestFit="1" customWidth="1"/>
    <col min="15668" max="15669" width="10.5703125" style="523"/>
    <col min="15670" max="15670" width="11.140625" style="523" customWidth="1"/>
    <col min="15671" max="15900" width="10.5703125" style="523"/>
    <col min="15901" max="15908" width="0" style="523" hidden="1" customWidth="1"/>
    <col min="15909" max="15909" width="3.7109375" style="523" customWidth="1"/>
    <col min="15910" max="15910" width="3.85546875" style="523" customWidth="1"/>
    <col min="15911" max="15911" width="3.7109375" style="523" customWidth="1"/>
    <col min="15912" max="15912" width="12.7109375" style="523" customWidth="1"/>
    <col min="15913" max="15913" width="52.7109375" style="523" customWidth="1"/>
    <col min="15914" max="15917" width="0" style="523" hidden="1" customWidth="1"/>
    <col min="15918" max="15918" width="12.28515625" style="523" customWidth="1"/>
    <col min="15919" max="15919" width="6.42578125" style="523" customWidth="1"/>
    <col min="15920" max="15920" width="12.28515625" style="523" customWidth="1"/>
    <col min="15921" max="15921" width="0" style="523" hidden="1" customWidth="1"/>
    <col min="15922" max="15922" width="3.7109375" style="523" customWidth="1"/>
    <col min="15923" max="15923" width="11.140625" style="523" bestFit="1" customWidth="1"/>
    <col min="15924" max="15925" width="10.5703125" style="523"/>
    <col min="15926" max="15926" width="11.140625" style="523" customWidth="1"/>
    <col min="15927" max="16156" width="10.5703125" style="523"/>
    <col min="16157" max="16164" width="0" style="523" hidden="1" customWidth="1"/>
    <col min="16165" max="16165" width="3.7109375" style="523" customWidth="1"/>
    <col min="16166" max="16166" width="3.85546875" style="523" customWidth="1"/>
    <col min="16167" max="16167" width="3.7109375" style="523" customWidth="1"/>
    <col min="16168" max="16168" width="12.7109375" style="523" customWidth="1"/>
    <col min="16169" max="16169" width="52.7109375" style="523" customWidth="1"/>
    <col min="16170" max="16173" width="0" style="523" hidden="1" customWidth="1"/>
    <col min="16174" max="16174" width="12.28515625" style="523" customWidth="1"/>
    <col min="16175" max="16175" width="6.42578125" style="523" customWidth="1"/>
    <col min="16176" max="16176" width="12.28515625" style="523" customWidth="1"/>
    <col min="16177" max="16177" width="0" style="523" hidden="1" customWidth="1"/>
    <col min="16178" max="16178" width="3.7109375" style="523" customWidth="1"/>
    <col min="16179" max="16179" width="11.140625" style="523" bestFit="1" customWidth="1"/>
    <col min="16180" max="16181" width="10.5703125" style="523"/>
    <col min="16182" max="16182" width="11.140625" style="523" customWidth="1"/>
    <col min="16183" max="16384" width="10.5703125" style="523"/>
  </cols>
  <sheetData>
    <row r="1" spans="1:64" hidden="1">
      <c r="Q1" s="583"/>
      <c r="R1" s="583"/>
      <c r="X1" s="768"/>
      <c r="Y1" s="768"/>
      <c r="AE1" s="768"/>
      <c r="AF1" s="768"/>
      <c r="AL1" s="768"/>
      <c r="AM1" s="768"/>
      <c r="AS1" s="768"/>
      <c r="AT1" s="768"/>
      <c r="AZ1" s="768"/>
      <c r="BA1" s="768"/>
    </row>
    <row r="2" spans="1:64" hidden="1">
      <c r="U2" s="583"/>
      <c r="AB2" s="768"/>
      <c r="AI2" s="768"/>
      <c r="AP2" s="768"/>
      <c r="AW2" s="768"/>
      <c r="BD2" s="768"/>
    </row>
    <row r="3" spans="1:64" hidden="1"/>
    <row r="4" spans="1:64" ht="3" customHeight="1">
      <c r="J4" s="529"/>
      <c r="K4" s="529"/>
      <c r="L4" s="524"/>
      <c r="M4" s="524"/>
      <c r="N4" s="524"/>
      <c r="O4" s="532"/>
      <c r="P4" s="532"/>
      <c r="Q4" s="532"/>
      <c r="R4" s="532"/>
      <c r="S4" s="532"/>
      <c r="T4" s="532"/>
      <c r="U4" s="532"/>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row>
    <row r="5" spans="1:64" ht="22.5" customHeight="1">
      <c r="J5" s="529"/>
      <c r="K5" s="529"/>
      <c r="L5" s="1230" t="s">
        <v>632</v>
      </c>
      <c r="M5" s="1230"/>
      <c r="N5" s="1230"/>
      <c r="O5" s="1230"/>
      <c r="P5" s="1230"/>
      <c r="Q5" s="1230"/>
      <c r="R5" s="1230"/>
      <c r="S5" s="1230"/>
      <c r="T5" s="1230"/>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row>
    <row r="6" spans="1:64" ht="3" customHeight="1">
      <c r="J6" s="529"/>
      <c r="K6" s="529"/>
      <c r="L6" s="524"/>
      <c r="M6" s="524"/>
      <c r="N6" s="524"/>
      <c r="O6" s="528"/>
      <c r="P6" s="528"/>
      <c r="Q6" s="528"/>
      <c r="R6" s="528"/>
      <c r="S6" s="528"/>
      <c r="T6" s="528"/>
      <c r="U6" s="528"/>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532"/>
    </row>
    <row r="7" spans="1:64" s="570" customFormat="1" ht="22.5">
      <c r="A7" s="590"/>
      <c r="B7" s="590"/>
      <c r="C7" s="590"/>
      <c r="D7" s="590"/>
      <c r="E7" s="590"/>
      <c r="F7" s="590"/>
      <c r="G7" s="590"/>
      <c r="H7" s="590"/>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c r="W7"/>
      <c r="X7"/>
      <c r="Y7"/>
      <c r="Z7"/>
      <c r="AA7"/>
      <c r="AB7"/>
      <c r="AC7"/>
      <c r="AD7"/>
      <c r="AE7"/>
      <c r="AF7"/>
      <c r="AG7"/>
      <c r="AH7"/>
      <c r="AI7"/>
      <c r="AJ7"/>
      <c r="AK7"/>
      <c r="AL7"/>
      <c r="AM7"/>
      <c r="AN7"/>
      <c r="AO7"/>
      <c r="AP7"/>
      <c r="AQ7"/>
      <c r="AR7"/>
      <c r="AS7"/>
      <c r="AT7"/>
      <c r="AU7"/>
      <c r="AV7"/>
      <c r="AW7"/>
      <c r="AX7"/>
      <c r="AY7"/>
      <c r="AZ7"/>
      <c r="BA7"/>
      <c r="BB7"/>
      <c r="BC7"/>
      <c r="BD7"/>
      <c r="BE7" s="582"/>
      <c r="BF7" s="519"/>
      <c r="BG7" s="590"/>
      <c r="BH7" s="590"/>
      <c r="BI7" s="590"/>
      <c r="BJ7" s="590"/>
      <c r="BK7" s="590"/>
      <c r="BL7" s="590"/>
    </row>
    <row r="8" spans="1:64" s="570" customFormat="1" ht="18.75">
      <c r="A8" s="590"/>
      <c r="B8" s="590"/>
      <c r="C8" s="590"/>
      <c r="D8" s="590"/>
      <c r="E8" s="590"/>
      <c r="F8" s="590"/>
      <c r="G8" s="590"/>
      <c r="H8" s="590"/>
      <c r="L8" s="499"/>
      <c r="M8" s="617" t="s">
        <v>597</v>
      </c>
      <c r="N8" s="666"/>
      <c r="O8" s="1207" t="str">
        <f>IF(datePr_ch="",IF(datePr="","",datePr),datePr_ch)</f>
        <v>20.12.2018</v>
      </c>
      <c r="P8" s="1207"/>
      <c r="Q8" s="1207"/>
      <c r="R8" s="1207"/>
      <c r="S8" s="1207"/>
      <c r="T8" s="1207"/>
      <c r="U8" s="582"/>
      <c r="V8"/>
      <c r="W8"/>
      <c r="X8"/>
      <c r="Y8"/>
      <c r="Z8"/>
      <c r="AA8"/>
      <c r="AB8"/>
      <c r="AC8"/>
      <c r="AD8"/>
      <c r="AE8"/>
      <c r="AF8"/>
      <c r="AG8"/>
      <c r="AH8"/>
      <c r="AI8"/>
      <c r="AJ8"/>
      <c r="AK8"/>
      <c r="AL8"/>
      <c r="AM8"/>
      <c r="AN8"/>
      <c r="AO8"/>
      <c r="AP8"/>
      <c r="AQ8"/>
      <c r="AR8"/>
      <c r="AS8"/>
      <c r="AT8"/>
      <c r="AU8"/>
      <c r="AV8"/>
      <c r="AW8"/>
      <c r="AX8"/>
      <c r="AY8"/>
      <c r="AZ8"/>
      <c r="BA8"/>
      <c r="BB8"/>
      <c r="BC8"/>
      <c r="BD8"/>
      <c r="BE8" s="582"/>
      <c r="BF8" s="519"/>
      <c r="BG8" s="590"/>
      <c r="BH8" s="590"/>
      <c r="BI8" s="590"/>
      <c r="BJ8" s="590"/>
      <c r="BK8" s="590"/>
      <c r="BL8" s="590"/>
    </row>
    <row r="9" spans="1:64" s="570" customFormat="1" ht="18.75">
      <c r="A9" s="590"/>
      <c r="B9" s="590"/>
      <c r="C9" s="590"/>
      <c r="D9" s="590"/>
      <c r="E9" s="590"/>
      <c r="F9" s="590"/>
      <c r="G9" s="590"/>
      <c r="H9" s="590"/>
      <c r="L9" s="552"/>
      <c r="M9" s="617" t="s">
        <v>596</v>
      </c>
      <c r="N9" s="666"/>
      <c r="O9" s="1207" t="str">
        <f>IF(numberPr_ch="",IF(numberPr="","",numberPr),numberPr_ch)</f>
        <v>86/84</v>
      </c>
      <c r="P9" s="1207"/>
      <c r="Q9" s="1207"/>
      <c r="R9" s="1207"/>
      <c r="S9" s="1207"/>
      <c r="T9" s="1207"/>
      <c r="U9" s="582"/>
      <c r="V9"/>
      <c r="W9"/>
      <c r="X9"/>
      <c r="Y9"/>
      <c r="Z9"/>
      <c r="AA9"/>
      <c r="AB9"/>
      <c r="AC9"/>
      <c r="AD9"/>
      <c r="AE9"/>
      <c r="AF9"/>
      <c r="AG9"/>
      <c r="AH9"/>
      <c r="AI9"/>
      <c r="AJ9"/>
      <c r="AK9"/>
      <c r="AL9"/>
      <c r="AM9"/>
      <c r="AN9"/>
      <c r="AO9"/>
      <c r="AP9"/>
      <c r="AQ9"/>
      <c r="AR9"/>
      <c r="AS9"/>
      <c r="AT9"/>
      <c r="AU9"/>
      <c r="AV9"/>
      <c r="AW9"/>
      <c r="AX9"/>
      <c r="AY9"/>
      <c r="AZ9"/>
      <c r="BA9"/>
      <c r="BB9"/>
      <c r="BC9"/>
      <c r="BD9"/>
      <c r="BE9" s="582"/>
      <c r="BF9" s="519"/>
      <c r="BG9" s="590"/>
      <c r="BH9" s="590"/>
      <c r="BI9" s="590"/>
      <c r="BJ9" s="590"/>
      <c r="BK9" s="590"/>
      <c r="BL9" s="590"/>
    </row>
    <row r="10" spans="1:64" s="570" customFormat="1" ht="18.75">
      <c r="A10" s="590"/>
      <c r="B10" s="590"/>
      <c r="C10" s="590"/>
      <c r="D10" s="590"/>
      <c r="E10" s="590"/>
      <c r="F10" s="590"/>
      <c r="G10" s="590"/>
      <c r="H10" s="590"/>
      <c r="L10" s="552"/>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582"/>
      <c r="BF10" s="519"/>
      <c r="BG10" s="590"/>
      <c r="BH10" s="590"/>
      <c r="BI10" s="590"/>
      <c r="BJ10" s="590"/>
      <c r="BK10" s="590"/>
      <c r="BL10" s="590"/>
    </row>
    <row r="11" spans="1:64" s="570" customFormat="1" ht="11.25" hidden="1">
      <c r="A11" s="590"/>
      <c r="B11" s="590"/>
      <c r="C11" s="590"/>
      <c r="D11" s="590"/>
      <c r="E11" s="590"/>
      <c r="F11" s="590"/>
      <c r="G11" s="590"/>
      <c r="H11" s="590"/>
      <c r="L11" s="1231"/>
      <c r="M11" s="1231"/>
      <c r="N11" s="566"/>
      <c r="O11" s="582"/>
      <c r="P11" s="582"/>
      <c r="Q11" s="582"/>
      <c r="R11" s="582"/>
      <c r="S11" s="582"/>
      <c r="T11" s="582"/>
      <c r="U11" s="588"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G11" s="590"/>
      <c r="BH11" s="590"/>
      <c r="BI11" s="590"/>
      <c r="BJ11" s="590"/>
      <c r="BK11" s="590"/>
      <c r="BL11" s="590"/>
    </row>
    <row r="12" spans="1:64">
      <c r="J12" s="529"/>
      <c r="K12" s="529"/>
      <c r="L12" s="524"/>
      <c r="M12" s="524"/>
      <c r="N12" s="502"/>
      <c r="O12" s="1208"/>
      <c r="P12" s="1208"/>
      <c r="Q12" s="1208"/>
      <c r="R12" s="1208"/>
      <c r="S12" s="1208"/>
      <c r="T12" s="1208"/>
      <c r="U12" s="1208"/>
      <c r="V12" s="1208" t="s">
        <v>2770</v>
      </c>
      <c r="W12" s="1208"/>
      <c r="X12" s="1208"/>
      <c r="Y12" s="1208"/>
      <c r="Z12" s="1208"/>
      <c r="AA12" s="1208"/>
      <c r="AB12" s="1208"/>
      <c r="AC12" s="1208" t="s">
        <v>2770</v>
      </c>
      <c r="AD12" s="1208"/>
      <c r="AE12" s="1208"/>
      <c r="AF12" s="1208"/>
      <c r="AG12" s="1208"/>
      <c r="AH12" s="1208"/>
      <c r="AI12" s="1208"/>
      <c r="AJ12" s="1208" t="s">
        <v>2770</v>
      </c>
      <c r="AK12" s="1208"/>
      <c r="AL12" s="1208"/>
      <c r="AM12" s="1208"/>
      <c r="AN12" s="1208"/>
      <c r="AO12" s="1208"/>
      <c r="AP12" s="1208"/>
      <c r="AQ12" s="1208" t="s">
        <v>2770</v>
      </c>
      <c r="AR12" s="1208"/>
      <c r="AS12" s="1208"/>
      <c r="AT12" s="1208"/>
      <c r="AU12" s="1208"/>
      <c r="AV12" s="1208"/>
      <c r="AW12" s="1208"/>
      <c r="AX12" s="1208" t="s">
        <v>2770</v>
      </c>
      <c r="AY12" s="1208"/>
      <c r="AZ12" s="1208"/>
      <c r="BA12" s="1208"/>
      <c r="BB12" s="1208"/>
      <c r="BC12" s="1208"/>
      <c r="BD12" s="1208"/>
    </row>
    <row r="13" spans="1:64">
      <c r="J13" s="529"/>
      <c r="K13" s="529"/>
      <c r="L13" s="1150" t="s">
        <v>454</v>
      </c>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t="s">
        <v>455</v>
      </c>
    </row>
    <row r="14" spans="1:64" ht="14.25" customHeight="1">
      <c r="J14" s="529"/>
      <c r="K14" s="529"/>
      <c r="L14" s="1214" t="s">
        <v>92</v>
      </c>
      <c r="M14" s="1214" t="s">
        <v>640</v>
      </c>
      <c r="N14" s="661"/>
      <c r="O14" s="1215" t="s">
        <v>642</v>
      </c>
      <c r="P14" s="1216"/>
      <c r="Q14" s="1216"/>
      <c r="R14" s="1216"/>
      <c r="S14" s="1216"/>
      <c r="T14" s="1217"/>
      <c r="U14" s="1225" t="s">
        <v>341</v>
      </c>
      <c r="V14" s="1215" t="s">
        <v>642</v>
      </c>
      <c r="W14" s="1216"/>
      <c r="X14" s="1216"/>
      <c r="Y14" s="1216"/>
      <c r="Z14" s="1216"/>
      <c r="AA14" s="1217"/>
      <c r="AB14" s="1225" t="s">
        <v>341</v>
      </c>
      <c r="AC14" s="1215" t="s">
        <v>642</v>
      </c>
      <c r="AD14" s="1216"/>
      <c r="AE14" s="1216"/>
      <c r="AF14" s="1216"/>
      <c r="AG14" s="1216"/>
      <c r="AH14" s="1217"/>
      <c r="AI14" s="1225" t="s">
        <v>341</v>
      </c>
      <c r="AJ14" s="1215" t="s">
        <v>642</v>
      </c>
      <c r="AK14" s="1216"/>
      <c r="AL14" s="1216"/>
      <c r="AM14" s="1216"/>
      <c r="AN14" s="1216"/>
      <c r="AO14" s="1217"/>
      <c r="AP14" s="1225" t="s">
        <v>341</v>
      </c>
      <c r="AQ14" s="1215" t="s">
        <v>642</v>
      </c>
      <c r="AR14" s="1216"/>
      <c r="AS14" s="1216"/>
      <c r="AT14" s="1216"/>
      <c r="AU14" s="1216"/>
      <c r="AV14" s="1217"/>
      <c r="AW14" s="1225" t="s">
        <v>341</v>
      </c>
      <c r="AX14" s="1215" t="s">
        <v>642</v>
      </c>
      <c r="AY14" s="1216"/>
      <c r="AZ14" s="1216"/>
      <c r="BA14" s="1216"/>
      <c r="BB14" s="1216"/>
      <c r="BC14" s="1217"/>
      <c r="BD14" s="1225" t="s">
        <v>341</v>
      </c>
      <c r="BE14" s="1211" t="s">
        <v>275</v>
      </c>
      <c r="BF14" s="1150"/>
    </row>
    <row r="15" spans="1:64" ht="14.25" customHeight="1">
      <c r="J15" s="529"/>
      <c r="K15" s="529"/>
      <c r="L15" s="1214"/>
      <c r="M15" s="1214"/>
      <c r="N15" s="662"/>
      <c r="O15" s="1220" t="s">
        <v>606</v>
      </c>
      <c r="P15" s="1218" t="s">
        <v>271</v>
      </c>
      <c r="Q15" s="1219"/>
      <c r="R15" s="1222" t="s">
        <v>655</v>
      </c>
      <c r="S15" s="1223"/>
      <c r="T15" s="1224"/>
      <c r="U15" s="1226"/>
      <c r="V15" s="1220" t="s">
        <v>606</v>
      </c>
      <c r="W15" s="1218" t="s">
        <v>271</v>
      </c>
      <c r="X15" s="1219"/>
      <c r="Y15" s="1222" t="s">
        <v>655</v>
      </c>
      <c r="Z15" s="1223"/>
      <c r="AA15" s="1224"/>
      <c r="AB15" s="1226"/>
      <c r="AC15" s="1220" t="s">
        <v>606</v>
      </c>
      <c r="AD15" s="1218" t="s">
        <v>271</v>
      </c>
      <c r="AE15" s="1219"/>
      <c r="AF15" s="1222" t="s">
        <v>655</v>
      </c>
      <c r="AG15" s="1223"/>
      <c r="AH15" s="1224"/>
      <c r="AI15" s="1226"/>
      <c r="AJ15" s="1220" t="s">
        <v>606</v>
      </c>
      <c r="AK15" s="1218" t="s">
        <v>271</v>
      </c>
      <c r="AL15" s="1219"/>
      <c r="AM15" s="1222" t="s">
        <v>655</v>
      </c>
      <c r="AN15" s="1223"/>
      <c r="AO15" s="1224"/>
      <c r="AP15" s="1226"/>
      <c r="AQ15" s="1220" t="s">
        <v>606</v>
      </c>
      <c r="AR15" s="1218" t="s">
        <v>271</v>
      </c>
      <c r="AS15" s="1219"/>
      <c r="AT15" s="1222" t="s">
        <v>655</v>
      </c>
      <c r="AU15" s="1223"/>
      <c r="AV15" s="1224"/>
      <c r="AW15" s="1226"/>
      <c r="AX15" s="1220" t="s">
        <v>606</v>
      </c>
      <c r="AY15" s="1218" t="s">
        <v>271</v>
      </c>
      <c r="AZ15" s="1219"/>
      <c r="BA15" s="1222" t="s">
        <v>655</v>
      </c>
      <c r="BB15" s="1223"/>
      <c r="BC15" s="1224"/>
      <c r="BD15" s="1226"/>
      <c r="BE15" s="1212"/>
      <c r="BF15" s="1150"/>
    </row>
    <row r="16" spans="1:64" ht="33.75" customHeight="1">
      <c r="J16" s="529"/>
      <c r="K16" s="529"/>
      <c r="L16" s="1214"/>
      <c r="M16" s="1214"/>
      <c r="N16" s="663"/>
      <c r="O16" s="1221"/>
      <c r="P16" s="535" t="s">
        <v>607</v>
      </c>
      <c r="Q16" s="535" t="s">
        <v>6</v>
      </c>
      <c r="R16" s="536" t="s">
        <v>274</v>
      </c>
      <c r="S16" s="1209" t="s">
        <v>273</v>
      </c>
      <c r="T16" s="1210"/>
      <c r="U16" s="1227"/>
      <c r="V16" s="1221"/>
      <c r="W16" s="756" t="s">
        <v>607</v>
      </c>
      <c r="X16" s="756" t="s">
        <v>6</v>
      </c>
      <c r="Y16" s="1109" t="s">
        <v>274</v>
      </c>
      <c r="Z16" s="1209" t="s">
        <v>273</v>
      </c>
      <c r="AA16" s="1210"/>
      <c r="AB16" s="1227"/>
      <c r="AC16" s="1221"/>
      <c r="AD16" s="756" t="s">
        <v>607</v>
      </c>
      <c r="AE16" s="756" t="s">
        <v>6</v>
      </c>
      <c r="AF16" s="1109" t="s">
        <v>274</v>
      </c>
      <c r="AG16" s="1209" t="s">
        <v>273</v>
      </c>
      <c r="AH16" s="1210"/>
      <c r="AI16" s="1227"/>
      <c r="AJ16" s="1221"/>
      <c r="AK16" s="756" t="s">
        <v>607</v>
      </c>
      <c r="AL16" s="756" t="s">
        <v>6</v>
      </c>
      <c r="AM16" s="1109" t="s">
        <v>274</v>
      </c>
      <c r="AN16" s="1209" t="s">
        <v>273</v>
      </c>
      <c r="AO16" s="1210"/>
      <c r="AP16" s="1227"/>
      <c r="AQ16" s="1221"/>
      <c r="AR16" s="756" t="s">
        <v>607</v>
      </c>
      <c r="AS16" s="756" t="s">
        <v>6</v>
      </c>
      <c r="AT16" s="1109" t="s">
        <v>274</v>
      </c>
      <c r="AU16" s="1209" t="s">
        <v>273</v>
      </c>
      <c r="AV16" s="1210"/>
      <c r="AW16" s="1227"/>
      <c r="AX16" s="1221"/>
      <c r="AY16" s="756" t="s">
        <v>607</v>
      </c>
      <c r="AZ16" s="756" t="s">
        <v>6</v>
      </c>
      <c r="BA16" s="1109" t="s">
        <v>274</v>
      </c>
      <c r="BB16" s="1209" t="s">
        <v>273</v>
      </c>
      <c r="BC16" s="1210"/>
      <c r="BD16" s="1227"/>
      <c r="BE16" s="1213"/>
      <c r="BF16" s="1150"/>
    </row>
    <row r="17" spans="1:64">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1106">
        <f ca="1">OFFSET(V17,0,-1)+1</f>
        <v>9</v>
      </c>
      <c r="W17" s="1106">
        <f ca="1">OFFSET(W17,0,-1)+1</f>
        <v>10</v>
      </c>
      <c r="X17" s="1106">
        <f ca="1">OFFSET(X17,0,-1)+1</f>
        <v>11</v>
      </c>
      <c r="Y17" s="1106">
        <f ca="1">OFFSET(Y17,0,-1)+1</f>
        <v>12</v>
      </c>
      <c r="Z17" s="1232">
        <f ca="1">OFFSET(Z17,0,-1)+1</f>
        <v>13</v>
      </c>
      <c r="AA17" s="1232"/>
      <c r="AB17" s="1106">
        <f ca="1">OFFSET(AB17,0,-2)+1</f>
        <v>14</v>
      </c>
      <c r="AC17" s="1106">
        <f ca="1">OFFSET(AC17,0,-1)+1</f>
        <v>15</v>
      </c>
      <c r="AD17" s="1106">
        <f ca="1">OFFSET(AD17,0,-1)+1</f>
        <v>16</v>
      </c>
      <c r="AE17" s="1106">
        <f ca="1">OFFSET(AE17,0,-1)+1</f>
        <v>17</v>
      </c>
      <c r="AF17" s="1106">
        <f ca="1">OFFSET(AF17,0,-1)+1</f>
        <v>18</v>
      </c>
      <c r="AG17" s="1232">
        <f ca="1">OFFSET(AG17,0,-1)+1</f>
        <v>19</v>
      </c>
      <c r="AH17" s="1232"/>
      <c r="AI17" s="1106">
        <f ca="1">OFFSET(AI17,0,-2)+1</f>
        <v>20</v>
      </c>
      <c r="AJ17" s="1106">
        <f ca="1">OFFSET(AJ17,0,-1)+1</f>
        <v>21</v>
      </c>
      <c r="AK17" s="1106">
        <f ca="1">OFFSET(AK17,0,-1)+1</f>
        <v>22</v>
      </c>
      <c r="AL17" s="1106">
        <f ca="1">OFFSET(AL17,0,-1)+1</f>
        <v>23</v>
      </c>
      <c r="AM17" s="1106">
        <f ca="1">OFFSET(AM17,0,-1)+1</f>
        <v>24</v>
      </c>
      <c r="AN17" s="1232">
        <f ca="1">OFFSET(AN17,0,-1)+1</f>
        <v>25</v>
      </c>
      <c r="AO17" s="1232"/>
      <c r="AP17" s="1106">
        <f ca="1">OFFSET(AP17,0,-2)+1</f>
        <v>26</v>
      </c>
      <c r="AQ17" s="1106">
        <f ca="1">OFFSET(AQ17,0,-1)+1</f>
        <v>27</v>
      </c>
      <c r="AR17" s="1106">
        <f ca="1">OFFSET(AR17,0,-1)+1</f>
        <v>28</v>
      </c>
      <c r="AS17" s="1106">
        <f ca="1">OFFSET(AS17,0,-1)+1</f>
        <v>29</v>
      </c>
      <c r="AT17" s="1106">
        <f ca="1">OFFSET(AT17,0,-1)+1</f>
        <v>30</v>
      </c>
      <c r="AU17" s="1232">
        <f ca="1">OFFSET(AU17,0,-1)+1</f>
        <v>31</v>
      </c>
      <c r="AV17" s="1232"/>
      <c r="AW17" s="1106">
        <f ca="1">OFFSET(AW17,0,-2)+1</f>
        <v>32</v>
      </c>
      <c r="AX17" s="1106">
        <f ca="1">OFFSET(AX17,0,-1)+1</f>
        <v>33</v>
      </c>
      <c r="AY17" s="1106">
        <f ca="1">OFFSET(AY17,0,-1)+1</f>
        <v>34</v>
      </c>
      <c r="AZ17" s="1106">
        <f ca="1">OFFSET(AZ17,0,-1)+1</f>
        <v>35</v>
      </c>
      <c r="BA17" s="1106">
        <f ca="1">OFFSET(BA17,0,-1)+1</f>
        <v>36</v>
      </c>
      <c r="BB17" s="1232">
        <f ca="1">OFFSET(BB17,0,-1)+1</f>
        <v>37</v>
      </c>
      <c r="BC17" s="1232"/>
      <c r="BD17" s="1106">
        <f ca="1">OFFSET(BD17,0,-2)+1</f>
        <v>38</v>
      </c>
      <c r="BE17" s="649">
        <f ca="1">OFFSET(BE17,0,-1)</f>
        <v>38</v>
      </c>
      <c r="BF17" s="648">
        <f ca="1">OFFSET(BF17,0,-1)+1</f>
        <v>39</v>
      </c>
    </row>
    <row r="18" spans="1:64" ht="22.5">
      <c r="A18" s="1233">
        <v>1</v>
      </c>
      <c r="B18" s="865"/>
      <c r="C18" s="865"/>
      <c r="D18" s="865"/>
      <c r="E18" s="866"/>
      <c r="F18" s="867"/>
      <c r="G18" s="867"/>
      <c r="H18" s="867"/>
      <c r="I18" s="868"/>
      <c r="J18" s="863"/>
      <c r="K18" s="870"/>
      <c r="L18" s="593">
        <f>mergeValue(A18)</f>
        <v>1</v>
      </c>
      <c r="M18" s="641" t="s">
        <v>20</v>
      </c>
      <c r="N18" s="646"/>
      <c r="O18" s="1234"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630" t="s">
        <v>477</v>
      </c>
      <c r="BH18" s="589"/>
      <c r="BI18" s="589" t="str">
        <f t="shared" ref="BI18:BI28" si="0">IF(M18="","",M18 )</f>
        <v>Наименование тарифа</v>
      </c>
      <c r="BJ18" s="589"/>
      <c r="BK18" s="589"/>
      <c r="BL18" s="589"/>
    </row>
    <row r="19" spans="1:64" hidden="1">
      <c r="A19" s="1233"/>
      <c r="B19" s="1233">
        <v>1</v>
      </c>
      <c r="C19" s="865"/>
      <c r="D19" s="865"/>
      <c r="E19" s="867"/>
      <c r="F19" s="867"/>
      <c r="G19" s="867"/>
      <c r="H19" s="867"/>
      <c r="I19" s="862"/>
      <c r="J19" s="861"/>
      <c r="K19" s="864"/>
      <c r="L19" s="593" t="str">
        <f>mergeValue(A19) &amp;"."&amp; mergeValue(B19)</f>
        <v>1.1</v>
      </c>
      <c r="M19" s="546"/>
      <c r="N19" s="646"/>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630"/>
      <c r="BH19" s="589"/>
      <c r="BI19" s="589" t="str">
        <f t="shared" si="0"/>
        <v/>
      </c>
      <c r="BJ19" s="589"/>
      <c r="BK19" s="589"/>
      <c r="BL19" s="589"/>
    </row>
    <row r="20" spans="1:64" ht="22.5">
      <c r="A20" s="1233"/>
      <c r="B20" s="1233"/>
      <c r="C20" s="1233">
        <v>1</v>
      </c>
      <c r="D20" s="865"/>
      <c r="E20" s="867"/>
      <c r="F20" s="867"/>
      <c r="G20" s="867"/>
      <c r="H20" s="867"/>
      <c r="I20" s="869"/>
      <c r="J20" s="861"/>
      <c r="K20" s="864"/>
      <c r="L20" s="593" t="str">
        <f>mergeValue(A20) &amp;"."&amp; mergeValue(B20)&amp;"."&amp; mergeValue(C20)</f>
        <v>1.1.1</v>
      </c>
      <c r="M20" s="547" t="s">
        <v>7</v>
      </c>
      <c r="N20" s="646"/>
      <c r="O20" s="1234" t="str">
        <f>IF('Перечень тарифов'!R21="","","" &amp; 'Перечень тарифов'!R21 &amp; "")</f>
        <v>Зона теплоснабжения № 01</v>
      </c>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630" t="s">
        <v>634</v>
      </c>
      <c r="BH20" s="589"/>
      <c r="BI20" s="589" t="str">
        <f t="shared" si="0"/>
        <v xml:space="preserve">Наименование системы теплоснабжения </v>
      </c>
      <c r="BJ20" s="589"/>
      <c r="BK20" s="589"/>
      <c r="BL20" s="589"/>
    </row>
    <row r="21" spans="1:64" hidden="1">
      <c r="A21" s="1233"/>
      <c r="B21" s="1233"/>
      <c r="C21" s="1233"/>
      <c r="D21" s="1233">
        <v>1</v>
      </c>
      <c r="E21" s="867"/>
      <c r="F21" s="867"/>
      <c r="G21" s="867"/>
      <c r="H21" s="867"/>
      <c r="I21" s="869"/>
      <c r="J21" s="861"/>
      <c r="K21" s="864"/>
      <c r="L21" s="593" t="str">
        <f>mergeValue(A21) &amp;"."&amp; mergeValue(B21)&amp;"."&amp; mergeValue(C21)&amp;"."&amp; mergeValue(D21)</f>
        <v>1.1.1.1</v>
      </c>
      <c r="M21" s="548"/>
      <c r="N21" s="646"/>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630"/>
      <c r="BH21" s="589"/>
      <c r="BI21" s="589" t="str">
        <f t="shared" si="0"/>
        <v/>
      </c>
      <c r="BJ21" s="589"/>
      <c r="BK21" s="589"/>
      <c r="BL21" s="589"/>
    </row>
    <row r="22" spans="1:64" ht="101.25">
      <c r="A22" s="1233"/>
      <c r="B22" s="1233"/>
      <c r="C22" s="1233"/>
      <c r="D22" s="1233"/>
      <c r="E22" s="1233">
        <v>1</v>
      </c>
      <c r="F22" s="867"/>
      <c r="G22" s="867"/>
      <c r="H22" s="865">
        <v>1</v>
      </c>
      <c r="I22" s="1233">
        <v>1</v>
      </c>
      <c r="J22" s="867"/>
      <c r="K22" s="872"/>
      <c r="L22" s="593" t="str">
        <f>mergeValue(A22) &amp;"."&amp; mergeValue(B22)&amp;"."&amp; mergeValue(C22)&amp;"."&amp; mergeValue(D22)&amp;"."&amp; mergeValue(E22)</f>
        <v>1.1.1.1.1</v>
      </c>
      <c r="M22" s="554" t="s">
        <v>9</v>
      </c>
      <c r="N22" s="646"/>
      <c r="O22" s="1236" t="s">
        <v>3</v>
      </c>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8"/>
      <c r="BF22" s="630" t="s">
        <v>639</v>
      </c>
      <c r="BH22" s="589"/>
      <c r="BI22" s="589" t="str">
        <f t="shared" si="0"/>
        <v>Схема подключения теплопотребляющей установки к коллектору источника тепловой энергии</v>
      </c>
      <c r="BJ22" s="589"/>
      <c r="BK22" s="589"/>
      <c r="BL22" s="589"/>
    </row>
    <row r="23" spans="1:64" ht="90">
      <c r="A23" s="1233"/>
      <c r="B23" s="1233"/>
      <c r="C23" s="1233"/>
      <c r="D23" s="1233"/>
      <c r="E23" s="1233"/>
      <c r="F23" s="1233">
        <v>1</v>
      </c>
      <c r="G23" s="865"/>
      <c r="H23" s="865"/>
      <c r="I23" s="1233"/>
      <c r="J23" s="1233">
        <v>1</v>
      </c>
      <c r="K23" s="873"/>
      <c r="L23" s="593" t="str">
        <f>mergeValue(A23) &amp;"."&amp; mergeValue(B23)&amp;"."&amp; mergeValue(C23)&amp;"."&amp; mergeValue(D23)&amp;"."&amp; mergeValue(E23)&amp;"."&amp; mergeValue(F23)</f>
        <v>1.1.1.1.1.1</v>
      </c>
      <c r="M23" s="555" t="s">
        <v>10</v>
      </c>
      <c r="N23" s="646"/>
      <c r="O23" s="1236" t="s">
        <v>304</v>
      </c>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8"/>
      <c r="BF23" s="630" t="s">
        <v>637</v>
      </c>
      <c r="BH23" s="589"/>
      <c r="BI23" s="589" t="str">
        <f t="shared" si="0"/>
        <v>Группа потребителей</v>
      </c>
      <c r="BJ23" s="589"/>
      <c r="BK23" s="589"/>
      <c r="BL23" s="589"/>
    </row>
    <row r="24" spans="1:64" ht="17.100000000000001" customHeight="1">
      <c r="A24" s="1233"/>
      <c r="B24" s="1233"/>
      <c r="C24" s="1233"/>
      <c r="D24" s="1233"/>
      <c r="E24" s="1233"/>
      <c r="F24" s="1233"/>
      <c r="G24" s="865">
        <v>1</v>
      </c>
      <c r="H24" s="865"/>
      <c r="I24" s="1233"/>
      <c r="J24" s="1233"/>
      <c r="K24" s="873">
        <v>1</v>
      </c>
      <c r="L24" s="593" t="str">
        <f>mergeValue(A24) &amp;"."&amp; mergeValue(B24)&amp;"."&amp; mergeValue(C24)&amp;"."&amp; mergeValue(D24)&amp;"."&amp; mergeValue(E24)&amp;"."&amp; mergeValue(F24)&amp;"."&amp; mergeValue(G24)</f>
        <v>1.1.1.1.1.1.1</v>
      </c>
      <c r="M24" s="1069" t="s">
        <v>643</v>
      </c>
      <c r="N24" s="646"/>
      <c r="O24" s="683">
        <v>679.68</v>
      </c>
      <c r="P24" s="562"/>
      <c r="Q24" s="1094"/>
      <c r="R24" s="1239" t="s">
        <v>1426</v>
      </c>
      <c r="S24" s="1229" t="s">
        <v>84</v>
      </c>
      <c r="T24" s="1239" t="s">
        <v>2774</v>
      </c>
      <c r="U24" s="1229" t="s">
        <v>84</v>
      </c>
      <c r="V24" s="683">
        <v>851.67</v>
      </c>
      <c r="W24" s="763"/>
      <c r="X24" s="1094"/>
      <c r="Y24" s="1239" t="s">
        <v>2775</v>
      </c>
      <c r="Z24" s="1229" t="s">
        <v>84</v>
      </c>
      <c r="AA24" s="1239" t="s">
        <v>2776</v>
      </c>
      <c r="AB24" s="1229" t="s">
        <v>84</v>
      </c>
      <c r="AC24" s="683">
        <v>815.83</v>
      </c>
      <c r="AD24" s="763"/>
      <c r="AE24" s="1094"/>
      <c r="AF24" s="1239" t="s">
        <v>2777</v>
      </c>
      <c r="AG24" s="1229" t="s">
        <v>84</v>
      </c>
      <c r="AH24" s="1239" t="s">
        <v>2778</v>
      </c>
      <c r="AI24" s="1229" t="s">
        <v>84</v>
      </c>
      <c r="AJ24" s="683">
        <v>815.83</v>
      </c>
      <c r="AK24" s="763"/>
      <c r="AL24" s="1094"/>
      <c r="AM24" s="1239" t="s">
        <v>2779</v>
      </c>
      <c r="AN24" s="1229" t="s">
        <v>84</v>
      </c>
      <c r="AO24" s="1239" t="s">
        <v>2780</v>
      </c>
      <c r="AP24" s="1229" t="s">
        <v>84</v>
      </c>
      <c r="AQ24" s="683">
        <v>815.83</v>
      </c>
      <c r="AR24" s="763"/>
      <c r="AS24" s="1094"/>
      <c r="AT24" s="1239" t="s">
        <v>2781</v>
      </c>
      <c r="AU24" s="1229" t="s">
        <v>84</v>
      </c>
      <c r="AV24" s="1239" t="s">
        <v>2782</v>
      </c>
      <c r="AW24" s="1229" t="s">
        <v>84</v>
      </c>
      <c r="AX24" s="683">
        <v>914.74</v>
      </c>
      <c r="AY24" s="763"/>
      <c r="AZ24" s="1094"/>
      <c r="BA24" s="1239" t="s">
        <v>2783</v>
      </c>
      <c r="BB24" s="1229" t="s">
        <v>84</v>
      </c>
      <c r="BC24" s="1239" t="s">
        <v>1427</v>
      </c>
      <c r="BD24" s="1229" t="s">
        <v>85</v>
      </c>
      <c r="BE24" s="562"/>
      <c r="BF24" s="1204" t="s">
        <v>656</v>
      </c>
      <c r="BG24" s="585" t="str">
        <f>strCheckDate(O25:BE25)</f>
        <v/>
      </c>
      <c r="BH24" s="589"/>
      <c r="BI24" s="589" t="str">
        <f t="shared" si="0"/>
        <v>вода</v>
      </c>
      <c r="BJ24" s="589"/>
      <c r="BK24" s="589"/>
      <c r="BL24" s="589"/>
    </row>
    <row r="25" spans="1:64" ht="11.25" hidden="1" customHeight="1">
      <c r="A25" s="1233"/>
      <c r="B25" s="1233"/>
      <c r="C25" s="1233"/>
      <c r="D25" s="1233"/>
      <c r="E25" s="1233"/>
      <c r="F25" s="1233"/>
      <c r="G25" s="865"/>
      <c r="H25" s="865"/>
      <c r="I25" s="1233"/>
      <c r="J25" s="1233"/>
      <c r="K25" s="873"/>
      <c r="L25" s="600"/>
      <c r="M25" s="646"/>
      <c r="N25" s="646"/>
      <c r="O25" s="562"/>
      <c r="P25" s="562"/>
      <c r="Q25" s="584" t="str">
        <f>R24 &amp; "-" &amp; T24</f>
        <v>01.01.2019-30.06.2019</v>
      </c>
      <c r="R25" s="1228"/>
      <c r="S25" s="1229"/>
      <c r="T25" s="1228"/>
      <c r="U25" s="1229"/>
      <c r="V25" s="763"/>
      <c r="W25" s="763"/>
      <c r="X25" s="769" t="str">
        <f>Y24 &amp; "-" &amp; AA24</f>
        <v>01.07.2019-31.12.2019</v>
      </c>
      <c r="Y25" s="1228"/>
      <c r="Z25" s="1229"/>
      <c r="AA25" s="1228"/>
      <c r="AB25" s="1229"/>
      <c r="AC25" s="763"/>
      <c r="AD25" s="763"/>
      <c r="AE25" s="769" t="str">
        <f>AF24 &amp; "-" &amp; AH24</f>
        <v>01.01.2020-30.06.2020</v>
      </c>
      <c r="AF25" s="1228"/>
      <c r="AG25" s="1229"/>
      <c r="AH25" s="1228"/>
      <c r="AI25" s="1229"/>
      <c r="AJ25" s="763"/>
      <c r="AK25" s="763"/>
      <c r="AL25" s="769" t="str">
        <f>AM24 &amp; "-" &amp; AO24</f>
        <v>01.07.2020-31.12.2020</v>
      </c>
      <c r="AM25" s="1228"/>
      <c r="AN25" s="1229"/>
      <c r="AO25" s="1228"/>
      <c r="AP25" s="1229"/>
      <c r="AQ25" s="763"/>
      <c r="AR25" s="763"/>
      <c r="AS25" s="769" t="str">
        <f>AT24 &amp; "-" &amp; AV24</f>
        <v>01.01.2021-30.06.2021</v>
      </c>
      <c r="AT25" s="1228"/>
      <c r="AU25" s="1229"/>
      <c r="AV25" s="1228"/>
      <c r="AW25" s="1229"/>
      <c r="AX25" s="763"/>
      <c r="AY25" s="763"/>
      <c r="AZ25" s="769" t="str">
        <f>BA24 &amp; "-" &amp; BC24</f>
        <v>01.07.2021-31.12.2021</v>
      </c>
      <c r="BA25" s="1228"/>
      <c r="BB25" s="1229"/>
      <c r="BC25" s="1228"/>
      <c r="BD25" s="1229"/>
      <c r="BE25" s="562"/>
      <c r="BF25" s="1205"/>
      <c r="BH25" s="589"/>
      <c r="BI25" s="589" t="str">
        <f t="shared" si="0"/>
        <v/>
      </c>
      <c r="BJ25" s="589"/>
      <c r="BK25" s="589"/>
      <c r="BL25" s="589"/>
    </row>
    <row r="26" spans="1:64" ht="15" customHeight="1">
      <c r="A26" s="1233"/>
      <c r="B26" s="1233"/>
      <c r="C26" s="1233"/>
      <c r="D26" s="1233"/>
      <c r="E26" s="1233"/>
      <c r="F26" s="1233"/>
      <c r="G26" s="867"/>
      <c r="H26" s="865"/>
      <c r="I26" s="1233"/>
      <c r="J26" s="1233"/>
      <c r="K26" s="872"/>
      <c r="L26" s="538"/>
      <c r="M26" s="557" t="s">
        <v>25</v>
      </c>
      <c r="N26" s="564"/>
      <c r="O26" s="564"/>
      <c r="P26" s="564"/>
      <c r="Q26" s="564"/>
      <c r="R26" s="564"/>
      <c r="S26" s="564"/>
      <c r="T26" s="564"/>
      <c r="U26" s="564"/>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560"/>
      <c r="BF26" s="1206"/>
      <c r="BH26" s="589"/>
      <c r="BI26" s="589" t="str">
        <f t="shared" si="0"/>
        <v>Добавить вид теплоносителя (параметры теплоносителя)</v>
      </c>
      <c r="BJ26" s="589"/>
      <c r="BK26" s="589"/>
      <c r="BL26" s="589"/>
    </row>
    <row r="27" spans="1:64" ht="15" customHeight="1">
      <c r="A27" s="1233"/>
      <c r="B27" s="1233"/>
      <c r="C27" s="1233"/>
      <c r="D27" s="1233"/>
      <c r="E27" s="1233"/>
      <c r="F27" s="867"/>
      <c r="G27" s="867"/>
      <c r="H27" s="865"/>
      <c r="I27" s="1233"/>
      <c r="J27" s="867"/>
      <c r="K27" s="872"/>
      <c r="L27" s="538"/>
      <c r="M27" s="556" t="s">
        <v>11</v>
      </c>
      <c r="N27" s="564"/>
      <c r="O27" s="564"/>
      <c r="P27" s="564"/>
      <c r="Q27" s="564"/>
      <c r="R27" s="564"/>
      <c r="S27" s="564"/>
      <c r="T27" s="564"/>
      <c r="U27" s="563"/>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564"/>
      <c r="BF27" s="665"/>
      <c r="BH27" s="589"/>
      <c r="BI27" s="589" t="str">
        <f t="shared" si="0"/>
        <v>Добавить группу потребителей</v>
      </c>
      <c r="BJ27" s="589"/>
      <c r="BK27" s="589"/>
      <c r="BL27" s="589"/>
    </row>
    <row r="28" spans="1:64" ht="15" customHeight="1">
      <c r="A28" s="1233"/>
      <c r="B28" s="1233"/>
      <c r="C28" s="1233"/>
      <c r="D28" s="1233"/>
      <c r="E28" s="871"/>
      <c r="F28" s="867"/>
      <c r="G28" s="867"/>
      <c r="H28" s="867"/>
      <c r="I28" s="863"/>
      <c r="J28" s="860"/>
      <c r="K28" s="870"/>
      <c r="L28" s="538"/>
      <c r="M28" s="551" t="s">
        <v>12</v>
      </c>
      <c r="N28" s="564"/>
      <c r="O28" s="564"/>
      <c r="P28" s="564"/>
      <c r="Q28" s="564"/>
      <c r="R28" s="564"/>
      <c r="S28" s="564"/>
      <c r="T28" s="564"/>
      <c r="U28" s="563"/>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564"/>
      <c r="BF28" s="665"/>
      <c r="BH28" s="589"/>
      <c r="BI28" s="589" t="str">
        <f t="shared" si="0"/>
        <v>Добавить схему подключения</v>
      </c>
      <c r="BJ28" s="589"/>
      <c r="BK28" s="589"/>
      <c r="BL28" s="589"/>
    </row>
    <row r="29" spans="1:64" ht="11.25">
      <c r="A29" s="523"/>
      <c r="B29" s="523"/>
      <c r="C29" s="523"/>
      <c r="D29" s="523"/>
      <c r="E29" s="523"/>
      <c r="F29" s="523"/>
      <c r="G29" s="523"/>
      <c r="H29" s="523"/>
      <c r="I29" s="523"/>
      <c r="J29" s="523"/>
      <c r="K29" s="523"/>
      <c r="BG29" s="523"/>
      <c r="BH29" s="523"/>
      <c r="BI29" s="523"/>
      <c r="BJ29" s="523"/>
      <c r="BK29" s="523"/>
      <c r="BL29" s="523"/>
    </row>
    <row r="30" spans="1:64" ht="90" customHeight="1">
      <c r="L30" s="1">
        <v>1</v>
      </c>
      <c r="M30" s="1197" t="s">
        <v>633</v>
      </c>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197"/>
      <c r="AM30" s="1197"/>
      <c r="AN30" s="1197"/>
      <c r="AO30" s="1197"/>
      <c r="AP30" s="1197"/>
      <c r="AQ30" s="1197"/>
      <c r="AR30" s="1197"/>
      <c r="AS30" s="1197"/>
      <c r="AT30" s="1197"/>
      <c r="AU30" s="1197"/>
      <c r="AV30" s="1197"/>
      <c r="AW30" s="1197"/>
      <c r="AX30" s="1197"/>
      <c r="AY30" s="1197"/>
      <c r="AZ30" s="1197"/>
      <c r="BA30" s="1197"/>
      <c r="BB30" s="1197"/>
      <c r="BC30" s="1197"/>
      <c r="BD30" s="1197"/>
      <c r="BE30" s="1197"/>
      <c r="BF30" s="1197"/>
    </row>
  </sheetData>
  <sheetProtection algorithmName="SHA-512" hashValue="wABaYfbRadSXvXH9qThHRrNl4EKaspXTuHDCm3gDOEa9wVcpQtQHwmStgrZtDJtOSMhyohpKRQGuxqDs52DXHQ==" saltValue="obgcXoEI3wzxys+Rls0+wA==" spinCount="100000" sheet="1" objects="1" scenarios="1" formatColumns="0" formatRows="0"/>
  <dataConsolidate/>
  <mergeCells count="99">
    <mergeCell ref="I22:I27"/>
    <mergeCell ref="J23:J26"/>
    <mergeCell ref="A18:A28"/>
    <mergeCell ref="O18:BE18"/>
    <mergeCell ref="B19:B28"/>
    <mergeCell ref="O19:BE19"/>
    <mergeCell ref="C20:C28"/>
    <mergeCell ref="U24:U25"/>
    <mergeCell ref="O20:BE20"/>
    <mergeCell ref="D21:D28"/>
    <mergeCell ref="O21:BE21"/>
    <mergeCell ref="E22:E27"/>
    <mergeCell ref="O22:BE22"/>
    <mergeCell ref="F23:F26"/>
    <mergeCell ref="O23:BE23"/>
    <mergeCell ref="R24:R25"/>
    <mergeCell ref="T24:T25"/>
    <mergeCell ref="L5:T5"/>
    <mergeCell ref="O9:T9"/>
    <mergeCell ref="O10:T10"/>
    <mergeCell ref="L11:M11"/>
    <mergeCell ref="O12:U12"/>
    <mergeCell ref="O7:T7"/>
    <mergeCell ref="O8:T8"/>
    <mergeCell ref="V12:AB12"/>
    <mergeCell ref="M30:BF30"/>
    <mergeCell ref="L13:BE13"/>
    <mergeCell ref="L14:L16"/>
    <mergeCell ref="M14:M16"/>
    <mergeCell ref="O14:T14"/>
    <mergeCell ref="U14:U16"/>
    <mergeCell ref="BE14:BE16"/>
    <mergeCell ref="O15:O16"/>
    <mergeCell ref="BF13:BF16"/>
    <mergeCell ref="S16:T16"/>
    <mergeCell ref="P15:Q15"/>
    <mergeCell ref="R15:T15"/>
    <mergeCell ref="S17:T17"/>
    <mergeCell ref="BF24:BF26"/>
    <mergeCell ref="S24:S25"/>
    <mergeCell ref="V14:AA14"/>
    <mergeCell ref="AB14:AB16"/>
    <mergeCell ref="V15:V16"/>
    <mergeCell ref="W15:X15"/>
    <mergeCell ref="Y15:AA15"/>
    <mergeCell ref="Z16:AA16"/>
    <mergeCell ref="Z17:AA17"/>
    <mergeCell ref="Y24:Y25"/>
    <mergeCell ref="Z24:Z25"/>
    <mergeCell ref="AA24:AA25"/>
    <mergeCell ref="AB24:AB25"/>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 ref="AN17:AO17"/>
    <mergeCell ref="AM24:AM25"/>
    <mergeCell ref="AN24:AN25"/>
    <mergeCell ref="AO24:AO25"/>
    <mergeCell ref="AP24:AP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BA24:BA25"/>
    <mergeCell ref="BB24:BB25"/>
    <mergeCell ref="BC24:BC25"/>
    <mergeCell ref="BD24:BD25"/>
    <mergeCell ref="AX15:AX16"/>
    <mergeCell ref="AY15:AZ15"/>
    <mergeCell ref="BA15:BC15"/>
    <mergeCell ref="BB16:BC16"/>
    <mergeCell ref="BB17:BC17"/>
  </mergeCells>
  <dataValidations count="10">
    <dataValidation type="list" allowBlank="1" showInputMessage="1" showErrorMessage="1" errorTitle="Ошибка" error="Выберите значение из списка" sqref="O22 KM22 UI22 AEE22 AOA22 AXW22 BHS22 BRO22 CBK22 CLG22 CVC22 DEY22 DOU22 DYQ22 EIM22 ESI22 FCE22 FMA22 FVW22 GFS22 GPO22 GZK22 HJG22 HTC22 ICY22 IMU22 IWQ22 JGM22 JQI22 KAE22 KKA22 KTW22 LDS22 LNO22 LXK22 MHG22 MRC22 NAY22 NKU22 NUQ22 OEM22 OOI22 OYE22 PIA22 PRW22 QBS22 QLO22 QVK22 RFG22 RPC22 RYY22 SIU22 SSQ22 TCM22 TMI22 TWE22 UGA22 UPW22 UZS22 VJO22 VTK22 WDG22 WNC22 WWY22 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WWY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errorTitle="Ошибка" error="Допускается ввод не более 900 символов!" sqref="WXG983054:WXG983061 WNK983054:WNK983061 BF65550:BF65557 KU65550:KU65557 UQ65550:UQ65557 AEM65550:AEM65557 AOI65550:AOI65557 AYE65550:AYE65557 BIA65550:BIA65557 BRW65550:BRW65557 CBS65550:CBS65557 CLO65550:CLO65557 CVK65550:CVK65557 DFG65550:DFG65557 DPC65550:DPC65557 DYY65550:DYY65557 EIU65550:EIU65557 ESQ65550:ESQ65557 FCM65550:FCM65557 FMI65550:FMI65557 FWE65550:FWE65557 GGA65550:GGA65557 GPW65550:GPW65557 GZS65550:GZS65557 HJO65550:HJO65557 HTK65550:HTK65557 IDG65550:IDG65557 INC65550:INC65557 IWY65550:IWY65557 JGU65550:JGU65557 JQQ65550:JQQ65557 KAM65550:KAM65557 KKI65550:KKI65557 KUE65550:KUE65557 LEA65550:LEA65557 LNW65550:LNW65557 LXS65550:LXS65557 MHO65550:MHO65557 MRK65550:MRK65557 NBG65550:NBG65557 NLC65550:NLC65557 NUY65550:NUY65557 OEU65550:OEU65557 OOQ65550:OOQ65557 OYM65550:OYM65557 PII65550:PII65557 PSE65550:PSE65557 QCA65550:QCA65557 QLW65550:QLW65557 QVS65550:QVS65557 RFO65550:RFO65557 RPK65550:RPK65557 RZG65550:RZG65557 SJC65550:SJC65557 SSY65550:SSY65557 TCU65550:TCU65557 TMQ65550:TMQ65557 TWM65550:TWM65557 UGI65550:UGI65557 UQE65550:UQE65557 VAA65550:VAA65557 VJW65550:VJW65557 VTS65550:VTS65557 WDO65550:WDO65557 WNK65550:WNK65557 WXG65550:WXG65557 BF131086:BF131093 KU131086:KU131093 UQ131086:UQ131093 AEM131086:AEM131093 AOI131086:AOI131093 AYE131086:AYE131093 BIA131086:BIA131093 BRW131086:BRW131093 CBS131086:CBS131093 CLO131086:CLO131093 CVK131086:CVK131093 DFG131086:DFG131093 DPC131086:DPC131093 DYY131086:DYY131093 EIU131086:EIU131093 ESQ131086:ESQ131093 FCM131086:FCM131093 FMI131086:FMI131093 FWE131086:FWE131093 GGA131086:GGA131093 GPW131086:GPW131093 GZS131086:GZS131093 HJO131086:HJO131093 HTK131086:HTK131093 IDG131086:IDG131093 INC131086:INC131093 IWY131086:IWY131093 JGU131086:JGU131093 JQQ131086:JQQ131093 KAM131086:KAM131093 KKI131086:KKI131093 KUE131086:KUE131093 LEA131086:LEA131093 LNW131086:LNW131093 LXS131086:LXS131093 MHO131086:MHO131093 MRK131086:MRK131093 NBG131086:NBG131093 NLC131086:NLC131093 NUY131086:NUY131093 OEU131086:OEU131093 OOQ131086:OOQ131093 OYM131086:OYM131093 PII131086:PII131093 PSE131086:PSE131093 QCA131086:QCA131093 QLW131086:QLW131093 QVS131086:QVS131093 RFO131086:RFO131093 RPK131086:RPK131093 RZG131086:RZG131093 SJC131086:SJC131093 SSY131086:SSY131093 TCU131086:TCU131093 TMQ131086:TMQ131093 TWM131086:TWM131093 UGI131086:UGI131093 UQE131086:UQE131093 VAA131086:VAA131093 VJW131086:VJW131093 VTS131086:VTS131093 WDO131086:WDO131093 WNK131086:WNK131093 WXG131086:WXG131093 BF196622:BF196629 KU196622:KU196629 UQ196622:UQ196629 AEM196622:AEM196629 AOI196622:AOI196629 AYE196622:AYE196629 BIA196622:BIA196629 BRW196622:BRW196629 CBS196622:CBS196629 CLO196622:CLO196629 CVK196622:CVK196629 DFG196622:DFG196629 DPC196622:DPC196629 DYY196622:DYY196629 EIU196622:EIU196629 ESQ196622:ESQ196629 FCM196622:FCM196629 FMI196622:FMI196629 FWE196622:FWE196629 GGA196622:GGA196629 GPW196622:GPW196629 GZS196622:GZS196629 HJO196622:HJO196629 HTK196622:HTK196629 IDG196622:IDG196629 INC196622:INC196629 IWY196622:IWY196629 JGU196622:JGU196629 JQQ196622:JQQ196629 KAM196622:KAM196629 KKI196622:KKI196629 KUE196622:KUE196629 LEA196622:LEA196629 LNW196622:LNW196629 LXS196622:LXS196629 MHO196622:MHO196629 MRK196622:MRK196629 NBG196622:NBG196629 NLC196622:NLC196629 NUY196622:NUY196629 OEU196622:OEU196629 OOQ196622:OOQ196629 OYM196622:OYM196629 PII196622:PII196629 PSE196622:PSE196629 QCA196622:QCA196629 QLW196622:QLW196629 QVS196622:QVS196629 RFO196622:RFO196629 RPK196622:RPK196629 RZG196622:RZG196629 SJC196622:SJC196629 SSY196622:SSY196629 TCU196622:TCU196629 TMQ196622:TMQ196629 TWM196622:TWM196629 UGI196622:UGI196629 UQE196622:UQE196629 VAA196622:VAA196629 VJW196622:VJW196629 VTS196622:VTS196629 WDO196622:WDO196629 WNK196622:WNK196629 WXG196622:WXG196629 BF262158:BF262165 KU262158:KU262165 UQ262158:UQ262165 AEM262158:AEM262165 AOI262158:AOI262165 AYE262158:AYE262165 BIA262158:BIA262165 BRW262158:BRW262165 CBS262158:CBS262165 CLO262158:CLO262165 CVK262158:CVK262165 DFG262158:DFG262165 DPC262158:DPC262165 DYY262158:DYY262165 EIU262158:EIU262165 ESQ262158:ESQ262165 FCM262158:FCM262165 FMI262158:FMI262165 FWE262158:FWE262165 GGA262158:GGA262165 GPW262158:GPW262165 GZS262158:GZS262165 HJO262158:HJO262165 HTK262158:HTK262165 IDG262158:IDG262165 INC262158:INC262165 IWY262158:IWY262165 JGU262158:JGU262165 JQQ262158:JQQ262165 KAM262158:KAM262165 KKI262158:KKI262165 KUE262158:KUE262165 LEA262158:LEA262165 LNW262158:LNW262165 LXS262158:LXS262165 MHO262158:MHO262165 MRK262158:MRK262165 NBG262158:NBG262165 NLC262158:NLC262165 NUY262158:NUY262165 OEU262158:OEU262165 OOQ262158:OOQ262165 OYM262158:OYM262165 PII262158:PII262165 PSE262158:PSE262165 QCA262158:QCA262165 QLW262158:QLW262165 QVS262158:QVS262165 RFO262158:RFO262165 RPK262158:RPK262165 RZG262158:RZG262165 SJC262158:SJC262165 SSY262158:SSY262165 TCU262158:TCU262165 TMQ262158:TMQ262165 TWM262158:TWM262165 UGI262158:UGI262165 UQE262158:UQE262165 VAA262158:VAA262165 VJW262158:VJW262165 VTS262158:VTS262165 WDO262158:WDO262165 WNK262158:WNK262165 WXG262158:WXG262165 BF327694:BF327701 KU327694:KU327701 UQ327694:UQ327701 AEM327694:AEM327701 AOI327694:AOI327701 AYE327694:AYE327701 BIA327694:BIA327701 BRW327694:BRW327701 CBS327694:CBS327701 CLO327694:CLO327701 CVK327694:CVK327701 DFG327694:DFG327701 DPC327694:DPC327701 DYY327694:DYY327701 EIU327694:EIU327701 ESQ327694:ESQ327701 FCM327694:FCM327701 FMI327694:FMI327701 FWE327694:FWE327701 GGA327694:GGA327701 GPW327694:GPW327701 GZS327694:GZS327701 HJO327694:HJO327701 HTK327694:HTK327701 IDG327694:IDG327701 INC327694:INC327701 IWY327694:IWY327701 JGU327694:JGU327701 JQQ327694:JQQ327701 KAM327694:KAM327701 KKI327694:KKI327701 KUE327694:KUE327701 LEA327694:LEA327701 LNW327694:LNW327701 LXS327694:LXS327701 MHO327694:MHO327701 MRK327694:MRK327701 NBG327694:NBG327701 NLC327694:NLC327701 NUY327694:NUY327701 OEU327694:OEU327701 OOQ327694:OOQ327701 OYM327694:OYM327701 PII327694:PII327701 PSE327694:PSE327701 QCA327694:QCA327701 QLW327694:QLW327701 QVS327694:QVS327701 RFO327694:RFO327701 RPK327694:RPK327701 RZG327694:RZG327701 SJC327694:SJC327701 SSY327694:SSY327701 TCU327694:TCU327701 TMQ327694:TMQ327701 TWM327694:TWM327701 UGI327694:UGI327701 UQE327694:UQE327701 VAA327694:VAA327701 VJW327694:VJW327701 VTS327694:VTS327701 WDO327694:WDO327701 WNK327694:WNK327701 WXG327694:WXG327701 BF393230:BF393237 KU393230:KU393237 UQ393230:UQ393237 AEM393230:AEM393237 AOI393230:AOI393237 AYE393230:AYE393237 BIA393230:BIA393237 BRW393230:BRW393237 CBS393230:CBS393237 CLO393230:CLO393237 CVK393230:CVK393237 DFG393230:DFG393237 DPC393230:DPC393237 DYY393230:DYY393237 EIU393230:EIU393237 ESQ393230:ESQ393237 FCM393230:FCM393237 FMI393230:FMI393237 FWE393230:FWE393237 GGA393230:GGA393237 GPW393230:GPW393237 GZS393230:GZS393237 HJO393230:HJO393237 HTK393230:HTK393237 IDG393230:IDG393237 INC393230:INC393237 IWY393230:IWY393237 JGU393230:JGU393237 JQQ393230:JQQ393237 KAM393230:KAM393237 KKI393230:KKI393237 KUE393230:KUE393237 LEA393230:LEA393237 LNW393230:LNW393237 LXS393230:LXS393237 MHO393230:MHO393237 MRK393230:MRK393237 NBG393230:NBG393237 NLC393230:NLC393237 NUY393230:NUY393237 OEU393230:OEU393237 OOQ393230:OOQ393237 OYM393230:OYM393237 PII393230:PII393237 PSE393230:PSE393237 QCA393230:QCA393237 QLW393230:QLW393237 QVS393230:QVS393237 RFO393230:RFO393237 RPK393230:RPK393237 RZG393230:RZG393237 SJC393230:SJC393237 SSY393230:SSY393237 TCU393230:TCU393237 TMQ393230:TMQ393237 TWM393230:TWM393237 UGI393230:UGI393237 UQE393230:UQE393237 VAA393230:VAA393237 VJW393230:VJW393237 VTS393230:VTS393237 WDO393230:WDO393237 WNK393230:WNK393237 WXG393230:WXG393237 BF458766:BF458773 KU458766:KU458773 UQ458766:UQ458773 AEM458766:AEM458773 AOI458766:AOI458773 AYE458766:AYE458773 BIA458766:BIA458773 BRW458766:BRW458773 CBS458766:CBS458773 CLO458766:CLO458773 CVK458766:CVK458773 DFG458766:DFG458773 DPC458766:DPC458773 DYY458766:DYY458773 EIU458766:EIU458773 ESQ458766:ESQ458773 FCM458766:FCM458773 FMI458766:FMI458773 FWE458766:FWE458773 GGA458766:GGA458773 GPW458766:GPW458773 GZS458766:GZS458773 HJO458766:HJO458773 HTK458766:HTK458773 IDG458766:IDG458773 INC458766:INC458773 IWY458766:IWY458773 JGU458766:JGU458773 JQQ458766:JQQ458773 KAM458766:KAM458773 KKI458766:KKI458773 KUE458766:KUE458773 LEA458766:LEA458773 LNW458766:LNW458773 LXS458766:LXS458773 MHO458766:MHO458773 MRK458766:MRK458773 NBG458766:NBG458773 NLC458766:NLC458773 NUY458766:NUY458773 OEU458766:OEU458773 OOQ458766:OOQ458773 OYM458766:OYM458773 PII458766:PII458773 PSE458766:PSE458773 QCA458766:QCA458773 QLW458766:QLW458773 QVS458766:QVS458773 RFO458766:RFO458773 RPK458766:RPK458773 RZG458766:RZG458773 SJC458766:SJC458773 SSY458766:SSY458773 TCU458766:TCU458773 TMQ458766:TMQ458773 TWM458766:TWM458773 UGI458766:UGI458773 UQE458766:UQE458773 VAA458766:VAA458773 VJW458766:VJW458773 VTS458766:VTS458773 WDO458766:WDO458773 WNK458766:WNK458773 WXG458766:WXG458773 BF524302:BF524309 KU524302:KU524309 UQ524302:UQ524309 AEM524302:AEM524309 AOI524302:AOI524309 AYE524302:AYE524309 BIA524302:BIA524309 BRW524302:BRW524309 CBS524302:CBS524309 CLO524302:CLO524309 CVK524302:CVK524309 DFG524302:DFG524309 DPC524302:DPC524309 DYY524302:DYY524309 EIU524302:EIU524309 ESQ524302:ESQ524309 FCM524302:FCM524309 FMI524302:FMI524309 FWE524302:FWE524309 GGA524302:GGA524309 GPW524302:GPW524309 GZS524302:GZS524309 HJO524302:HJO524309 HTK524302:HTK524309 IDG524302:IDG524309 INC524302:INC524309 IWY524302:IWY524309 JGU524302:JGU524309 JQQ524302:JQQ524309 KAM524302:KAM524309 KKI524302:KKI524309 KUE524302:KUE524309 LEA524302:LEA524309 LNW524302:LNW524309 LXS524302:LXS524309 MHO524302:MHO524309 MRK524302:MRK524309 NBG524302:NBG524309 NLC524302:NLC524309 NUY524302:NUY524309 OEU524302:OEU524309 OOQ524302:OOQ524309 OYM524302:OYM524309 PII524302:PII524309 PSE524302:PSE524309 QCA524302:QCA524309 QLW524302:QLW524309 QVS524302:QVS524309 RFO524302:RFO524309 RPK524302:RPK524309 RZG524302:RZG524309 SJC524302:SJC524309 SSY524302:SSY524309 TCU524302:TCU524309 TMQ524302:TMQ524309 TWM524302:TWM524309 UGI524302:UGI524309 UQE524302:UQE524309 VAA524302:VAA524309 VJW524302:VJW524309 VTS524302:VTS524309 WDO524302:WDO524309 WNK524302:WNK524309 WXG524302:WXG524309 BF589838:BF589845 KU589838:KU589845 UQ589838:UQ589845 AEM589838:AEM589845 AOI589838:AOI589845 AYE589838:AYE589845 BIA589838:BIA589845 BRW589838:BRW589845 CBS589838:CBS589845 CLO589838:CLO589845 CVK589838:CVK589845 DFG589838:DFG589845 DPC589838:DPC589845 DYY589838:DYY589845 EIU589838:EIU589845 ESQ589838:ESQ589845 FCM589838:FCM589845 FMI589838:FMI589845 FWE589838:FWE589845 GGA589838:GGA589845 GPW589838:GPW589845 GZS589838:GZS589845 HJO589838:HJO589845 HTK589838:HTK589845 IDG589838:IDG589845 INC589838:INC589845 IWY589838:IWY589845 JGU589838:JGU589845 JQQ589838:JQQ589845 KAM589838:KAM589845 KKI589838:KKI589845 KUE589838:KUE589845 LEA589838:LEA589845 LNW589838:LNW589845 LXS589838:LXS589845 MHO589838:MHO589845 MRK589838:MRK589845 NBG589838:NBG589845 NLC589838:NLC589845 NUY589838:NUY589845 OEU589838:OEU589845 OOQ589838:OOQ589845 OYM589838:OYM589845 PII589838:PII589845 PSE589838:PSE589845 QCA589838:QCA589845 QLW589838:QLW589845 QVS589838:QVS589845 RFO589838:RFO589845 RPK589838:RPK589845 RZG589838:RZG589845 SJC589838:SJC589845 SSY589838:SSY589845 TCU589838:TCU589845 TMQ589838:TMQ589845 TWM589838:TWM589845 UGI589838:UGI589845 UQE589838:UQE589845 VAA589838:VAA589845 VJW589838:VJW589845 VTS589838:VTS589845 WDO589838:WDO589845 WNK589838:WNK589845 WXG589838:WXG589845 BF655374:BF655381 KU655374:KU655381 UQ655374:UQ655381 AEM655374:AEM655381 AOI655374:AOI655381 AYE655374:AYE655381 BIA655374:BIA655381 BRW655374:BRW655381 CBS655374:CBS655381 CLO655374:CLO655381 CVK655374:CVK655381 DFG655374:DFG655381 DPC655374:DPC655381 DYY655374:DYY655381 EIU655374:EIU655381 ESQ655374:ESQ655381 FCM655374:FCM655381 FMI655374:FMI655381 FWE655374:FWE655381 GGA655374:GGA655381 GPW655374:GPW655381 GZS655374:GZS655381 HJO655374:HJO655381 HTK655374:HTK655381 IDG655374:IDG655381 INC655374:INC655381 IWY655374:IWY655381 JGU655374:JGU655381 JQQ655374:JQQ655381 KAM655374:KAM655381 KKI655374:KKI655381 KUE655374:KUE655381 LEA655374:LEA655381 LNW655374:LNW655381 LXS655374:LXS655381 MHO655374:MHO655381 MRK655374:MRK655381 NBG655374:NBG655381 NLC655374:NLC655381 NUY655374:NUY655381 OEU655374:OEU655381 OOQ655374:OOQ655381 OYM655374:OYM655381 PII655374:PII655381 PSE655374:PSE655381 QCA655374:QCA655381 QLW655374:QLW655381 QVS655374:QVS655381 RFO655374:RFO655381 RPK655374:RPK655381 RZG655374:RZG655381 SJC655374:SJC655381 SSY655374:SSY655381 TCU655374:TCU655381 TMQ655374:TMQ655381 TWM655374:TWM655381 UGI655374:UGI655381 UQE655374:UQE655381 VAA655374:VAA655381 VJW655374:VJW655381 VTS655374:VTS655381 WDO655374:WDO655381 WNK655374:WNK655381 WXG655374:WXG655381 BF720910:BF720917 KU720910:KU720917 UQ720910:UQ720917 AEM720910:AEM720917 AOI720910:AOI720917 AYE720910:AYE720917 BIA720910:BIA720917 BRW720910:BRW720917 CBS720910:CBS720917 CLO720910:CLO720917 CVK720910:CVK720917 DFG720910:DFG720917 DPC720910:DPC720917 DYY720910:DYY720917 EIU720910:EIU720917 ESQ720910:ESQ720917 FCM720910:FCM720917 FMI720910:FMI720917 FWE720910:FWE720917 GGA720910:GGA720917 GPW720910:GPW720917 GZS720910:GZS720917 HJO720910:HJO720917 HTK720910:HTK720917 IDG720910:IDG720917 INC720910:INC720917 IWY720910:IWY720917 JGU720910:JGU720917 JQQ720910:JQQ720917 KAM720910:KAM720917 KKI720910:KKI720917 KUE720910:KUE720917 LEA720910:LEA720917 LNW720910:LNW720917 LXS720910:LXS720917 MHO720910:MHO720917 MRK720910:MRK720917 NBG720910:NBG720917 NLC720910:NLC720917 NUY720910:NUY720917 OEU720910:OEU720917 OOQ720910:OOQ720917 OYM720910:OYM720917 PII720910:PII720917 PSE720910:PSE720917 QCA720910:QCA720917 QLW720910:QLW720917 QVS720910:QVS720917 RFO720910:RFO720917 RPK720910:RPK720917 RZG720910:RZG720917 SJC720910:SJC720917 SSY720910:SSY720917 TCU720910:TCU720917 TMQ720910:TMQ720917 TWM720910:TWM720917 UGI720910:UGI720917 UQE720910:UQE720917 VAA720910:VAA720917 VJW720910:VJW720917 VTS720910:VTS720917 WDO720910:WDO720917 WNK720910:WNK720917 WXG720910:WXG720917 BF786446:BF786453 KU786446:KU786453 UQ786446:UQ786453 AEM786446:AEM786453 AOI786446:AOI786453 AYE786446:AYE786453 BIA786446:BIA786453 BRW786446:BRW786453 CBS786446:CBS786453 CLO786446:CLO786453 CVK786446:CVK786453 DFG786446:DFG786453 DPC786446:DPC786453 DYY786446:DYY786453 EIU786446:EIU786453 ESQ786446:ESQ786453 FCM786446:FCM786453 FMI786446:FMI786453 FWE786446:FWE786453 GGA786446:GGA786453 GPW786446:GPW786453 GZS786446:GZS786453 HJO786446:HJO786453 HTK786446:HTK786453 IDG786446:IDG786453 INC786446:INC786453 IWY786446:IWY786453 JGU786446:JGU786453 JQQ786446:JQQ786453 KAM786446:KAM786453 KKI786446:KKI786453 KUE786446:KUE786453 LEA786446:LEA786453 LNW786446:LNW786453 LXS786446:LXS786453 MHO786446:MHO786453 MRK786446:MRK786453 NBG786446:NBG786453 NLC786446:NLC786453 NUY786446:NUY786453 OEU786446:OEU786453 OOQ786446:OOQ786453 OYM786446:OYM786453 PII786446:PII786453 PSE786446:PSE786453 QCA786446:QCA786453 QLW786446:QLW786453 QVS786446:QVS786453 RFO786446:RFO786453 RPK786446:RPK786453 RZG786446:RZG786453 SJC786446:SJC786453 SSY786446:SSY786453 TCU786446:TCU786453 TMQ786446:TMQ786453 TWM786446:TWM786453 UGI786446:UGI786453 UQE786446:UQE786453 VAA786446:VAA786453 VJW786446:VJW786453 VTS786446:VTS786453 WDO786446:WDO786453 WNK786446:WNK786453 WXG786446:WXG786453 BF851982:BF851989 KU851982:KU851989 UQ851982:UQ851989 AEM851982:AEM851989 AOI851982:AOI851989 AYE851982:AYE851989 BIA851982:BIA851989 BRW851982:BRW851989 CBS851982:CBS851989 CLO851982:CLO851989 CVK851982:CVK851989 DFG851982:DFG851989 DPC851982:DPC851989 DYY851982:DYY851989 EIU851982:EIU851989 ESQ851982:ESQ851989 FCM851982:FCM851989 FMI851982:FMI851989 FWE851982:FWE851989 GGA851982:GGA851989 GPW851982:GPW851989 GZS851982:GZS851989 HJO851982:HJO851989 HTK851982:HTK851989 IDG851982:IDG851989 INC851982:INC851989 IWY851982:IWY851989 JGU851982:JGU851989 JQQ851982:JQQ851989 KAM851982:KAM851989 KKI851982:KKI851989 KUE851982:KUE851989 LEA851982:LEA851989 LNW851982:LNW851989 LXS851982:LXS851989 MHO851982:MHO851989 MRK851982:MRK851989 NBG851982:NBG851989 NLC851982:NLC851989 NUY851982:NUY851989 OEU851982:OEU851989 OOQ851982:OOQ851989 OYM851982:OYM851989 PII851982:PII851989 PSE851982:PSE851989 QCA851982:QCA851989 QLW851982:QLW851989 QVS851982:QVS851989 RFO851982:RFO851989 RPK851982:RPK851989 RZG851982:RZG851989 SJC851982:SJC851989 SSY851982:SSY851989 TCU851982:TCU851989 TMQ851982:TMQ851989 TWM851982:TWM851989 UGI851982:UGI851989 UQE851982:UQE851989 VAA851982:VAA851989 VJW851982:VJW851989 VTS851982:VTS851989 WDO851982:WDO851989 WNK851982:WNK851989 WXG851982:WXG851989 BF917518:BF917525 KU917518:KU917525 UQ917518:UQ917525 AEM917518:AEM917525 AOI917518:AOI917525 AYE917518:AYE917525 BIA917518:BIA917525 BRW917518:BRW917525 CBS917518:CBS917525 CLO917518:CLO917525 CVK917518:CVK917525 DFG917518:DFG917525 DPC917518:DPC917525 DYY917518:DYY917525 EIU917518:EIU917525 ESQ917518:ESQ917525 FCM917518:FCM917525 FMI917518:FMI917525 FWE917518:FWE917525 GGA917518:GGA917525 GPW917518:GPW917525 GZS917518:GZS917525 HJO917518:HJO917525 HTK917518:HTK917525 IDG917518:IDG917525 INC917518:INC917525 IWY917518:IWY917525 JGU917518:JGU917525 JQQ917518:JQQ917525 KAM917518:KAM917525 KKI917518:KKI917525 KUE917518:KUE917525 LEA917518:LEA917525 LNW917518:LNW917525 LXS917518:LXS917525 MHO917518:MHO917525 MRK917518:MRK917525 NBG917518:NBG917525 NLC917518:NLC917525 NUY917518:NUY917525 OEU917518:OEU917525 OOQ917518:OOQ917525 OYM917518:OYM917525 PII917518:PII917525 PSE917518:PSE917525 QCA917518:QCA917525 QLW917518:QLW917525 QVS917518:QVS917525 RFO917518:RFO917525 RPK917518:RPK917525 RZG917518:RZG917525 SJC917518:SJC917525 SSY917518:SSY917525 TCU917518:TCU917525 TMQ917518:TMQ917525 TWM917518:TWM917525 UGI917518:UGI917525 UQE917518:UQE917525 VAA917518:VAA917525 VJW917518:VJW917525 VTS917518:VTS917525 WDO917518:WDO917525 WNK917518:WNK917525 WXG917518:WXG917525 BF983054:BF983061 KU983054:KU983061 UQ983054:UQ983061 AEM983054:AEM983061 AOI983054:AOI983061 AYE983054:AYE983061 BIA983054:BIA983061 BRW983054:BRW983061 CBS983054:CBS983061 CLO983054:CLO983061 CVK983054:CVK983061 DFG983054:DFG983061 DPC983054:DPC983061 DYY983054:DYY983061 EIU983054:EIU983061 ESQ983054:ESQ983061 FCM983054:FCM983061 FMI983054:FMI983061 FWE983054:FWE983061 GGA983054:GGA983061 GPW983054:GPW983061 GZS983054:GZS983061 HJO983054:HJO983061 HTK983054:HTK983061 IDG983054:IDG983061 INC983054:INC983061 IWY983054:IWY983061 JGU983054:JGU983061 JQQ983054:JQQ983061 KAM983054:KAM983061 KKI983054:KKI983061 KUE983054:KUE983061 LEA983054:LEA983061 LNW983054:LNW983061 LXS983054:LXS983061 MHO983054:MHO983061 MRK983054:MRK983061 NBG983054:NBG983061 NLC983054:NLC983061 NUY983054:NUY983061 OEU983054:OEU983061 OOQ983054:OOQ983061 OYM983054:OYM983061 PII983054:PII983061 PSE983054:PSE983061 QCA983054:QCA983061 QLW983054:QLW983061 QVS983054:QVS983061 RFO983054:RFO983061 RPK983054:RPK983061 RZG983054:RZG983061 SJC983054:SJC983061 SSY983054:SSY983061 TCU983054:TCU983061 TMQ983054:TMQ983061 TWM983054:TWM983061 UGI983054:UGI983061 UQE983054:UQE983061 VAA983054:VAA983061 VJW983054:VJW983061 VTS983054:VTS983061 WDO983054:WDO983061 KU18:KU25 UQ18:UQ25 AEM18:AEM25 AOI18:AOI25 AYE18:AYE25 BIA18:BIA25 BRW18:BRW25 CBS18:CBS25 CLO18:CLO25 CVK18:CVK25 DFG18:DFG25 DPC18:DPC25 DYY18:DYY25 EIU18:EIU25 ESQ18:ESQ25 FCM18:FCM25 FMI18:FMI25 FWE18:FWE25 GGA18:GGA25 GPW18:GPW25 GZS18:GZS25 HJO18:HJO25 HTK18:HTK25 IDG18:IDG25 INC18:INC25 IWY18:IWY25 JGU18:JGU25 JQQ18:JQQ25 KAM18:KAM25 KKI18:KKI25 KUE18:KUE25 LEA18:LEA25 LNW18:LNW25 LXS18:LXS25 MHO18:MHO25 MRK18:MRK25 NBG18:NBG25 NLC18:NLC25 NUY18:NUY25 OEU18:OEU25 OOQ18:OOQ25 OYM18:OYM25 PII18:PII25 PSE18:PSE25 QCA18:QCA25 QLW18:QLW25 QVS18:QVS25 RFO18:RFO25 RPK18:RPK25 RZG18:RZG25 SJC18:SJC25 SSY18:SSY25 TCU18:TCU25 TMQ18:TMQ25 TWM18:TWM25 UGI18:UGI25 UQE18:UQE25 VAA18:VAA25 VJW18:VJW25 VTS18:VTS25 WDO18:WDO25 WNK18:WNK25 WXG18:WXG25">
      <formula1>900</formula1>
    </dataValidation>
    <dataValidation type="list" allowBlank="1" showInputMessage="1" errorTitle="Ошибка" error="Выберите значение из списка" prompt="Выберите значение из списка" sqref="KM23:KT23 UI23:UP23 AEE23:AEL23 AOA23:AOH23 AXW23:AYD23 BHS23:BHZ23 BRO23:BRV23 CBK23:CBR23 CLG23:CLN23 CVC23:CVJ23 DEY23:DFF23 DOU23:DPB23 DYQ23:DYX23 EIM23:EIT23 ESI23:ESP23 FCE23:FCL23 FMA23:FMH23 FVW23:FWD23 GFS23:GFZ23 GPO23:GPV23 GZK23:GZR23 HJG23:HJN23 HTC23:HTJ23 ICY23:IDF23 IMU23:INB23 IWQ23:IWX23 JGM23:JGT23 JQI23:JQP23 KAE23:KAL23 KKA23:KKH23 KTW23:KUD23 LDS23:LDZ23 LNO23:LNV23 LXK23:LXR23 MHG23:MHN23 MRC23:MRJ23 NAY23:NBF23 NKU23:NLB23 NUQ23:NUX23 OEM23:OET23 OOI23:OOP23 OYE23:OYL23 PIA23:PIH23 PRW23:PSD23 QBS23:QBZ23 QLO23:QLV23 QVK23:QVR23 RFG23:RFN23 RPC23:RPJ23 RYY23:RZF23 SIU23:SJB23 SSQ23:SSX23 TCM23:TCT23 TMI23:TMP23 TWE23:TWL23 UGA23:UGH23 UPW23:UQD23 UZS23:UZZ23 VJO23:VJV23 VTK23:VTR23 WDG23:WDN23 WNC23:WNJ23 WWY23:WXF23 KM65555:KT65555 UI65555:UP65555 AEE65555:AEL65555 AOA65555:AOH65555 AXW65555:AYD65555 BHS65555:BHZ65555 BRO65555:BRV65555 CBK65555:CBR65555 CLG65555:CLN65555 CVC65555:CVJ65555 DEY65555:DFF65555 DOU65555:DPB65555 DYQ65555:DYX65555 EIM65555:EIT65555 ESI65555:ESP65555 FCE65555:FCL65555 FMA65555:FMH65555 FVW65555:FWD65555 GFS65555:GFZ65555 GPO65555:GPV65555 GZK65555:GZR65555 HJG65555:HJN65555 HTC65555:HTJ65555 ICY65555:IDF65555 IMU65555:INB65555 IWQ65555:IWX65555 JGM65555:JGT65555 JQI65555:JQP65555 KAE65555:KAL65555 KKA65555:KKH65555 KTW65555:KUD65555 LDS65555:LDZ65555 LNO65555:LNV65555 LXK65555:LXR65555 MHG65555:MHN65555 MRC65555:MRJ65555 NAY65555:NBF65555 NKU65555:NLB65555 NUQ65555:NUX65555 OEM65555:OET65555 OOI65555:OOP65555 OYE65555:OYL65555 PIA65555:PIH65555 PRW65555:PSD65555 QBS65555:QBZ65555 QLO65555:QLV65555 QVK65555:QVR65555 RFG65555:RFN65555 RPC65555:RPJ65555 RYY65555:RZF65555 SIU65555:SJB65555 SSQ65555:SSX65555 TCM65555:TCT65555 TMI65555:TMP65555 TWE65555:TWL65555 UGA65555:UGH65555 UPW65555:UQD65555 UZS65555:UZZ65555 VJO65555:VJV65555 VTK65555:VTR65555 WDG65555:WDN65555 WNC65555:WNJ65555 WWY65555:WXF65555 KM131091:KT131091 UI131091:UP131091 AEE131091:AEL131091 AOA131091:AOH131091 AXW131091:AYD131091 BHS131091:BHZ131091 BRO131091:BRV131091 CBK131091:CBR131091 CLG131091:CLN131091 CVC131091:CVJ131091 DEY131091:DFF131091 DOU131091:DPB131091 DYQ131091:DYX131091 EIM131091:EIT131091 ESI131091:ESP131091 FCE131091:FCL131091 FMA131091:FMH131091 FVW131091:FWD131091 GFS131091:GFZ131091 GPO131091:GPV131091 GZK131091:GZR131091 HJG131091:HJN131091 HTC131091:HTJ131091 ICY131091:IDF131091 IMU131091:INB131091 IWQ131091:IWX131091 JGM131091:JGT131091 JQI131091:JQP131091 KAE131091:KAL131091 KKA131091:KKH131091 KTW131091:KUD131091 LDS131091:LDZ131091 LNO131091:LNV131091 LXK131091:LXR131091 MHG131091:MHN131091 MRC131091:MRJ131091 NAY131091:NBF131091 NKU131091:NLB131091 NUQ131091:NUX131091 OEM131091:OET131091 OOI131091:OOP131091 OYE131091:OYL131091 PIA131091:PIH131091 PRW131091:PSD131091 QBS131091:QBZ131091 QLO131091:QLV131091 QVK131091:QVR131091 RFG131091:RFN131091 RPC131091:RPJ131091 RYY131091:RZF131091 SIU131091:SJB131091 SSQ131091:SSX131091 TCM131091:TCT131091 TMI131091:TMP131091 TWE131091:TWL131091 UGA131091:UGH131091 UPW131091:UQD131091 UZS131091:UZZ131091 VJO131091:VJV131091 VTK131091:VTR131091 WDG131091:WDN131091 WNC131091:WNJ131091 WWY131091:WXF131091 KM196627:KT196627 UI196627:UP196627 AEE196627:AEL196627 AOA196627:AOH196627 AXW196627:AYD196627 BHS196627:BHZ196627 BRO196627:BRV196627 CBK196627:CBR196627 CLG196627:CLN196627 CVC196627:CVJ196627 DEY196627:DFF196627 DOU196627:DPB196627 DYQ196627:DYX196627 EIM196627:EIT196627 ESI196627:ESP196627 FCE196627:FCL196627 FMA196627:FMH196627 FVW196627:FWD196627 GFS196627:GFZ196627 GPO196627:GPV196627 GZK196627:GZR196627 HJG196627:HJN196627 HTC196627:HTJ196627 ICY196627:IDF196627 IMU196627:INB196627 IWQ196627:IWX196627 JGM196627:JGT196627 JQI196627:JQP196627 KAE196627:KAL196627 KKA196627:KKH196627 KTW196627:KUD196627 LDS196627:LDZ196627 LNO196627:LNV196627 LXK196627:LXR196627 MHG196627:MHN196627 MRC196627:MRJ196627 NAY196627:NBF196627 NKU196627:NLB196627 NUQ196627:NUX196627 OEM196627:OET196627 OOI196627:OOP196627 OYE196627:OYL196627 PIA196627:PIH196627 PRW196627:PSD196627 QBS196627:QBZ196627 QLO196627:QLV196627 QVK196627:QVR196627 RFG196627:RFN196627 RPC196627:RPJ196627 RYY196627:RZF196627 SIU196627:SJB196627 SSQ196627:SSX196627 TCM196627:TCT196627 TMI196627:TMP196627 TWE196627:TWL196627 UGA196627:UGH196627 UPW196627:UQD196627 UZS196627:UZZ196627 VJO196627:VJV196627 VTK196627:VTR196627 WDG196627:WDN196627 WNC196627:WNJ196627 WWY196627:WXF196627 KM262163:KT262163 UI262163:UP262163 AEE262163:AEL262163 AOA262163:AOH262163 AXW262163:AYD262163 BHS262163:BHZ262163 BRO262163:BRV262163 CBK262163:CBR262163 CLG262163:CLN262163 CVC262163:CVJ262163 DEY262163:DFF262163 DOU262163:DPB262163 DYQ262163:DYX262163 EIM262163:EIT262163 ESI262163:ESP262163 FCE262163:FCL262163 FMA262163:FMH262163 FVW262163:FWD262163 GFS262163:GFZ262163 GPO262163:GPV262163 GZK262163:GZR262163 HJG262163:HJN262163 HTC262163:HTJ262163 ICY262163:IDF262163 IMU262163:INB262163 IWQ262163:IWX262163 JGM262163:JGT262163 JQI262163:JQP262163 KAE262163:KAL262163 KKA262163:KKH262163 KTW262163:KUD262163 LDS262163:LDZ262163 LNO262163:LNV262163 LXK262163:LXR262163 MHG262163:MHN262163 MRC262163:MRJ262163 NAY262163:NBF262163 NKU262163:NLB262163 NUQ262163:NUX262163 OEM262163:OET262163 OOI262163:OOP262163 OYE262163:OYL262163 PIA262163:PIH262163 PRW262163:PSD262163 QBS262163:QBZ262163 QLO262163:QLV262163 QVK262163:QVR262163 RFG262163:RFN262163 RPC262163:RPJ262163 RYY262163:RZF262163 SIU262163:SJB262163 SSQ262163:SSX262163 TCM262163:TCT262163 TMI262163:TMP262163 TWE262163:TWL262163 UGA262163:UGH262163 UPW262163:UQD262163 UZS262163:UZZ262163 VJO262163:VJV262163 VTK262163:VTR262163 WDG262163:WDN262163 WNC262163:WNJ262163 WWY262163:WXF262163 KM327699:KT327699 UI327699:UP327699 AEE327699:AEL327699 AOA327699:AOH327699 AXW327699:AYD327699 BHS327699:BHZ327699 BRO327699:BRV327699 CBK327699:CBR327699 CLG327699:CLN327699 CVC327699:CVJ327699 DEY327699:DFF327699 DOU327699:DPB327699 DYQ327699:DYX327699 EIM327699:EIT327699 ESI327699:ESP327699 FCE327699:FCL327699 FMA327699:FMH327699 FVW327699:FWD327699 GFS327699:GFZ327699 GPO327699:GPV327699 GZK327699:GZR327699 HJG327699:HJN327699 HTC327699:HTJ327699 ICY327699:IDF327699 IMU327699:INB327699 IWQ327699:IWX327699 JGM327699:JGT327699 JQI327699:JQP327699 KAE327699:KAL327699 KKA327699:KKH327699 KTW327699:KUD327699 LDS327699:LDZ327699 LNO327699:LNV327699 LXK327699:LXR327699 MHG327699:MHN327699 MRC327699:MRJ327699 NAY327699:NBF327699 NKU327699:NLB327699 NUQ327699:NUX327699 OEM327699:OET327699 OOI327699:OOP327699 OYE327699:OYL327699 PIA327699:PIH327699 PRW327699:PSD327699 QBS327699:QBZ327699 QLO327699:QLV327699 QVK327699:QVR327699 RFG327699:RFN327699 RPC327699:RPJ327699 RYY327699:RZF327699 SIU327699:SJB327699 SSQ327699:SSX327699 TCM327699:TCT327699 TMI327699:TMP327699 TWE327699:TWL327699 UGA327699:UGH327699 UPW327699:UQD327699 UZS327699:UZZ327699 VJO327699:VJV327699 VTK327699:VTR327699 WDG327699:WDN327699 WNC327699:WNJ327699 WWY327699:WXF327699 KM393235:KT393235 UI393235:UP393235 AEE393235:AEL393235 AOA393235:AOH393235 AXW393235:AYD393235 BHS393235:BHZ393235 BRO393235:BRV393235 CBK393235:CBR393235 CLG393235:CLN393235 CVC393235:CVJ393235 DEY393235:DFF393235 DOU393235:DPB393235 DYQ393235:DYX393235 EIM393235:EIT393235 ESI393235:ESP393235 FCE393235:FCL393235 FMA393235:FMH393235 FVW393235:FWD393235 GFS393235:GFZ393235 GPO393235:GPV393235 GZK393235:GZR393235 HJG393235:HJN393235 HTC393235:HTJ393235 ICY393235:IDF393235 IMU393235:INB393235 IWQ393235:IWX393235 JGM393235:JGT393235 JQI393235:JQP393235 KAE393235:KAL393235 KKA393235:KKH393235 KTW393235:KUD393235 LDS393235:LDZ393235 LNO393235:LNV393235 LXK393235:LXR393235 MHG393235:MHN393235 MRC393235:MRJ393235 NAY393235:NBF393235 NKU393235:NLB393235 NUQ393235:NUX393235 OEM393235:OET393235 OOI393235:OOP393235 OYE393235:OYL393235 PIA393235:PIH393235 PRW393235:PSD393235 QBS393235:QBZ393235 QLO393235:QLV393235 QVK393235:QVR393235 RFG393235:RFN393235 RPC393235:RPJ393235 RYY393235:RZF393235 SIU393235:SJB393235 SSQ393235:SSX393235 TCM393235:TCT393235 TMI393235:TMP393235 TWE393235:TWL393235 UGA393235:UGH393235 UPW393235:UQD393235 UZS393235:UZZ393235 VJO393235:VJV393235 VTK393235:VTR393235 WDG393235:WDN393235 WNC393235:WNJ393235 WWY393235:WXF393235 KM458771:KT458771 UI458771:UP458771 AEE458771:AEL458771 AOA458771:AOH458771 AXW458771:AYD458771 BHS458771:BHZ458771 BRO458771:BRV458771 CBK458771:CBR458771 CLG458771:CLN458771 CVC458771:CVJ458771 DEY458771:DFF458771 DOU458771:DPB458771 DYQ458771:DYX458771 EIM458771:EIT458771 ESI458771:ESP458771 FCE458771:FCL458771 FMA458771:FMH458771 FVW458771:FWD458771 GFS458771:GFZ458771 GPO458771:GPV458771 GZK458771:GZR458771 HJG458771:HJN458771 HTC458771:HTJ458771 ICY458771:IDF458771 IMU458771:INB458771 IWQ458771:IWX458771 JGM458771:JGT458771 JQI458771:JQP458771 KAE458771:KAL458771 KKA458771:KKH458771 KTW458771:KUD458771 LDS458771:LDZ458771 LNO458771:LNV458771 LXK458771:LXR458771 MHG458771:MHN458771 MRC458771:MRJ458771 NAY458771:NBF458771 NKU458771:NLB458771 NUQ458771:NUX458771 OEM458771:OET458771 OOI458771:OOP458771 OYE458771:OYL458771 PIA458771:PIH458771 PRW458771:PSD458771 QBS458771:QBZ458771 QLO458771:QLV458771 QVK458771:QVR458771 RFG458771:RFN458771 RPC458771:RPJ458771 RYY458771:RZF458771 SIU458771:SJB458771 SSQ458771:SSX458771 TCM458771:TCT458771 TMI458771:TMP458771 TWE458771:TWL458771 UGA458771:UGH458771 UPW458771:UQD458771 UZS458771:UZZ458771 VJO458771:VJV458771 VTK458771:VTR458771 WDG458771:WDN458771 WNC458771:WNJ458771 WWY458771:WXF458771 KM524307:KT524307 UI524307:UP524307 AEE524307:AEL524307 AOA524307:AOH524307 AXW524307:AYD524307 BHS524307:BHZ524307 BRO524307:BRV524307 CBK524307:CBR524307 CLG524307:CLN524307 CVC524307:CVJ524307 DEY524307:DFF524307 DOU524307:DPB524307 DYQ524307:DYX524307 EIM524307:EIT524307 ESI524307:ESP524307 FCE524307:FCL524307 FMA524307:FMH524307 FVW524307:FWD524307 GFS524307:GFZ524307 GPO524307:GPV524307 GZK524307:GZR524307 HJG524307:HJN524307 HTC524307:HTJ524307 ICY524307:IDF524307 IMU524307:INB524307 IWQ524307:IWX524307 JGM524307:JGT524307 JQI524307:JQP524307 KAE524307:KAL524307 KKA524307:KKH524307 KTW524307:KUD524307 LDS524307:LDZ524307 LNO524307:LNV524307 LXK524307:LXR524307 MHG524307:MHN524307 MRC524307:MRJ524307 NAY524307:NBF524307 NKU524307:NLB524307 NUQ524307:NUX524307 OEM524307:OET524307 OOI524307:OOP524307 OYE524307:OYL524307 PIA524307:PIH524307 PRW524307:PSD524307 QBS524307:QBZ524307 QLO524307:QLV524307 QVK524307:QVR524307 RFG524307:RFN524307 RPC524307:RPJ524307 RYY524307:RZF524307 SIU524307:SJB524307 SSQ524307:SSX524307 TCM524307:TCT524307 TMI524307:TMP524307 TWE524307:TWL524307 UGA524307:UGH524307 UPW524307:UQD524307 UZS524307:UZZ524307 VJO524307:VJV524307 VTK524307:VTR524307 WDG524307:WDN524307 WNC524307:WNJ524307 WWY524307:WXF524307 KM589843:KT589843 UI589843:UP589843 AEE589843:AEL589843 AOA589843:AOH589843 AXW589843:AYD589843 BHS589843:BHZ589843 BRO589843:BRV589843 CBK589843:CBR589843 CLG589843:CLN589843 CVC589843:CVJ589843 DEY589843:DFF589843 DOU589843:DPB589843 DYQ589843:DYX589843 EIM589843:EIT589843 ESI589843:ESP589843 FCE589843:FCL589843 FMA589843:FMH589843 FVW589843:FWD589843 GFS589843:GFZ589843 GPO589843:GPV589843 GZK589843:GZR589843 HJG589843:HJN589843 HTC589843:HTJ589843 ICY589843:IDF589843 IMU589843:INB589843 IWQ589843:IWX589843 JGM589843:JGT589843 JQI589843:JQP589843 KAE589843:KAL589843 KKA589843:KKH589843 KTW589843:KUD589843 LDS589843:LDZ589843 LNO589843:LNV589843 LXK589843:LXR589843 MHG589843:MHN589843 MRC589843:MRJ589843 NAY589843:NBF589843 NKU589843:NLB589843 NUQ589843:NUX589843 OEM589843:OET589843 OOI589843:OOP589843 OYE589843:OYL589843 PIA589843:PIH589843 PRW589843:PSD589843 QBS589843:QBZ589843 QLO589843:QLV589843 QVK589843:QVR589843 RFG589843:RFN589843 RPC589843:RPJ589843 RYY589843:RZF589843 SIU589843:SJB589843 SSQ589843:SSX589843 TCM589843:TCT589843 TMI589843:TMP589843 TWE589843:TWL589843 UGA589843:UGH589843 UPW589843:UQD589843 UZS589843:UZZ589843 VJO589843:VJV589843 VTK589843:VTR589843 WDG589843:WDN589843 WNC589843:WNJ589843 WWY589843:WXF589843 KM655379:KT655379 UI655379:UP655379 AEE655379:AEL655379 AOA655379:AOH655379 AXW655379:AYD655379 BHS655379:BHZ655379 BRO655379:BRV655379 CBK655379:CBR655379 CLG655379:CLN655379 CVC655379:CVJ655379 DEY655379:DFF655379 DOU655379:DPB655379 DYQ655379:DYX655379 EIM655379:EIT655379 ESI655379:ESP655379 FCE655379:FCL655379 FMA655379:FMH655379 FVW655379:FWD655379 GFS655379:GFZ655379 GPO655379:GPV655379 GZK655379:GZR655379 HJG655379:HJN655379 HTC655379:HTJ655379 ICY655379:IDF655379 IMU655379:INB655379 IWQ655379:IWX655379 JGM655379:JGT655379 JQI655379:JQP655379 KAE655379:KAL655379 KKA655379:KKH655379 KTW655379:KUD655379 LDS655379:LDZ655379 LNO655379:LNV655379 LXK655379:LXR655379 MHG655379:MHN655379 MRC655379:MRJ655379 NAY655379:NBF655379 NKU655379:NLB655379 NUQ655379:NUX655379 OEM655379:OET655379 OOI655379:OOP655379 OYE655379:OYL655379 PIA655379:PIH655379 PRW655379:PSD655379 QBS655379:QBZ655379 QLO655379:QLV655379 QVK655379:QVR655379 RFG655379:RFN655379 RPC655379:RPJ655379 RYY655379:RZF655379 SIU655379:SJB655379 SSQ655379:SSX655379 TCM655379:TCT655379 TMI655379:TMP655379 TWE655379:TWL655379 UGA655379:UGH655379 UPW655379:UQD655379 UZS655379:UZZ655379 VJO655379:VJV655379 VTK655379:VTR655379 WDG655379:WDN655379 WNC655379:WNJ655379 WWY655379:WXF655379 KM720915:KT720915 UI720915:UP720915 AEE720915:AEL720915 AOA720915:AOH720915 AXW720915:AYD720915 BHS720915:BHZ720915 BRO720915:BRV720915 CBK720915:CBR720915 CLG720915:CLN720915 CVC720915:CVJ720915 DEY720915:DFF720915 DOU720915:DPB720915 DYQ720915:DYX720915 EIM720915:EIT720915 ESI720915:ESP720915 FCE720915:FCL720915 FMA720915:FMH720915 FVW720915:FWD720915 GFS720915:GFZ720915 GPO720915:GPV720915 GZK720915:GZR720915 HJG720915:HJN720915 HTC720915:HTJ720915 ICY720915:IDF720915 IMU720915:INB720915 IWQ720915:IWX720915 JGM720915:JGT720915 JQI720915:JQP720915 KAE720915:KAL720915 KKA720915:KKH720915 KTW720915:KUD720915 LDS720915:LDZ720915 LNO720915:LNV720915 LXK720915:LXR720915 MHG720915:MHN720915 MRC720915:MRJ720915 NAY720915:NBF720915 NKU720915:NLB720915 NUQ720915:NUX720915 OEM720915:OET720915 OOI720915:OOP720915 OYE720915:OYL720915 PIA720915:PIH720915 PRW720915:PSD720915 QBS720915:QBZ720915 QLO720915:QLV720915 QVK720915:QVR720915 RFG720915:RFN720915 RPC720915:RPJ720915 RYY720915:RZF720915 SIU720915:SJB720915 SSQ720915:SSX720915 TCM720915:TCT720915 TMI720915:TMP720915 TWE720915:TWL720915 UGA720915:UGH720915 UPW720915:UQD720915 UZS720915:UZZ720915 VJO720915:VJV720915 VTK720915:VTR720915 WDG720915:WDN720915 WNC720915:WNJ720915 WWY720915:WXF720915 KM786451:KT786451 UI786451:UP786451 AEE786451:AEL786451 AOA786451:AOH786451 AXW786451:AYD786451 BHS786451:BHZ786451 BRO786451:BRV786451 CBK786451:CBR786451 CLG786451:CLN786451 CVC786451:CVJ786451 DEY786451:DFF786451 DOU786451:DPB786451 DYQ786451:DYX786451 EIM786451:EIT786451 ESI786451:ESP786451 FCE786451:FCL786451 FMA786451:FMH786451 FVW786451:FWD786451 GFS786451:GFZ786451 GPO786451:GPV786451 GZK786451:GZR786451 HJG786451:HJN786451 HTC786451:HTJ786451 ICY786451:IDF786451 IMU786451:INB786451 IWQ786451:IWX786451 JGM786451:JGT786451 JQI786451:JQP786451 KAE786451:KAL786451 KKA786451:KKH786451 KTW786451:KUD786451 LDS786451:LDZ786451 LNO786451:LNV786451 LXK786451:LXR786451 MHG786451:MHN786451 MRC786451:MRJ786451 NAY786451:NBF786451 NKU786451:NLB786451 NUQ786451:NUX786451 OEM786451:OET786451 OOI786451:OOP786451 OYE786451:OYL786451 PIA786451:PIH786451 PRW786451:PSD786451 QBS786451:QBZ786451 QLO786451:QLV786451 QVK786451:QVR786451 RFG786451:RFN786451 RPC786451:RPJ786451 RYY786451:RZF786451 SIU786451:SJB786451 SSQ786451:SSX786451 TCM786451:TCT786451 TMI786451:TMP786451 TWE786451:TWL786451 UGA786451:UGH786451 UPW786451:UQD786451 UZS786451:UZZ786451 VJO786451:VJV786451 VTK786451:VTR786451 WDG786451:WDN786451 WNC786451:WNJ786451 WWY786451:WXF786451 KM851987:KT851987 UI851987:UP851987 AEE851987:AEL851987 AOA851987:AOH851987 AXW851987:AYD851987 BHS851987:BHZ851987 BRO851987:BRV851987 CBK851987:CBR851987 CLG851987:CLN851987 CVC851987:CVJ851987 DEY851987:DFF851987 DOU851987:DPB851987 DYQ851987:DYX851987 EIM851987:EIT851987 ESI851987:ESP851987 FCE851987:FCL851987 FMA851987:FMH851987 FVW851987:FWD851987 GFS851987:GFZ851987 GPO851987:GPV851987 GZK851987:GZR851987 HJG851987:HJN851987 HTC851987:HTJ851987 ICY851987:IDF851987 IMU851987:INB851987 IWQ851987:IWX851987 JGM851987:JGT851987 JQI851987:JQP851987 KAE851987:KAL851987 KKA851987:KKH851987 KTW851987:KUD851987 LDS851987:LDZ851987 LNO851987:LNV851987 LXK851987:LXR851987 MHG851987:MHN851987 MRC851987:MRJ851987 NAY851987:NBF851987 NKU851987:NLB851987 NUQ851987:NUX851987 OEM851987:OET851987 OOI851987:OOP851987 OYE851987:OYL851987 PIA851987:PIH851987 PRW851987:PSD851987 QBS851987:QBZ851987 QLO851987:QLV851987 QVK851987:QVR851987 RFG851987:RFN851987 RPC851987:RPJ851987 RYY851987:RZF851987 SIU851987:SJB851987 SSQ851987:SSX851987 TCM851987:TCT851987 TMI851987:TMP851987 TWE851987:TWL851987 UGA851987:UGH851987 UPW851987:UQD851987 UZS851987:UZZ851987 VJO851987:VJV851987 VTK851987:VTR851987 WDG851987:WDN851987 WNC851987:WNJ851987 WWY851987:WXF851987 KM917523:KT917523 UI917523:UP917523 AEE917523:AEL917523 AOA917523:AOH917523 AXW917523:AYD917523 BHS917523:BHZ917523 BRO917523:BRV917523 CBK917523:CBR917523 CLG917523:CLN917523 CVC917523:CVJ917523 DEY917523:DFF917523 DOU917523:DPB917523 DYQ917523:DYX917523 EIM917523:EIT917523 ESI917523:ESP917523 FCE917523:FCL917523 FMA917523:FMH917523 FVW917523:FWD917523 GFS917523:GFZ917523 GPO917523:GPV917523 GZK917523:GZR917523 HJG917523:HJN917523 HTC917523:HTJ917523 ICY917523:IDF917523 IMU917523:INB917523 IWQ917523:IWX917523 JGM917523:JGT917523 JQI917523:JQP917523 KAE917523:KAL917523 KKA917523:KKH917523 KTW917523:KUD917523 LDS917523:LDZ917523 LNO917523:LNV917523 LXK917523:LXR917523 MHG917523:MHN917523 MRC917523:MRJ917523 NAY917523:NBF917523 NKU917523:NLB917523 NUQ917523:NUX917523 OEM917523:OET917523 OOI917523:OOP917523 OYE917523:OYL917523 PIA917523:PIH917523 PRW917523:PSD917523 QBS917523:QBZ917523 QLO917523:QLV917523 QVK917523:QVR917523 RFG917523:RFN917523 RPC917523:RPJ917523 RYY917523:RZF917523 SIU917523:SJB917523 SSQ917523:SSX917523 TCM917523:TCT917523 TMI917523:TMP917523 TWE917523:TWL917523 UGA917523:UGH917523 UPW917523:UQD917523 UZS917523:UZZ917523 VJO917523:VJV917523 VTK917523:VTR917523 WDG917523:WDN917523 WNC917523:WNJ917523 WWY917523:WXF917523 WWY983059:WXF983059 KM983059:KT983059 UI983059:UP983059 AEE983059:AEL983059 AOA983059:AOH983059 AXW983059:AYD983059 BHS983059:BHZ983059 BRO983059:BRV983059 CBK983059:CBR983059 CLG983059:CLN983059 CVC983059:CVJ983059 DEY983059:DFF983059 DOU983059:DPB983059 DYQ983059:DYX983059 EIM983059:EIT983059 ESI983059:ESP983059 FCE983059:FCL983059 FMA983059:FMH983059 FVW983059:FWD983059 GFS983059:GFZ983059 GPO983059:GPV983059 GZK983059:GZR983059 HJG983059:HJN983059 HTC983059:HTJ983059 ICY983059:IDF983059 IMU983059:INB983059 IWQ983059:IWX983059 JGM983059:JGT983059 JQI983059:JQP983059 KAE983059:KAL983059 KKA983059:KKH983059 KTW983059:KUD983059 LDS983059:LDZ983059 LNO983059:LNV983059 LXK983059:LXR983059 MHG983059:MHN983059 MRC983059:MRJ983059 NAY983059:NBF983059 NKU983059:NLB983059 NUQ983059:NUX983059 OEM983059:OET983059 OOI983059:OOP983059 OYE983059:OYL983059 PIA983059:PIH983059 PRW983059:PSD983059 QBS983059:QBZ983059 QLO983059:QLV983059 QVK983059:QVR983059 RFG983059:RFN983059 RPC983059:RPJ983059 RYY983059:RZF983059 SIU983059:SJB983059 SSQ983059:SSX983059 TCM983059:TCT983059 TMI983059:TMP983059 TWE983059:TWL983059 UGA983059:UGH983059 UPW983059:UQD983059 UZS983059:UZZ983059 VJO983059:VJV983059 VTK983059:VTR983059 WDG983059:WDN983059 WNC983059:WNJ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list" allowBlank="1" showInputMessage="1" showErrorMessage="1" errorTitle="Ошибка" error="Выберите значение из списка" sqref="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KK24 M24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R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R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R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R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R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R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R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R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R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R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R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R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R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R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WXD983060 T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T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T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T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T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T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T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T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T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T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T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T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T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T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T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KP24 R24 WXD24 WNH24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T24 WXB24 WNF24 WDJ24 VTN24 VJR24 UZV24 UPZ24 UGD24 TWH24 TML24 TCP24 SST24 SIX24 RZB24 RPF24 RFJ24 QVN24 QLR24 QBV24 PRZ24 PID24 OYH24 OOL24 OEP24 NUT24 NKX24 NBB24 MRF24 MHJ24 LXN24 LNR24 LDV24 KTZ24 KKD24 KAH24 JQL24 JGP24 IWT24 IMX24 IDB24 HTF24 HJJ24 GZN24 GPR24 GFV24 FVZ24 FMD24 FCH24 ESL24 EIP24 DYT24 DOX24 DFB24 CVF24 CLJ24 CBN24 BRR24 BHV24 AXZ24 AOD24 AEH24 UL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dataValidation allowBlank="1" showInputMessage="1" showErrorMessage="1" prompt="Для выбора выполните двойной щелчок левой клавиши мыши по соответствующей ячейке." sqref="S65556 KQ65556 UM65556 AEI65556 AOE65556 AYA65556 BHW65556 BRS65556 CBO65556 CLK65556 CVG65556 DFC65556 DOY65556 DYU65556 EIQ65556 ESM65556 FCI65556 FME65556 FWA65556 GFW65556 GPS65556 GZO65556 HJK65556 HTG65556 IDC65556 IMY65556 IWU65556 JGQ65556 JQM65556 KAI65556 KKE65556 KUA65556 LDW65556 LNS65556 LXO65556 MHK65556 MRG65556 NBC65556 NKY65556 NUU65556 OEQ65556 OOM65556 OYI65556 PIE65556 PSA65556 QBW65556 QLS65556 QVO65556 RFK65556 RPG65556 RZC65556 SIY65556 SSU65556 TCQ65556 TMM65556 TWI65556 UGE65556 UQA65556 UZW65556 VJS65556 VTO65556 WDK65556 WNG65556 WXC65556 S131092 KQ131092 UM131092 AEI131092 AOE131092 AYA131092 BHW131092 BRS131092 CBO131092 CLK131092 CVG131092 DFC131092 DOY131092 DYU131092 EIQ131092 ESM131092 FCI131092 FME131092 FWA131092 GFW131092 GPS131092 GZO131092 HJK131092 HTG131092 IDC131092 IMY131092 IWU131092 JGQ131092 JQM131092 KAI131092 KKE131092 KUA131092 LDW131092 LNS131092 LXO131092 MHK131092 MRG131092 NBC131092 NKY131092 NUU131092 OEQ131092 OOM131092 OYI131092 PIE131092 PSA131092 QBW131092 QLS131092 QVO131092 RFK131092 RPG131092 RZC131092 SIY131092 SSU131092 TCQ131092 TMM131092 TWI131092 UGE131092 UQA131092 UZW131092 VJS131092 VTO131092 WDK131092 WNG131092 WXC131092 S196628 KQ196628 UM196628 AEI196628 AOE196628 AYA196628 BHW196628 BRS196628 CBO196628 CLK196628 CVG196628 DFC196628 DOY196628 DYU196628 EIQ196628 ESM196628 FCI196628 FME196628 FWA196628 GFW196628 GPS196628 GZO196628 HJK196628 HTG196628 IDC196628 IMY196628 IWU196628 JGQ196628 JQM196628 KAI196628 KKE196628 KUA196628 LDW196628 LNS196628 LXO196628 MHK196628 MRG196628 NBC196628 NKY196628 NUU196628 OEQ196628 OOM196628 OYI196628 PIE196628 PSA196628 QBW196628 QLS196628 QVO196628 RFK196628 RPG196628 RZC196628 SIY196628 SSU196628 TCQ196628 TMM196628 TWI196628 UGE196628 UQA196628 UZW196628 VJS196628 VTO196628 WDK196628 WNG196628 WXC196628 S262164 KQ262164 UM262164 AEI262164 AOE262164 AYA262164 BHW262164 BRS262164 CBO262164 CLK262164 CVG262164 DFC262164 DOY262164 DYU262164 EIQ262164 ESM262164 FCI262164 FME262164 FWA262164 GFW262164 GPS262164 GZO262164 HJK262164 HTG262164 IDC262164 IMY262164 IWU262164 JGQ262164 JQM262164 KAI262164 KKE262164 KUA262164 LDW262164 LNS262164 LXO262164 MHK262164 MRG262164 NBC262164 NKY262164 NUU262164 OEQ262164 OOM262164 OYI262164 PIE262164 PSA262164 QBW262164 QLS262164 QVO262164 RFK262164 RPG262164 RZC262164 SIY262164 SSU262164 TCQ262164 TMM262164 TWI262164 UGE262164 UQA262164 UZW262164 VJS262164 VTO262164 WDK262164 WNG262164 WXC262164 S327700 KQ327700 UM327700 AEI327700 AOE327700 AYA327700 BHW327700 BRS327700 CBO327700 CLK327700 CVG327700 DFC327700 DOY327700 DYU327700 EIQ327700 ESM327700 FCI327700 FME327700 FWA327700 GFW327700 GPS327700 GZO327700 HJK327700 HTG327700 IDC327700 IMY327700 IWU327700 JGQ327700 JQM327700 KAI327700 KKE327700 KUA327700 LDW327700 LNS327700 LXO327700 MHK327700 MRG327700 NBC327700 NKY327700 NUU327700 OEQ327700 OOM327700 OYI327700 PIE327700 PSA327700 QBW327700 QLS327700 QVO327700 RFK327700 RPG327700 RZC327700 SIY327700 SSU327700 TCQ327700 TMM327700 TWI327700 UGE327700 UQA327700 UZW327700 VJS327700 VTO327700 WDK327700 WNG327700 WXC327700 S393236 KQ393236 UM393236 AEI393236 AOE393236 AYA393236 BHW393236 BRS393236 CBO393236 CLK393236 CVG393236 DFC393236 DOY393236 DYU393236 EIQ393236 ESM393236 FCI393236 FME393236 FWA393236 GFW393236 GPS393236 GZO393236 HJK393236 HTG393236 IDC393236 IMY393236 IWU393236 JGQ393236 JQM393236 KAI393236 KKE393236 KUA393236 LDW393236 LNS393236 LXO393236 MHK393236 MRG393236 NBC393236 NKY393236 NUU393236 OEQ393236 OOM393236 OYI393236 PIE393236 PSA393236 QBW393236 QLS393236 QVO393236 RFK393236 RPG393236 RZC393236 SIY393236 SSU393236 TCQ393236 TMM393236 TWI393236 UGE393236 UQA393236 UZW393236 VJS393236 VTO393236 WDK393236 WNG393236 WXC393236 S458772 KQ458772 UM458772 AEI458772 AOE458772 AYA458772 BHW458772 BRS458772 CBO458772 CLK458772 CVG458772 DFC458772 DOY458772 DYU458772 EIQ458772 ESM458772 FCI458772 FME458772 FWA458772 GFW458772 GPS458772 GZO458772 HJK458772 HTG458772 IDC458772 IMY458772 IWU458772 JGQ458772 JQM458772 KAI458772 KKE458772 KUA458772 LDW458772 LNS458772 LXO458772 MHK458772 MRG458772 NBC458772 NKY458772 NUU458772 OEQ458772 OOM458772 OYI458772 PIE458772 PSA458772 QBW458772 QLS458772 QVO458772 RFK458772 RPG458772 RZC458772 SIY458772 SSU458772 TCQ458772 TMM458772 TWI458772 UGE458772 UQA458772 UZW458772 VJS458772 VTO458772 WDK458772 WNG458772 WXC458772 S524308 KQ524308 UM524308 AEI524308 AOE524308 AYA524308 BHW524308 BRS524308 CBO524308 CLK524308 CVG524308 DFC524308 DOY524308 DYU524308 EIQ524308 ESM524308 FCI524308 FME524308 FWA524308 GFW524308 GPS524308 GZO524308 HJK524308 HTG524308 IDC524308 IMY524308 IWU524308 JGQ524308 JQM524308 KAI524308 KKE524308 KUA524308 LDW524308 LNS524308 LXO524308 MHK524308 MRG524308 NBC524308 NKY524308 NUU524308 OEQ524308 OOM524308 OYI524308 PIE524308 PSA524308 QBW524308 QLS524308 QVO524308 RFK524308 RPG524308 RZC524308 SIY524308 SSU524308 TCQ524308 TMM524308 TWI524308 UGE524308 UQA524308 UZW524308 VJS524308 VTO524308 WDK524308 WNG524308 WXC524308 S589844 KQ589844 UM589844 AEI589844 AOE589844 AYA589844 BHW589844 BRS589844 CBO589844 CLK589844 CVG589844 DFC589844 DOY589844 DYU589844 EIQ589844 ESM589844 FCI589844 FME589844 FWA589844 GFW589844 GPS589844 GZO589844 HJK589844 HTG589844 IDC589844 IMY589844 IWU589844 JGQ589844 JQM589844 KAI589844 KKE589844 KUA589844 LDW589844 LNS589844 LXO589844 MHK589844 MRG589844 NBC589844 NKY589844 NUU589844 OEQ589844 OOM589844 OYI589844 PIE589844 PSA589844 QBW589844 QLS589844 QVO589844 RFK589844 RPG589844 RZC589844 SIY589844 SSU589844 TCQ589844 TMM589844 TWI589844 UGE589844 UQA589844 UZW589844 VJS589844 VTO589844 WDK589844 WNG589844 WXC589844 S655380 KQ655380 UM655380 AEI655380 AOE655380 AYA655380 BHW655380 BRS655380 CBO655380 CLK655380 CVG655380 DFC655380 DOY655380 DYU655380 EIQ655380 ESM655380 FCI655380 FME655380 FWA655380 GFW655380 GPS655380 GZO655380 HJK655380 HTG655380 IDC655380 IMY655380 IWU655380 JGQ655380 JQM655380 KAI655380 KKE655380 KUA655380 LDW655380 LNS655380 LXO655380 MHK655380 MRG655380 NBC655380 NKY655380 NUU655380 OEQ655380 OOM655380 OYI655380 PIE655380 PSA655380 QBW655380 QLS655380 QVO655380 RFK655380 RPG655380 RZC655380 SIY655380 SSU655380 TCQ655380 TMM655380 TWI655380 UGE655380 UQA655380 UZW655380 VJS655380 VTO655380 WDK655380 WNG655380 WXC655380 S720916 KQ720916 UM720916 AEI720916 AOE720916 AYA720916 BHW720916 BRS720916 CBO720916 CLK720916 CVG720916 DFC720916 DOY720916 DYU720916 EIQ720916 ESM720916 FCI720916 FME720916 FWA720916 GFW720916 GPS720916 GZO720916 HJK720916 HTG720916 IDC720916 IMY720916 IWU720916 JGQ720916 JQM720916 KAI720916 KKE720916 KUA720916 LDW720916 LNS720916 LXO720916 MHK720916 MRG720916 NBC720916 NKY720916 NUU720916 OEQ720916 OOM720916 OYI720916 PIE720916 PSA720916 QBW720916 QLS720916 QVO720916 RFK720916 RPG720916 RZC720916 SIY720916 SSU720916 TCQ720916 TMM720916 TWI720916 UGE720916 UQA720916 UZW720916 VJS720916 VTO720916 WDK720916 WNG720916 WXC720916 S786452 KQ786452 UM786452 AEI786452 AOE786452 AYA786452 BHW786452 BRS786452 CBO786452 CLK786452 CVG786452 DFC786452 DOY786452 DYU786452 EIQ786452 ESM786452 FCI786452 FME786452 FWA786452 GFW786452 GPS786452 GZO786452 HJK786452 HTG786452 IDC786452 IMY786452 IWU786452 JGQ786452 JQM786452 KAI786452 KKE786452 KUA786452 LDW786452 LNS786452 LXO786452 MHK786452 MRG786452 NBC786452 NKY786452 NUU786452 OEQ786452 OOM786452 OYI786452 PIE786452 PSA786452 QBW786452 QLS786452 QVO786452 RFK786452 RPG786452 RZC786452 SIY786452 SSU786452 TCQ786452 TMM786452 TWI786452 UGE786452 UQA786452 UZW786452 VJS786452 VTO786452 WDK786452 WNG786452 WXC786452 S851988 KQ851988 UM851988 AEI851988 AOE851988 AYA851988 BHW851988 BRS851988 CBO851988 CLK851988 CVG851988 DFC851988 DOY851988 DYU851988 EIQ851988 ESM851988 FCI851988 FME851988 FWA851988 GFW851988 GPS851988 GZO851988 HJK851988 HTG851988 IDC851988 IMY851988 IWU851988 JGQ851988 JQM851988 KAI851988 KKE851988 KUA851988 LDW851988 LNS851988 LXO851988 MHK851988 MRG851988 NBC851988 NKY851988 NUU851988 OEQ851988 OOM851988 OYI851988 PIE851988 PSA851988 QBW851988 QLS851988 QVO851988 RFK851988 RPG851988 RZC851988 SIY851988 SSU851988 TCQ851988 TMM851988 TWI851988 UGE851988 UQA851988 UZW851988 VJS851988 VTO851988 WDK851988 WNG851988 WXC851988 S917524 KQ917524 UM917524 AEI917524 AOE917524 AYA917524 BHW917524 BRS917524 CBO917524 CLK917524 CVG917524 DFC917524 DOY917524 DYU917524 EIQ917524 ESM917524 FCI917524 FME917524 FWA917524 GFW917524 GPS917524 GZO917524 HJK917524 HTG917524 IDC917524 IMY917524 IWU917524 JGQ917524 JQM917524 KAI917524 KKE917524 KUA917524 LDW917524 LNS917524 LXO917524 MHK917524 MRG917524 NBC917524 NKY917524 NUU917524 OEQ917524 OOM917524 OYI917524 PIE917524 PSA917524 QBW917524 QLS917524 QVO917524 RFK917524 RPG917524 RZC917524 SIY917524 SSU917524 TCQ917524 TMM917524 TWI917524 UGE917524 UQA917524 UZW917524 VJS917524 VTO917524 WDK917524 WNG917524 WXC917524 S983060 KQ983060 UM983060 AEI983060 AOE983060 AYA983060 BHW983060 BRS983060 CBO983060 CLK983060 CVG983060 DFC983060 DOY983060 DYU983060 EIQ983060 ESM983060 FCI983060 FME983060 FWA983060 GFW983060 GPS983060 GZO983060 HJK983060 HTG983060 IDC983060 IMY983060 IWU983060 JGQ983060 JQM983060 KAI983060 KKE983060 KUA983060 LDW983060 LNS983060 LXO983060 MHK983060 MRG983060 NBC983060 NKY983060 NUU983060 OEQ983060 OOM983060 OYI983060 PIE983060 PSA983060 QBW983060 QLS983060 QVO983060 RFK983060 RPG983060 RZC983060 SIY983060 SSU983060 TCQ983060 TMM983060 TWI983060 UGE983060 UQA983060 UZW983060 VJS983060 VTO983060 WDK983060 WNG983060 WXC983060 U327700 U393236 KS65556 UO65556 AEK65556 AOG65556 AYC65556 BHY65556 BRU65556 CBQ65556 CLM65556 CVI65556 DFE65556 DPA65556 DYW65556 EIS65556 ESO65556 FCK65556 FMG65556 FWC65556 GFY65556 GPU65556 GZQ65556 HJM65556 HTI65556 IDE65556 INA65556 IWW65556 JGS65556 JQO65556 KAK65556 KKG65556 KUC65556 LDY65556 LNU65556 LXQ65556 MHM65556 MRI65556 NBE65556 NLA65556 NUW65556 OES65556 OOO65556 OYK65556 PIG65556 PSC65556 QBY65556 QLU65556 QVQ65556 RFM65556 RPI65556 RZE65556 SJA65556 SSW65556 TCS65556 TMO65556 TWK65556 UGG65556 UQC65556 UZY65556 VJU65556 VTQ65556 WDM65556 WNI65556 WXE65556 U458772 KS131092 UO131092 AEK131092 AOG131092 AYC131092 BHY131092 BRU131092 CBQ131092 CLM131092 CVI131092 DFE131092 DPA131092 DYW131092 EIS131092 ESO131092 FCK131092 FMG131092 FWC131092 GFY131092 GPU131092 GZQ131092 HJM131092 HTI131092 IDE131092 INA131092 IWW131092 JGS131092 JQO131092 KAK131092 KKG131092 KUC131092 LDY131092 LNU131092 LXQ131092 MHM131092 MRI131092 NBE131092 NLA131092 NUW131092 OES131092 OOO131092 OYK131092 PIG131092 PSC131092 QBY131092 QLU131092 QVQ131092 RFM131092 RPI131092 RZE131092 SJA131092 SSW131092 TCS131092 TMO131092 TWK131092 UGG131092 UQC131092 UZY131092 VJU131092 VTQ131092 WDM131092 WNI131092 WXE131092 U524308 KS196628 UO196628 AEK196628 AOG196628 AYC196628 BHY196628 BRU196628 CBQ196628 CLM196628 CVI196628 DFE196628 DPA196628 DYW196628 EIS196628 ESO196628 FCK196628 FMG196628 FWC196628 GFY196628 GPU196628 GZQ196628 HJM196628 HTI196628 IDE196628 INA196628 IWW196628 JGS196628 JQO196628 KAK196628 KKG196628 KUC196628 LDY196628 LNU196628 LXQ196628 MHM196628 MRI196628 NBE196628 NLA196628 NUW196628 OES196628 OOO196628 OYK196628 PIG196628 PSC196628 QBY196628 QLU196628 QVQ196628 RFM196628 RPI196628 RZE196628 SJA196628 SSW196628 TCS196628 TMO196628 TWK196628 UGG196628 UQC196628 UZY196628 VJU196628 VTQ196628 WDM196628 WNI196628 WXE196628 U589844 KS262164 UO262164 AEK262164 AOG262164 AYC262164 BHY262164 BRU262164 CBQ262164 CLM262164 CVI262164 DFE262164 DPA262164 DYW262164 EIS262164 ESO262164 FCK262164 FMG262164 FWC262164 GFY262164 GPU262164 GZQ262164 HJM262164 HTI262164 IDE262164 INA262164 IWW262164 JGS262164 JQO262164 KAK262164 KKG262164 KUC262164 LDY262164 LNU262164 LXQ262164 MHM262164 MRI262164 NBE262164 NLA262164 NUW262164 OES262164 OOO262164 OYK262164 PIG262164 PSC262164 QBY262164 QLU262164 QVQ262164 RFM262164 RPI262164 RZE262164 SJA262164 SSW262164 TCS262164 TMO262164 TWK262164 UGG262164 UQC262164 UZY262164 VJU262164 VTQ262164 WDM262164 WNI262164 WXE262164 U655380 KS327700 UO327700 AEK327700 AOG327700 AYC327700 BHY327700 BRU327700 CBQ327700 CLM327700 CVI327700 DFE327700 DPA327700 DYW327700 EIS327700 ESO327700 FCK327700 FMG327700 FWC327700 GFY327700 GPU327700 GZQ327700 HJM327700 HTI327700 IDE327700 INA327700 IWW327700 JGS327700 JQO327700 KAK327700 KKG327700 KUC327700 LDY327700 LNU327700 LXQ327700 MHM327700 MRI327700 NBE327700 NLA327700 NUW327700 OES327700 OOO327700 OYK327700 PIG327700 PSC327700 QBY327700 QLU327700 QVQ327700 RFM327700 RPI327700 RZE327700 SJA327700 SSW327700 TCS327700 TMO327700 TWK327700 UGG327700 UQC327700 UZY327700 VJU327700 VTQ327700 WDM327700 WNI327700 WXE327700 U720916 KS393236 UO393236 AEK393236 AOG393236 AYC393236 BHY393236 BRU393236 CBQ393236 CLM393236 CVI393236 DFE393236 DPA393236 DYW393236 EIS393236 ESO393236 FCK393236 FMG393236 FWC393236 GFY393236 GPU393236 GZQ393236 HJM393236 HTI393236 IDE393236 INA393236 IWW393236 JGS393236 JQO393236 KAK393236 KKG393236 KUC393236 LDY393236 LNU393236 LXQ393236 MHM393236 MRI393236 NBE393236 NLA393236 NUW393236 OES393236 OOO393236 OYK393236 PIG393236 PSC393236 QBY393236 QLU393236 QVQ393236 RFM393236 RPI393236 RZE393236 SJA393236 SSW393236 TCS393236 TMO393236 TWK393236 UGG393236 UQC393236 UZY393236 VJU393236 VTQ393236 WDM393236 WNI393236 WXE393236 U786452 KS458772 UO458772 AEK458772 AOG458772 AYC458772 BHY458772 BRU458772 CBQ458772 CLM458772 CVI458772 DFE458772 DPA458772 DYW458772 EIS458772 ESO458772 FCK458772 FMG458772 FWC458772 GFY458772 GPU458772 GZQ458772 HJM458772 HTI458772 IDE458772 INA458772 IWW458772 JGS458772 JQO458772 KAK458772 KKG458772 KUC458772 LDY458772 LNU458772 LXQ458772 MHM458772 MRI458772 NBE458772 NLA458772 NUW458772 OES458772 OOO458772 OYK458772 PIG458772 PSC458772 QBY458772 QLU458772 QVQ458772 RFM458772 RPI458772 RZE458772 SJA458772 SSW458772 TCS458772 TMO458772 TWK458772 UGG458772 UQC458772 UZY458772 VJU458772 VTQ458772 WDM458772 WNI458772 WXE458772 U851988 KS524308 UO524308 AEK524308 AOG524308 AYC524308 BHY524308 BRU524308 CBQ524308 CLM524308 CVI524308 DFE524308 DPA524308 DYW524308 EIS524308 ESO524308 FCK524308 FMG524308 FWC524308 GFY524308 GPU524308 GZQ524308 HJM524308 HTI524308 IDE524308 INA524308 IWW524308 JGS524308 JQO524308 KAK524308 KKG524308 KUC524308 LDY524308 LNU524308 LXQ524308 MHM524308 MRI524308 NBE524308 NLA524308 NUW524308 OES524308 OOO524308 OYK524308 PIG524308 PSC524308 QBY524308 QLU524308 QVQ524308 RFM524308 RPI524308 RZE524308 SJA524308 SSW524308 TCS524308 TMO524308 TWK524308 UGG524308 UQC524308 UZY524308 VJU524308 VTQ524308 WDM524308 WNI524308 WXE524308 U917524 KS589844 UO589844 AEK589844 AOG589844 AYC589844 BHY589844 BRU589844 CBQ589844 CLM589844 CVI589844 DFE589844 DPA589844 DYW589844 EIS589844 ESO589844 FCK589844 FMG589844 FWC589844 GFY589844 GPU589844 GZQ589844 HJM589844 HTI589844 IDE589844 INA589844 IWW589844 JGS589844 JQO589844 KAK589844 KKG589844 KUC589844 LDY589844 LNU589844 LXQ589844 MHM589844 MRI589844 NBE589844 NLA589844 NUW589844 OES589844 OOO589844 OYK589844 PIG589844 PSC589844 QBY589844 QLU589844 QVQ589844 RFM589844 RPI589844 RZE589844 SJA589844 SSW589844 TCS589844 TMO589844 TWK589844 UGG589844 UQC589844 UZY589844 VJU589844 VTQ589844 WDM589844 WNI589844 WXE589844 U983060 KS655380 UO655380 AEK655380 AOG655380 AYC655380 BHY655380 BRU655380 CBQ655380 CLM655380 CVI655380 DFE655380 DPA655380 DYW655380 EIS655380 ESO655380 FCK655380 FMG655380 FWC655380 GFY655380 GPU655380 GZQ655380 HJM655380 HTI655380 IDE655380 INA655380 IWW655380 JGS655380 JQO655380 KAK655380 KKG655380 KUC655380 LDY655380 LNU655380 LXQ655380 MHM655380 MRI655380 NBE655380 NLA655380 NUW655380 OES655380 OOO655380 OYK655380 PIG655380 PSC655380 QBY655380 QLU655380 QVQ655380 RFM655380 RPI655380 RZE655380 SJA655380 SSW655380 TCS655380 TMO655380 TWK655380 UGG655380 UQC655380 UZY655380 VJU655380 VTQ655380 WDM655380 WNI655380 WXE655380 U65556 KS720916 UO720916 AEK720916 AOG720916 AYC720916 BHY720916 BRU720916 CBQ720916 CLM720916 CVI720916 DFE720916 DPA720916 DYW720916 EIS720916 ESO720916 FCK720916 FMG720916 FWC720916 GFY720916 GPU720916 GZQ720916 HJM720916 HTI720916 IDE720916 INA720916 IWW720916 JGS720916 JQO720916 KAK720916 KKG720916 KUC720916 LDY720916 LNU720916 LXQ720916 MHM720916 MRI720916 NBE720916 NLA720916 NUW720916 OES720916 OOO720916 OYK720916 PIG720916 PSC720916 QBY720916 QLU720916 QVQ720916 RFM720916 RPI720916 RZE720916 SJA720916 SSW720916 TCS720916 TMO720916 TWK720916 UGG720916 UQC720916 UZY720916 VJU720916 VTQ720916 WDM720916 WNI720916 WXE720916 U131092 KS786452 UO786452 AEK786452 AOG786452 AYC786452 BHY786452 BRU786452 CBQ786452 CLM786452 CVI786452 DFE786452 DPA786452 DYW786452 EIS786452 ESO786452 FCK786452 FMG786452 FWC786452 GFY786452 GPU786452 GZQ786452 HJM786452 HTI786452 IDE786452 INA786452 IWW786452 JGS786452 JQO786452 KAK786452 KKG786452 KUC786452 LDY786452 LNU786452 LXQ786452 MHM786452 MRI786452 NBE786452 NLA786452 NUW786452 OES786452 OOO786452 OYK786452 PIG786452 PSC786452 QBY786452 QLU786452 QVQ786452 RFM786452 RPI786452 RZE786452 SJA786452 SSW786452 TCS786452 TMO786452 TWK786452 UGG786452 UQC786452 UZY786452 VJU786452 VTQ786452 WDM786452 WNI786452 WXE786452 U24 KS851988 UO851988 AEK851988 AOG851988 AYC851988 BHY851988 BRU851988 CBQ851988 CLM851988 CVI851988 DFE851988 DPA851988 DYW851988 EIS851988 ESO851988 FCK851988 FMG851988 FWC851988 GFY851988 GPU851988 GZQ851988 HJM851988 HTI851988 IDE851988 INA851988 IWW851988 JGS851988 JQO851988 KAK851988 KKG851988 KUC851988 LDY851988 LNU851988 LXQ851988 MHM851988 MRI851988 NBE851988 NLA851988 NUW851988 OES851988 OOO851988 OYK851988 PIG851988 PSC851988 QBY851988 QLU851988 QVQ851988 RFM851988 RPI851988 RZE851988 SJA851988 SSW851988 TCS851988 TMO851988 TWK851988 UGG851988 UQC851988 UZY851988 VJU851988 VTQ851988 WDM851988 WNI851988 WXE851988 KS917524 UO917524 AEK917524 AOG917524 AYC917524 BHY917524 BRU917524 CBQ917524 CLM917524 CVI917524 DFE917524 DPA917524 DYW917524 EIS917524 ESO917524 FCK917524 FMG917524 FWC917524 GFY917524 GPU917524 GZQ917524 HJM917524 HTI917524 IDE917524 INA917524 IWW917524 JGS917524 JQO917524 KAK917524 KKG917524 KUC917524 LDY917524 LNU917524 LXQ917524 MHM917524 MRI917524 NBE917524 NLA917524 NUW917524 OES917524 OOO917524 OYK917524 PIG917524 PSC917524 QBY917524 QLU917524 QVQ917524 RFM917524 RPI917524 RZE917524 SJA917524 SSW917524 TCS917524 TMO917524 TWK917524 UGG917524 UQC917524 UZY917524 VJU917524 VTQ917524 WDM917524 WNI917524 WXE917524 WXE983060 KS983060 UO983060 AEK983060 AOG983060 AYC983060 BHY983060 BRU983060 CBQ983060 CLM983060 CVI983060 DFE983060 DPA983060 DYW983060 EIS983060 ESO983060 FCK983060 FMG983060 FWC983060 GFY983060 GPU983060 GZQ983060 HJM983060 HTI983060 IDE983060 INA983060 IWW983060 JGS983060 JQO983060 KAK983060 KKG983060 KUC983060 LDY983060 LNU983060 LXQ983060 MHM983060 MRI983060 NBE983060 NLA983060 NUW983060 OES983060 OOO983060 OYK983060 PIG983060 PSC983060 QBY983060 QLU983060 QVQ983060 RFM983060 RPI983060 RZE983060 SJA983060 SSW983060 TCS983060 TMO983060 TWK983060 UGG983060 UQC983060 UZY983060 VJU983060 VTQ983060 WDM983060 WNI983060 U196628 KQ24 S24 WXE24 WNI24 WDM24 VTQ24 VJU24 UZY24 UQC24 UGG24 TWK24 TMO24 TCS24 SSW24 SJA24 RZE24 RPI24 RFM24 QVQ24 QLU24 QBY24 PSC24 PIG24 OYK24 OOO24 OES24 NUW24 NLA24 NBE24 MRI24 MHM24 LXQ24 LNU24 LDY24 KUC24 KKG24 KAK24 JQO24 JGS24 IWW24 INA24 IDE24 HTI24 HJM24 GZQ24 GPU24 GFY24 FWC24 FMG24 FCK24 ESO24 EIS24 DYW24 DPA24 DFE24 CVI24 CLM24 CBQ24 BRU24 BHY24 AYC24 AOG24 AEK24 UO24 UM24 KS24 WXC24 WNG24 WDK24 VTO24 VJS24 UZW24 UQA24 UGE24 TWI24 TMM24 TCQ24 SSU24 SIY24 RZC24 RPG24 RFK24 QVO24 QLS24 QBW24 PSA24 PIE24 OYI24 OOM24 OEQ24 NUU24 NKY24 NBC24 MRG24 MHK24 LXO24 LNS24 LDW24 KUA24 KKE24 KAI24 JQM24 JGQ24 IWU24 IMY24 IDC24 HTG24 HJK24 GZO24 GPS24 GFW24 FWA24 FME24 FCI24 ESM24 EIQ24 DYU24 DOY24 DFC24 CVG24 CLK24 CBO24 BRS24 BHW24 AYA24 AOE24 AEI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27700 BD393236 BD458772 BD524308 BD589844 BD655380 BD720916 BD786452 BD851988 BD917524 BD983060 BD65556 BD131092 BD262164 BD196628 BD24 BB24"/>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qref="WWV983062:WXG983068 KJ65558:KU65564 UF65558:UQ65564 AEB65558:AEM65564 ANX65558:AOI65564 AXT65558:AYE65564 BHP65558:BIA65564 BRL65558:BRW65564 CBH65558:CBS65564 CLD65558:CLO65564 CUZ65558:CVK65564 DEV65558:DFG65564 DOR65558:DPC65564 DYN65558:DYY65564 EIJ65558:EIU65564 ESF65558:ESQ65564 FCB65558:FCM65564 FLX65558:FMI65564 FVT65558:FWE65564 GFP65558:GGA65564 GPL65558:GPW65564 GZH65558:GZS65564 HJD65558:HJO65564 HSZ65558:HTK65564 ICV65558:IDG65564 IMR65558:INC65564 IWN65558:IWY65564 JGJ65558:JGU65564 JQF65558:JQQ65564 KAB65558:KAM65564 KJX65558:KKI65564 KTT65558:KUE65564 LDP65558:LEA65564 LNL65558:LNW65564 LXH65558:LXS65564 MHD65558:MHO65564 MQZ65558:MRK65564 NAV65558:NBG65564 NKR65558:NLC65564 NUN65558:NUY65564 OEJ65558:OEU65564 OOF65558:OOQ65564 OYB65558:OYM65564 PHX65558:PII65564 PRT65558:PSE65564 QBP65558:QCA65564 QLL65558:QLW65564 QVH65558:QVS65564 RFD65558:RFO65564 ROZ65558:RPK65564 RYV65558:RZG65564 SIR65558:SJC65564 SSN65558:SSY65564 TCJ65558:TCU65564 TMF65558:TMQ65564 TWB65558:TWM65564 UFX65558:UGI65564 UPT65558:UQE65564 UZP65558:VAA65564 VJL65558:VJW65564 VTH65558:VTS65564 WDD65558:WDO65564 WMZ65558:WNK65564 WWV65558:WXG65564 KJ131094:KU131100 UF131094:UQ131100 AEB131094:AEM131100 ANX131094:AOI131100 AXT131094:AYE131100 BHP131094:BIA131100 BRL131094:BRW131100 CBH131094:CBS131100 CLD131094:CLO131100 CUZ131094:CVK131100 DEV131094:DFG131100 DOR131094:DPC131100 DYN131094:DYY131100 EIJ131094:EIU131100 ESF131094:ESQ131100 FCB131094:FCM131100 FLX131094:FMI131100 FVT131094:FWE131100 GFP131094:GGA131100 GPL131094:GPW131100 GZH131094:GZS131100 HJD131094:HJO131100 HSZ131094:HTK131100 ICV131094:IDG131100 IMR131094:INC131100 IWN131094:IWY131100 JGJ131094:JGU131100 JQF131094:JQQ131100 KAB131094:KAM131100 KJX131094:KKI131100 KTT131094:KUE131100 LDP131094:LEA131100 LNL131094:LNW131100 LXH131094:LXS131100 MHD131094:MHO131100 MQZ131094:MRK131100 NAV131094:NBG131100 NKR131094:NLC131100 NUN131094:NUY131100 OEJ131094:OEU131100 OOF131094:OOQ131100 OYB131094:OYM131100 PHX131094:PII131100 PRT131094:PSE131100 QBP131094:QCA131100 QLL131094:QLW131100 QVH131094:QVS131100 RFD131094:RFO131100 ROZ131094:RPK131100 RYV131094:RZG131100 SIR131094:SJC131100 SSN131094:SSY131100 TCJ131094:TCU131100 TMF131094:TMQ131100 TWB131094:TWM131100 UFX131094:UGI131100 UPT131094:UQE131100 UZP131094:VAA131100 VJL131094:VJW131100 VTH131094:VTS131100 WDD131094:WDO131100 WMZ131094:WNK131100 WWV131094:WXG131100 KJ196630:KU196636 UF196630:UQ196636 AEB196630:AEM196636 ANX196630:AOI196636 AXT196630:AYE196636 BHP196630:BIA196636 BRL196630:BRW196636 CBH196630:CBS196636 CLD196630:CLO196636 CUZ196630:CVK196636 DEV196630:DFG196636 DOR196630:DPC196636 DYN196630:DYY196636 EIJ196630:EIU196636 ESF196630:ESQ196636 FCB196630:FCM196636 FLX196630:FMI196636 FVT196630:FWE196636 GFP196630:GGA196636 GPL196630:GPW196636 GZH196630:GZS196636 HJD196630:HJO196636 HSZ196630:HTK196636 ICV196630:IDG196636 IMR196630:INC196636 IWN196630:IWY196636 JGJ196630:JGU196636 JQF196630:JQQ196636 KAB196630:KAM196636 KJX196630:KKI196636 KTT196630:KUE196636 LDP196630:LEA196636 LNL196630:LNW196636 LXH196630:LXS196636 MHD196630:MHO196636 MQZ196630:MRK196636 NAV196630:NBG196636 NKR196630:NLC196636 NUN196630:NUY196636 OEJ196630:OEU196636 OOF196630:OOQ196636 OYB196630:OYM196636 PHX196630:PII196636 PRT196630:PSE196636 QBP196630:QCA196636 QLL196630:QLW196636 QVH196630:QVS196636 RFD196630:RFO196636 ROZ196630:RPK196636 RYV196630:RZG196636 SIR196630:SJC196636 SSN196630:SSY196636 TCJ196630:TCU196636 TMF196630:TMQ196636 TWB196630:TWM196636 UFX196630:UGI196636 UPT196630:UQE196636 UZP196630:VAA196636 VJL196630:VJW196636 VTH196630:VTS196636 WDD196630:WDO196636 WMZ196630:WNK196636 WWV196630:WXG196636 KJ262166:KU262172 UF262166:UQ262172 AEB262166:AEM262172 ANX262166:AOI262172 AXT262166:AYE262172 BHP262166:BIA262172 BRL262166:BRW262172 CBH262166:CBS262172 CLD262166:CLO262172 CUZ262166:CVK262172 DEV262166:DFG262172 DOR262166:DPC262172 DYN262166:DYY262172 EIJ262166:EIU262172 ESF262166:ESQ262172 FCB262166:FCM262172 FLX262166:FMI262172 FVT262166:FWE262172 GFP262166:GGA262172 GPL262166:GPW262172 GZH262166:GZS262172 HJD262166:HJO262172 HSZ262166:HTK262172 ICV262166:IDG262172 IMR262166:INC262172 IWN262166:IWY262172 JGJ262166:JGU262172 JQF262166:JQQ262172 KAB262166:KAM262172 KJX262166:KKI262172 KTT262166:KUE262172 LDP262166:LEA262172 LNL262166:LNW262172 LXH262166:LXS262172 MHD262166:MHO262172 MQZ262166:MRK262172 NAV262166:NBG262172 NKR262166:NLC262172 NUN262166:NUY262172 OEJ262166:OEU262172 OOF262166:OOQ262172 OYB262166:OYM262172 PHX262166:PII262172 PRT262166:PSE262172 QBP262166:QCA262172 QLL262166:QLW262172 QVH262166:QVS262172 RFD262166:RFO262172 ROZ262166:RPK262172 RYV262166:RZG262172 SIR262166:SJC262172 SSN262166:SSY262172 TCJ262166:TCU262172 TMF262166:TMQ262172 TWB262166:TWM262172 UFX262166:UGI262172 UPT262166:UQE262172 UZP262166:VAA262172 VJL262166:VJW262172 VTH262166:VTS262172 WDD262166:WDO262172 WMZ262166:WNK262172 WWV262166:WXG262172 KJ327702:KU327708 UF327702:UQ327708 AEB327702:AEM327708 ANX327702:AOI327708 AXT327702:AYE327708 BHP327702:BIA327708 BRL327702:BRW327708 CBH327702:CBS327708 CLD327702:CLO327708 CUZ327702:CVK327708 DEV327702:DFG327708 DOR327702:DPC327708 DYN327702:DYY327708 EIJ327702:EIU327708 ESF327702:ESQ327708 FCB327702:FCM327708 FLX327702:FMI327708 FVT327702:FWE327708 GFP327702:GGA327708 GPL327702:GPW327708 GZH327702:GZS327708 HJD327702:HJO327708 HSZ327702:HTK327708 ICV327702:IDG327708 IMR327702:INC327708 IWN327702:IWY327708 JGJ327702:JGU327708 JQF327702:JQQ327708 KAB327702:KAM327708 KJX327702:KKI327708 KTT327702:KUE327708 LDP327702:LEA327708 LNL327702:LNW327708 LXH327702:LXS327708 MHD327702:MHO327708 MQZ327702:MRK327708 NAV327702:NBG327708 NKR327702:NLC327708 NUN327702:NUY327708 OEJ327702:OEU327708 OOF327702:OOQ327708 OYB327702:OYM327708 PHX327702:PII327708 PRT327702:PSE327708 QBP327702:QCA327708 QLL327702:QLW327708 QVH327702:QVS327708 RFD327702:RFO327708 ROZ327702:RPK327708 RYV327702:RZG327708 SIR327702:SJC327708 SSN327702:SSY327708 TCJ327702:TCU327708 TMF327702:TMQ327708 TWB327702:TWM327708 UFX327702:UGI327708 UPT327702:UQE327708 UZP327702:VAA327708 VJL327702:VJW327708 VTH327702:VTS327708 WDD327702:WDO327708 WMZ327702:WNK327708 WWV327702:WXG327708 KJ393238:KU393244 UF393238:UQ393244 AEB393238:AEM393244 ANX393238:AOI393244 AXT393238:AYE393244 BHP393238:BIA393244 BRL393238:BRW393244 CBH393238:CBS393244 CLD393238:CLO393244 CUZ393238:CVK393244 DEV393238:DFG393244 DOR393238:DPC393244 DYN393238:DYY393244 EIJ393238:EIU393244 ESF393238:ESQ393244 FCB393238:FCM393244 FLX393238:FMI393244 FVT393238:FWE393244 GFP393238:GGA393244 GPL393238:GPW393244 GZH393238:GZS393244 HJD393238:HJO393244 HSZ393238:HTK393244 ICV393238:IDG393244 IMR393238:INC393244 IWN393238:IWY393244 JGJ393238:JGU393244 JQF393238:JQQ393244 KAB393238:KAM393244 KJX393238:KKI393244 KTT393238:KUE393244 LDP393238:LEA393244 LNL393238:LNW393244 LXH393238:LXS393244 MHD393238:MHO393244 MQZ393238:MRK393244 NAV393238:NBG393244 NKR393238:NLC393244 NUN393238:NUY393244 OEJ393238:OEU393244 OOF393238:OOQ393244 OYB393238:OYM393244 PHX393238:PII393244 PRT393238:PSE393244 QBP393238:QCA393244 QLL393238:QLW393244 QVH393238:QVS393244 RFD393238:RFO393244 ROZ393238:RPK393244 RYV393238:RZG393244 SIR393238:SJC393244 SSN393238:SSY393244 TCJ393238:TCU393244 TMF393238:TMQ393244 TWB393238:TWM393244 UFX393238:UGI393244 UPT393238:UQE393244 UZP393238:VAA393244 VJL393238:VJW393244 VTH393238:VTS393244 WDD393238:WDO393244 WMZ393238:WNK393244 WWV393238:WXG393244 KJ458774:KU458780 UF458774:UQ458780 AEB458774:AEM458780 ANX458774:AOI458780 AXT458774:AYE458780 BHP458774:BIA458780 BRL458774:BRW458780 CBH458774:CBS458780 CLD458774:CLO458780 CUZ458774:CVK458780 DEV458774:DFG458780 DOR458774:DPC458780 DYN458774:DYY458780 EIJ458774:EIU458780 ESF458774:ESQ458780 FCB458774:FCM458780 FLX458774:FMI458780 FVT458774:FWE458780 GFP458774:GGA458780 GPL458774:GPW458780 GZH458774:GZS458780 HJD458774:HJO458780 HSZ458774:HTK458780 ICV458774:IDG458780 IMR458774:INC458780 IWN458774:IWY458780 JGJ458774:JGU458780 JQF458774:JQQ458780 KAB458774:KAM458780 KJX458774:KKI458780 KTT458774:KUE458780 LDP458774:LEA458780 LNL458774:LNW458780 LXH458774:LXS458780 MHD458774:MHO458780 MQZ458774:MRK458780 NAV458774:NBG458780 NKR458774:NLC458780 NUN458774:NUY458780 OEJ458774:OEU458780 OOF458774:OOQ458780 OYB458774:OYM458780 PHX458774:PII458780 PRT458774:PSE458780 QBP458774:QCA458780 QLL458774:QLW458780 QVH458774:QVS458780 RFD458774:RFO458780 ROZ458774:RPK458780 RYV458774:RZG458780 SIR458774:SJC458780 SSN458774:SSY458780 TCJ458774:TCU458780 TMF458774:TMQ458780 TWB458774:TWM458780 UFX458774:UGI458780 UPT458774:UQE458780 UZP458774:VAA458780 VJL458774:VJW458780 VTH458774:VTS458780 WDD458774:WDO458780 WMZ458774:WNK458780 WWV458774:WXG458780 KJ524310:KU524316 UF524310:UQ524316 AEB524310:AEM524316 ANX524310:AOI524316 AXT524310:AYE524316 BHP524310:BIA524316 BRL524310:BRW524316 CBH524310:CBS524316 CLD524310:CLO524316 CUZ524310:CVK524316 DEV524310:DFG524316 DOR524310:DPC524316 DYN524310:DYY524316 EIJ524310:EIU524316 ESF524310:ESQ524316 FCB524310:FCM524316 FLX524310:FMI524316 FVT524310:FWE524316 GFP524310:GGA524316 GPL524310:GPW524316 GZH524310:GZS524316 HJD524310:HJO524316 HSZ524310:HTK524316 ICV524310:IDG524316 IMR524310:INC524316 IWN524310:IWY524316 JGJ524310:JGU524316 JQF524310:JQQ524316 KAB524310:KAM524316 KJX524310:KKI524316 KTT524310:KUE524316 LDP524310:LEA524316 LNL524310:LNW524316 LXH524310:LXS524316 MHD524310:MHO524316 MQZ524310:MRK524316 NAV524310:NBG524316 NKR524310:NLC524316 NUN524310:NUY524316 OEJ524310:OEU524316 OOF524310:OOQ524316 OYB524310:OYM524316 PHX524310:PII524316 PRT524310:PSE524316 QBP524310:QCA524316 QLL524310:QLW524316 QVH524310:QVS524316 RFD524310:RFO524316 ROZ524310:RPK524316 RYV524310:RZG524316 SIR524310:SJC524316 SSN524310:SSY524316 TCJ524310:TCU524316 TMF524310:TMQ524316 TWB524310:TWM524316 UFX524310:UGI524316 UPT524310:UQE524316 UZP524310:VAA524316 VJL524310:VJW524316 VTH524310:VTS524316 WDD524310:WDO524316 WMZ524310:WNK524316 WWV524310:WXG524316 KJ589846:KU589852 UF589846:UQ589852 AEB589846:AEM589852 ANX589846:AOI589852 AXT589846:AYE589852 BHP589846:BIA589852 BRL589846:BRW589852 CBH589846:CBS589852 CLD589846:CLO589852 CUZ589846:CVK589852 DEV589846:DFG589852 DOR589846:DPC589852 DYN589846:DYY589852 EIJ589846:EIU589852 ESF589846:ESQ589852 FCB589846:FCM589852 FLX589846:FMI589852 FVT589846:FWE589852 GFP589846:GGA589852 GPL589846:GPW589852 GZH589846:GZS589852 HJD589846:HJO589852 HSZ589846:HTK589852 ICV589846:IDG589852 IMR589846:INC589852 IWN589846:IWY589852 JGJ589846:JGU589852 JQF589846:JQQ589852 KAB589846:KAM589852 KJX589846:KKI589852 KTT589846:KUE589852 LDP589846:LEA589852 LNL589846:LNW589852 LXH589846:LXS589852 MHD589846:MHO589852 MQZ589846:MRK589852 NAV589846:NBG589852 NKR589846:NLC589852 NUN589846:NUY589852 OEJ589846:OEU589852 OOF589846:OOQ589852 OYB589846:OYM589852 PHX589846:PII589852 PRT589846:PSE589852 QBP589846:QCA589852 QLL589846:QLW589852 QVH589846:QVS589852 RFD589846:RFO589852 ROZ589846:RPK589852 RYV589846:RZG589852 SIR589846:SJC589852 SSN589846:SSY589852 TCJ589846:TCU589852 TMF589846:TMQ589852 TWB589846:TWM589852 UFX589846:UGI589852 UPT589846:UQE589852 UZP589846:VAA589852 VJL589846:VJW589852 VTH589846:VTS589852 WDD589846:WDO589852 WMZ589846:WNK589852 WWV589846:WXG589852 KJ655382:KU655388 UF655382:UQ655388 AEB655382:AEM655388 ANX655382:AOI655388 AXT655382:AYE655388 BHP655382:BIA655388 BRL655382:BRW655388 CBH655382:CBS655388 CLD655382:CLO655388 CUZ655382:CVK655388 DEV655382:DFG655388 DOR655382:DPC655388 DYN655382:DYY655388 EIJ655382:EIU655388 ESF655382:ESQ655388 FCB655382:FCM655388 FLX655382:FMI655388 FVT655382:FWE655388 GFP655382:GGA655388 GPL655382:GPW655388 GZH655382:GZS655388 HJD655382:HJO655388 HSZ655382:HTK655388 ICV655382:IDG655388 IMR655382:INC655388 IWN655382:IWY655388 JGJ655382:JGU655388 JQF655382:JQQ655388 KAB655382:KAM655388 KJX655382:KKI655388 KTT655382:KUE655388 LDP655382:LEA655388 LNL655382:LNW655388 LXH655382:LXS655388 MHD655382:MHO655388 MQZ655382:MRK655388 NAV655382:NBG655388 NKR655382:NLC655388 NUN655382:NUY655388 OEJ655382:OEU655388 OOF655382:OOQ655388 OYB655382:OYM655388 PHX655382:PII655388 PRT655382:PSE655388 QBP655382:QCA655388 QLL655382:QLW655388 QVH655382:QVS655388 RFD655382:RFO655388 ROZ655382:RPK655388 RYV655382:RZG655388 SIR655382:SJC655388 SSN655382:SSY655388 TCJ655382:TCU655388 TMF655382:TMQ655388 TWB655382:TWM655388 UFX655382:UGI655388 UPT655382:UQE655388 UZP655382:VAA655388 VJL655382:VJW655388 VTH655382:VTS655388 WDD655382:WDO655388 WMZ655382:WNK655388 WWV655382:WXG655388 KJ720918:KU720924 UF720918:UQ720924 AEB720918:AEM720924 ANX720918:AOI720924 AXT720918:AYE720924 BHP720918:BIA720924 BRL720918:BRW720924 CBH720918:CBS720924 CLD720918:CLO720924 CUZ720918:CVK720924 DEV720918:DFG720924 DOR720918:DPC720924 DYN720918:DYY720924 EIJ720918:EIU720924 ESF720918:ESQ720924 FCB720918:FCM720924 FLX720918:FMI720924 FVT720918:FWE720924 GFP720918:GGA720924 GPL720918:GPW720924 GZH720918:GZS720924 HJD720918:HJO720924 HSZ720918:HTK720924 ICV720918:IDG720924 IMR720918:INC720924 IWN720918:IWY720924 JGJ720918:JGU720924 JQF720918:JQQ720924 KAB720918:KAM720924 KJX720918:KKI720924 KTT720918:KUE720924 LDP720918:LEA720924 LNL720918:LNW720924 LXH720918:LXS720924 MHD720918:MHO720924 MQZ720918:MRK720924 NAV720918:NBG720924 NKR720918:NLC720924 NUN720918:NUY720924 OEJ720918:OEU720924 OOF720918:OOQ720924 OYB720918:OYM720924 PHX720918:PII720924 PRT720918:PSE720924 QBP720918:QCA720924 QLL720918:QLW720924 QVH720918:QVS720924 RFD720918:RFO720924 ROZ720918:RPK720924 RYV720918:RZG720924 SIR720918:SJC720924 SSN720918:SSY720924 TCJ720918:TCU720924 TMF720918:TMQ720924 TWB720918:TWM720924 UFX720918:UGI720924 UPT720918:UQE720924 UZP720918:VAA720924 VJL720918:VJW720924 VTH720918:VTS720924 WDD720918:WDO720924 WMZ720918:WNK720924 WWV720918:WXG720924 KJ786454:KU786460 UF786454:UQ786460 AEB786454:AEM786460 ANX786454:AOI786460 AXT786454:AYE786460 BHP786454:BIA786460 BRL786454:BRW786460 CBH786454:CBS786460 CLD786454:CLO786460 CUZ786454:CVK786460 DEV786454:DFG786460 DOR786454:DPC786460 DYN786454:DYY786460 EIJ786454:EIU786460 ESF786454:ESQ786460 FCB786454:FCM786460 FLX786454:FMI786460 FVT786454:FWE786460 GFP786454:GGA786460 GPL786454:GPW786460 GZH786454:GZS786460 HJD786454:HJO786460 HSZ786454:HTK786460 ICV786454:IDG786460 IMR786454:INC786460 IWN786454:IWY786460 JGJ786454:JGU786460 JQF786454:JQQ786460 KAB786454:KAM786460 KJX786454:KKI786460 KTT786454:KUE786460 LDP786454:LEA786460 LNL786454:LNW786460 LXH786454:LXS786460 MHD786454:MHO786460 MQZ786454:MRK786460 NAV786454:NBG786460 NKR786454:NLC786460 NUN786454:NUY786460 OEJ786454:OEU786460 OOF786454:OOQ786460 OYB786454:OYM786460 PHX786454:PII786460 PRT786454:PSE786460 QBP786454:QCA786460 QLL786454:QLW786460 QVH786454:QVS786460 RFD786454:RFO786460 ROZ786454:RPK786460 RYV786454:RZG786460 SIR786454:SJC786460 SSN786454:SSY786460 TCJ786454:TCU786460 TMF786454:TMQ786460 TWB786454:TWM786460 UFX786454:UGI786460 UPT786454:UQE786460 UZP786454:VAA786460 VJL786454:VJW786460 VTH786454:VTS786460 WDD786454:WDO786460 WMZ786454:WNK786460 WWV786454:WXG786460 KJ851990:KU851996 UF851990:UQ851996 AEB851990:AEM851996 ANX851990:AOI851996 AXT851990:AYE851996 BHP851990:BIA851996 BRL851990:BRW851996 CBH851990:CBS851996 CLD851990:CLO851996 CUZ851990:CVK851996 DEV851990:DFG851996 DOR851990:DPC851996 DYN851990:DYY851996 EIJ851990:EIU851996 ESF851990:ESQ851996 FCB851990:FCM851996 FLX851990:FMI851996 FVT851990:FWE851996 GFP851990:GGA851996 GPL851990:GPW851996 GZH851990:GZS851996 HJD851990:HJO851996 HSZ851990:HTK851996 ICV851990:IDG851996 IMR851990:INC851996 IWN851990:IWY851996 JGJ851990:JGU851996 JQF851990:JQQ851996 KAB851990:KAM851996 KJX851990:KKI851996 KTT851990:KUE851996 LDP851990:LEA851996 LNL851990:LNW851996 LXH851990:LXS851996 MHD851990:MHO851996 MQZ851990:MRK851996 NAV851990:NBG851996 NKR851990:NLC851996 NUN851990:NUY851996 OEJ851990:OEU851996 OOF851990:OOQ851996 OYB851990:OYM851996 PHX851990:PII851996 PRT851990:PSE851996 QBP851990:QCA851996 QLL851990:QLW851996 QVH851990:QVS851996 RFD851990:RFO851996 ROZ851990:RPK851996 RYV851990:RZG851996 SIR851990:SJC851996 SSN851990:SSY851996 TCJ851990:TCU851996 TMF851990:TMQ851996 TWB851990:TWM851996 UFX851990:UGI851996 UPT851990:UQE851996 UZP851990:VAA851996 VJL851990:VJW851996 VTH851990:VTS851996 WDD851990:WDO851996 WMZ851990:WNK851996 WWV851990:WXG851996 KJ917526:KU917532 UF917526:UQ917532 AEB917526:AEM917532 ANX917526:AOI917532 AXT917526:AYE917532 BHP917526:BIA917532 BRL917526:BRW917532 CBH917526:CBS917532 CLD917526:CLO917532 CUZ917526:CVK917532 DEV917526:DFG917532 DOR917526:DPC917532 DYN917526:DYY917532 EIJ917526:EIU917532 ESF917526:ESQ917532 FCB917526:FCM917532 FLX917526:FMI917532 FVT917526:FWE917532 GFP917526:GGA917532 GPL917526:GPW917532 GZH917526:GZS917532 HJD917526:HJO917532 HSZ917526:HTK917532 ICV917526:IDG917532 IMR917526:INC917532 IWN917526:IWY917532 JGJ917526:JGU917532 JQF917526:JQQ917532 KAB917526:KAM917532 KJX917526:KKI917532 KTT917526:KUE917532 LDP917526:LEA917532 LNL917526:LNW917532 LXH917526:LXS917532 MHD917526:MHO917532 MQZ917526:MRK917532 NAV917526:NBG917532 NKR917526:NLC917532 NUN917526:NUY917532 OEJ917526:OEU917532 OOF917526:OOQ917532 OYB917526:OYM917532 PHX917526:PII917532 PRT917526:PSE917532 QBP917526:QCA917532 QLL917526:QLW917532 QVH917526:QVS917532 RFD917526:RFO917532 ROZ917526:RPK917532 RYV917526:RZG917532 SIR917526:SJC917532 SSN917526:SSY917532 TCJ917526:TCU917532 TMF917526:TMQ917532 TWB917526:TWM917532 UFX917526:UGI917532 UPT917526:UQE917532 UZP917526:VAA917532 VJL917526:VJW917532 VTH917526:VTS917532 WDD917526:WDO917532 WMZ917526:WNK917532 WWV917526:WXG917532 KJ983062:KU983068 UF983062:UQ983068 AEB983062:AEM983068 ANX983062:AOI983068 AXT983062:AYE983068 BHP983062:BIA983068 BRL983062:BRW983068 CBH983062:CBS983068 CLD983062:CLO983068 CUZ983062:CVK983068 DEV983062:DFG983068 DOR983062:DPC983068 DYN983062:DYY983068 EIJ983062:EIU983068 ESF983062:ESQ983068 FCB983062:FCM983068 FLX983062:FMI983068 FVT983062:FWE983068 GFP983062:GGA983068 GPL983062:GPW983068 GZH983062:GZS983068 HJD983062:HJO983068 HSZ983062:HTK983068 ICV983062:IDG983068 IMR983062:INC983068 IWN983062:IWY983068 JGJ983062:JGU983068 JQF983062:JQQ983068 KAB983062:KAM983068 KJX983062:KKI983068 KTT983062:KUE983068 LDP983062:LEA983068 LNL983062:LNW983068 LXH983062:LXS983068 MHD983062:MHO983068 MQZ983062:MRK983068 NAV983062:NBG983068 NKR983062:NLC983068 NUN983062:NUY983068 OEJ983062:OEU983068 OOF983062:OOQ983068 OYB983062:OYM983068 PHX983062:PII983068 PRT983062:PSE983068 QBP983062:QCA983068 QLL983062:QLW983068 QVH983062:QVS983068 RFD983062:RFO983068 ROZ983062:RPK983068 RYV983062:RZG983068 SIR983062:SJC983068 SSN983062:SSY983068 TCJ983062:TCU983068 TMF983062:TMQ983068 TWB983062:TWM983068 UFX983062:UGI983068 UPT983062:UQE983068 UZP983062:VAA983068 VJL983062:VJW983068 VTH983062:VTS983068 WDD983062:WDO983068 WMZ983062:WNK983068 AEB26:AEM28 ANX26:AOI28 AXT26:AYE28 BHP26:BIA28 BRL26:BRW28 CBH26:CBS28 CLD26:CLO28 CUZ26:CVK28 DEV26:DFG28 DOR26:DPC28 DYN26:DYY28 EIJ26:EIU28 ESF26:ESQ28 FCB26:FCM28 FLX26:FMI28 FVT26:FWE28 GFP26:GGA28 GPL26:GPW28 GZH26:GZS28 HJD26:HJO28 HSZ26:HTK28 ICV26:IDG28 IMR26:INC28 IWN26:IWY28 JGJ26:JGU28 JQF26:JQQ28 KAB26:KAM28 KJX26:KKI28 KTT26:KUE28 LDP26:LEA28 LNL26:LNW28 LXH26:LXS28 MHD26:MHO28 MQZ26:MRK28 NAV26:NBG28 NKR26:NLC28 NUN26:NUY28 OEJ26:OEU28 OOF26:OOQ28 OYB26:OYM28 PHX26:PII28 PRT26:PSE28 QBP26:QCA28 QLL26:QLW28 QVH26:QVS28 RFD26:RFO28 ROZ26:RPK28 RYV26:RZG28 SIR26:SJC28 SSN26:SSY28 TCJ26:TCU28 TMF26:TMQ28 TWB26:TWM28 UFX26:UGI28 UPT26:UQE28 UZP26:VAA28 VJL26:VJW28 VTH26:VTS28 WDD26:WDO28 WMZ26:WNK28 WWV26:WXG28 KJ26:KU28 UF26:UQ28 L27:BF28 L65558:BF65564 L983062:BF983068 L917526:BF917532 L851990:BF851996 L786454:BF786460 L720918:BF720924 L655382:BF655388 L589846:BF589852 L524310:BF524316 L458774:BF458780 L393238:BF393244 L327702:BF327708 L262166:BF262172 L196630:BF196636 L131094:BF131100 L26:BE26"/>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198" t="s">
        <v>492</v>
      </c>
      <c r="G2" s="1199"/>
      <c r="H2" s="1200"/>
      <c r="I2" s="806"/>
    </row>
    <row r="3" spans="1:20" ht="3" customHeight="1"/>
    <row r="4" spans="1:20" s="1007" customFormat="1" ht="11.25">
      <c r="A4" s="1013"/>
      <c r="B4" s="1013"/>
      <c r="C4" s="1013"/>
      <c r="D4" s="1013"/>
      <c r="F4" s="1150" t="s">
        <v>454</v>
      </c>
      <c r="G4" s="1150"/>
      <c r="H4" s="1150"/>
      <c r="I4" s="1201"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1"/>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027" t="str">
        <f>IF(dateCh="","",dateCh)</f>
        <v>25.12.2018</v>
      </c>
      <c r="I7" s="816" t="s">
        <v>494</v>
      </c>
      <c r="J7" s="615"/>
      <c r="K7" s="1013"/>
      <c r="L7" s="1013"/>
      <c r="M7" s="1013"/>
      <c r="N7" s="1013"/>
      <c r="O7" s="1013"/>
      <c r="P7" s="1013"/>
      <c r="Q7" s="1013"/>
      <c r="R7" s="1013"/>
      <c r="S7" s="1013"/>
      <c r="T7" s="1013"/>
    </row>
    <row r="8" spans="1:20" s="1007" customFormat="1" ht="45">
      <c r="A8" s="1202">
        <v>1</v>
      </c>
      <c r="B8" s="1013"/>
      <c r="C8" s="1013"/>
      <c r="D8" s="1013"/>
      <c r="F8" s="1029" t="str">
        <f>"2." &amp;mergeValue(A8)</f>
        <v>2.1</v>
      </c>
      <c r="G8" s="815" t="s">
        <v>495</v>
      </c>
      <c r="H8" s="1027"/>
      <c r="I8" s="816" t="s">
        <v>591</v>
      </c>
      <c r="J8" s="615"/>
      <c r="K8" s="1013"/>
      <c r="L8" s="1013"/>
      <c r="M8" s="1013"/>
      <c r="N8" s="1013"/>
      <c r="O8" s="1013"/>
      <c r="P8" s="1013"/>
      <c r="Q8" s="1013"/>
      <c r="R8" s="1013"/>
      <c r="S8" s="1013"/>
      <c r="T8" s="1013"/>
    </row>
    <row r="9" spans="1:20" s="1007" customFormat="1" ht="22.5">
      <c r="A9" s="1202"/>
      <c r="B9" s="1013"/>
      <c r="C9" s="1013"/>
      <c r="D9" s="1013"/>
      <c r="F9" s="1029" t="str">
        <f>"3." &amp;mergeValue(A9)</f>
        <v>3.1</v>
      </c>
      <c r="G9" s="815" t="s">
        <v>496</v>
      </c>
      <c r="H9" s="1027"/>
      <c r="I9" s="816" t="s">
        <v>589</v>
      </c>
      <c r="J9" s="615"/>
      <c r="K9" s="1013"/>
      <c r="L9" s="1013"/>
      <c r="M9" s="1013"/>
      <c r="N9" s="1013"/>
      <c r="O9" s="1013"/>
      <c r="P9" s="1013"/>
      <c r="Q9" s="1013"/>
      <c r="R9" s="1013"/>
      <c r="S9" s="1013"/>
      <c r="T9" s="1013"/>
    </row>
    <row r="10" spans="1:20" s="1007" customFormat="1" ht="22.5">
      <c r="A10" s="1202"/>
      <c r="B10" s="1013"/>
      <c r="C10" s="1013"/>
      <c r="D10" s="1013"/>
      <c r="F10" s="1029" t="str">
        <f>"4."&amp;mergeValue(A10)</f>
        <v>4.1</v>
      </c>
      <c r="G10" s="815" t="s">
        <v>497</v>
      </c>
      <c r="H10" s="1031" t="s">
        <v>458</v>
      </c>
      <c r="I10" s="816"/>
      <c r="J10" s="615"/>
      <c r="K10" s="1013"/>
      <c r="L10" s="1013"/>
      <c r="M10" s="1013"/>
      <c r="N10" s="1013"/>
      <c r="O10" s="1013"/>
      <c r="P10" s="1013"/>
      <c r="Q10" s="1013"/>
      <c r="R10" s="1013"/>
      <c r="S10" s="1013"/>
      <c r="T10" s="1013"/>
    </row>
    <row r="11" spans="1:20" s="1007" customFormat="1" ht="18.75">
      <c r="A11" s="1202"/>
      <c r="B11" s="1202">
        <v>1</v>
      </c>
      <c r="C11" s="1023"/>
      <c r="D11" s="1023"/>
      <c r="F11" s="1029" t="str">
        <f>"4."&amp;mergeValue(A11) &amp;"."&amp;mergeValue(B11)</f>
        <v>4.1.1</v>
      </c>
      <c r="G11" s="830" t="s">
        <v>593</v>
      </c>
      <c r="H11" s="1027" t="str">
        <f>IF(region_name="","",region_name)</f>
        <v>Челябинская область</v>
      </c>
      <c r="I11" s="816" t="s">
        <v>500</v>
      </c>
      <c r="J11" s="615"/>
      <c r="K11" s="1013"/>
      <c r="L11" s="1013"/>
      <c r="M11" s="1013"/>
      <c r="N11" s="1013"/>
      <c r="O11" s="1013"/>
      <c r="P11" s="1013"/>
      <c r="Q11" s="1013"/>
      <c r="R11" s="1013"/>
      <c r="S11" s="1013"/>
      <c r="T11" s="1013"/>
    </row>
    <row r="12" spans="1:20" s="1007" customFormat="1" ht="22.5">
      <c r="A12" s="1202"/>
      <c r="B12" s="1202"/>
      <c r="C12" s="1202">
        <v>1</v>
      </c>
      <c r="D12" s="1023"/>
      <c r="F12" s="1029" t="str">
        <f>"4."&amp;mergeValue(A12) &amp;"."&amp;mergeValue(B12)&amp;"."&amp;mergeValue(C12)</f>
        <v>4.1.1.1</v>
      </c>
      <c r="G12" s="817" t="s">
        <v>498</v>
      </c>
      <c r="H12" s="1027"/>
      <c r="I12" s="816" t="s">
        <v>501</v>
      </c>
      <c r="J12" s="615"/>
      <c r="K12" s="1013"/>
      <c r="L12" s="1013"/>
      <c r="M12" s="1013"/>
      <c r="N12" s="1013"/>
      <c r="O12" s="1013"/>
      <c r="P12" s="1013"/>
      <c r="Q12" s="1013"/>
      <c r="R12" s="1013"/>
      <c r="S12" s="1013"/>
      <c r="T12" s="1013"/>
    </row>
    <row r="13" spans="1:20" s="1007" customFormat="1" ht="39" customHeight="1">
      <c r="A13" s="1202"/>
      <c r="B13" s="1202"/>
      <c r="C13" s="1202"/>
      <c r="D13" s="1023">
        <v>1</v>
      </c>
      <c r="F13" s="1029" t="str">
        <f>"4."&amp;mergeValue(A13) &amp;"."&amp;mergeValue(B13)&amp;"."&amp;mergeValue(C13)&amp;"."&amp;mergeValue(D13)</f>
        <v>4.1.1.1.1</v>
      </c>
      <c r="G13" s="818" t="s">
        <v>499</v>
      </c>
      <c r="H13" s="1027"/>
      <c r="I13" s="1203" t="s">
        <v>592</v>
      </c>
      <c r="J13" s="615"/>
      <c r="K13" s="1013"/>
      <c r="L13" s="1013"/>
      <c r="M13" s="1013"/>
      <c r="N13" s="1013"/>
      <c r="O13" s="1013"/>
      <c r="P13" s="1013"/>
      <c r="Q13" s="1013"/>
      <c r="R13" s="1013"/>
      <c r="S13" s="1013"/>
      <c r="T13" s="1013"/>
    </row>
    <row r="14" spans="1:20" s="1007" customFormat="1" ht="18.75">
      <c r="A14" s="1202"/>
      <c r="B14" s="1202"/>
      <c r="C14" s="1202"/>
      <c r="D14" s="1023"/>
      <c r="F14" s="819"/>
      <c r="G14" s="1000" t="s">
        <v>4</v>
      </c>
      <c r="H14" s="624"/>
      <c r="I14" s="1203"/>
      <c r="J14" s="615"/>
      <c r="K14" s="1013"/>
      <c r="L14" s="1013"/>
      <c r="M14" s="1013"/>
      <c r="N14" s="1013"/>
      <c r="O14" s="1013"/>
      <c r="P14" s="1013"/>
      <c r="Q14" s="1013"/>
      <c r="R14" s="1013"/>
      <c r="S14" s="1013"/>
      <c r="T14" s="1013"/>
    </row>
    <row r="15" spans="1:20" s="1007" customFormat="1" ht="18.75">
      <c r="A15" s="1202"/>
      <c r="B15" s="1202"/>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2"/>
      <c r="B16" s="1013"/>
      <c r="C16" s="1013"/>
      <c r="D16" s="1013"/>
      <c r="F16" s="819"/>
      <c r="G16" s="733" t="s">
        <v>507</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506</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594</v>
      </c>
      <c r="H19" s="1197"/>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0" t="s">
        <v>632</v>
      </c>
      <c r="M5" s="1230"/>
      <c r="N5" s="1230"/>
      <c r="O5" s="1230"/>
      <c r="P5" s="1230"/>
      <c r="Q5" s="1230"/>
      <c r="R5" s="1230"/>
      <c r="S5" s="1230"/>
      <c r="T5" s="1230"/>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597</v>
      </c>
      <c r="N8" s="666"/>
      <c r="O8" s="1207" t="str">
        <f>IF(datePr_ch="",IF(datePr="","",datePr),datePr_ch)</f>
        <v>20.12.2018</v>
      </c>
      <c r="P8" s="1207"/>
      <c r="Q8" s="1207"/>
      <c r="R8" s="1207"/>
      <c r="S8" s="1207"/>
      <c r="T8" s="1207"/>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596</v>
      </c>
      <c r="N9" s="666"/>
      <c r="O9" s="1207" t="str">
        <f>IF(numberPr_ch="",IF(numberPr="","",numberPr),numberPr_ch)</f>
        <v>86/84</v>
      </c>
      <c r="P9" s="1207"/>
      <c r="Q9" s="1207"/>
      <c r="R9" s="1207"/>
      <c r="S9" s="1207"/>
      <c r="T9" s="1207"/>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1"/>
      <c r="M11" s="1231"/>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08"/>
      <c r="P12" s="1208"/>
      <c r="Q12" s="1208"/>
      <c r="R12" s="1208"/>
      <c r="S12" s="1208"/>
      <c r="T12" s="1208"/>
      <c r="U12" s="1208"/>
    </row>
    <row r="13" spans="1:34">
      <c r="J13" s="995"/>
      <c r="K13" s="995"/>
      <c r="L13" s="1150" t="s">
        <v>454</v>
      </c>
      <c r="M13" s="1150"/>
      <c r="N13" s="1150"/>
      <c r="O13" s="1150"/>
      <c r="P13" s="1150"/>
      <c r="Q13" s="1150"/>
      <c r="R13" s="1150"/>
      <c r="S13" s="1150"/>
      <c r="T13" s="1150"/>
      <c r="U13" s="1150"/>
      <c r="V13" s="1150"/>
      <c r="W13" s="1150" t="s">
        <v>455</v>
      </c>
    </row>
    <row r="14" spans="1:34" ht="14.25" customHeight="1">
      <c r="J14" s="995"/>
      <c r="K14" s="995"/>
      <c r="L14" s="1214" t="s">
        <v>92</v>
      </c>
      <c r="M14" s="1214" t="s">
        <v>640</v>
      </c>
      <c r="N14" s="661"/>
      <c r="O14" s="1215" t="s">
        <v>642</v>
      </c>
      <c r="P14" s="1216"/>
      <c r="Q14" s="1216"/>
      <c r="R14" s="1216"/>
      <c r="S14" s="1216"/>
      <c r="T14" s="1217"/>
      <c r="U14" s="1225" t="s">
        <v>341</v>
      </c>
      <c r="V14" s="1211" t="s">
        <v>275</v>
      </c>
      <c r="W14" s="1150"/>
    </row>
    <row r="15" spans="1:34" ht="14.25" customHeight="1">
      <c r="J15" s="995"/>
      <c r="K15" s="995"/>
      <c r="L15" s="1214"/>
      <c r="M15" s="1214"/>
      <c r="N15" s="662"/>
      <c r="O15" s="1220" t="s">
        <v>606</v>
      </c>
      <c r="P15" s="1218" t="s">
        <v>271</v>
      </c>
      <c r="Q15" s="1219"/>
      <c r="R15" s="1222" t="s">
        <v>655</v>
      </c>
      <c r="S15" s="1223"/>
      <c r="T15" s="1224"/>
      <c r="U15" s="1226"/>
      <c r="V15" s="1212"/>
      <c r="W15" s="1150"/>
    </row>
    <row r="16" spans="1:34" ht="33.75" customHeight="1">
      <c r="J16" s="995"/>
      <c r="K16" s="995"/>
      <c r="L16" s="1214"/>
      <c r="M16" s="1214"/>
      <c r="N16" s="663"/>
      <c r="O16" s="1221"/>
      <c r="P16" s="756" t="s">
        <v>607</v>
      </c>
      <c r="Q16" s="756" t="s">
        <v>6</v>
      </c>
      <c r="R16" s="1028" t="s">
        <v>274</v>
      </c>
      <c r="S16" s="1209" t="s">
        <v>273</v>
      </c>
      <c r="T16" s="1210"/>
      <c r="U16" s="1227"/>
      <c r="V16" s="1213"/>
      <c r="W16" s="1150"/>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2">
        <f ca="1">OFFSET(S17,0,-1)+1</f>
        <v>7</v>
      </c>
      <c r="T17" s="1232"/>
      <c r="U17" s="1025">
        <f ca="1">OFFSET(U17,0,-2)+1</f>
        <v>8</v>
      </c>
      <c r="V17" s="649">
        <f ca="1">OFFSET(V17,0,-1)</f>
        <v>8</v>
      </c>
      <c r="W17" s="1025">
        <f ca="1">OFFSET(W17,0,-1)+1</f>
        <v>9</v>
      </c>
    </row>
    <row r="18" spans="1:36" ht="22.5">
      <c r="A18" s="1233">
        <v>1</v>
      </c>
      <c r="B18" s="1015"/>
      <c r="C18" s="1015"/>
      <c r="D18" s="1015"/>
      <c r="E18" s="981"/>
      <c r="F18" s="1026"/>
      <c r="G18" s="1026"/>
      <c r="H18" s="1026"/>
      <c r="I18" s="983"/>
      <c r="J18" s="979"/>
      <c r="K18" s="963"/>
      <c r="L18" s="1030">
        <f>mergeValue(A18)</f>
        <v>1</v>
      </c>
      <c r="M18" s="641" t="s">
        <v>20</v>
      </c>
      <c r="N18" s="646"/>
      <c r="O18" s="1234"/>
      <c r="P18" s="1234"/>
      <c r="Q18" s="1234"/>
      <c r="R18" s="1234"/>
      <c r="S18" s="1234"/>
      <c r="T18" s="1234"/>
      <c r="U18" s="1234"/>
      <c r="V18" s="1234"/>
      <c r="W18" s="630" t="s">
        <v>477</v>
      </c>
      <c r="Y18" s="829"/>
      <c r="Z18" s="829" t="str">
        <f t="shared" ref="Z18:Z31" si="0">IF(M18="","",M18 )</f>
        <v>Наименование тарифа</v>
      </c>
      <c r="AA18" s="829"/>
      <c r="AB18" s="829"/>
      <c r="AC18" s="829"/>
      <c r="AI18" s="1008"/>
      <c r="AJ18" s="1008"/>
    </row>
    <row r="19" spans="1:36" ht="22.5">
      <c r="A19" s="1233"/>
      <c r="B19" s="1233">
        <v>1</v>
      </c>
      <c r="C19" s="1015"/>
      <c r="D19" s="1015"/>
      <c r="E19" s="1026"/>
      <c r="F19" s="1026"/>
      <c r="G19" s="1026"/>
      <c r="H19" s="1026"/>
      <c r="I19" s="1021"/>
      <c r="J19" s="954"/>
      <c r="K19" s="957"/>
      <c r="L19" s="1030" t="str">
        <f>mergeValue(A19) &amp;"."&amp; mergeValue(B19)</f>
        <v>1.1</v>
      </c>
      <c r="M19" s="692" t="s">
        <v>16</v>
      </c>
      <c r="N19" s="646"/>
      <c r="O19" s="1234"/>
      <c r="P19" s="1234"/>
      <c r="Q19" s="1234"/>
      <c r="R19" s="1234"/>
      <c r="S19" s="1234"/>
      <c r="T19" s="1234"/>
      <c r="U19" s="1234"/>
      <c r="V19" s="1234"/>
      <c r="W19" s="630" t="s">
        <v>478</v>
      </c>
      <c r="Y19" s="829"/>
      <c r="Z19" s="829" t="str">
        <f t="shared" si="0"/>
        <v>Территория действия тарифа</v>
      </c>
      <c r="AA19" s="829"/>
      <c r="AB19" s="829"/>
      <c r="AC19" s="829"/>
      <c r="AI19" s="1008"/>
      <c r="AJ19" s="1008"/>
    </row>
    <row r="20" spans="1:36" ht="22.5">
      <c r="A20" s="1233"/>
      <c r="B20" s="1233"/>
      <c r="C20" s="1233">
        <v>1</v>
      </c>
      <c r="D20" s="1015"/>
      <c r="E20" s="1026"/>
      <c r="F20" s="1026"/>
      <c r="G20" s="1026"/>
      <c r="H20" s="1026"/>
      <c r="I20" s="962"/>
      <c r="J20" s="954"/>
      <c r="K20" s="957"/>
      <c r="L20" s="1030" t="str">
        <f>mergeValue(A20) &amp;"."&amp; mergeValue(B20)&amp;"."&amp; mergeValue(C20)</f>
        <v>1.1.1</v>
      </c>
      <c r="M20" s="693" t="s">
        <v>7</v>
      </c>
      <c r="N20" s="646"/>
      <c r="O20" s="1234"/>
      <c r="P20" s="1234"/>
      <c r="Q20" s="1234"/>
      <c r="R20" s="1234"/>
      <c r="S20" s="1234"/>
      <c r="T20" s="1234"/>
      <c r="U20" s="1234"/>
      <c r="V20" s="1234"/>
      <c r="W20" s="630" t="s">
        <v>634</v>
      </c>
      <c r="Y20" s="829"/>
      <c r="Z20" s="829" t="str">
        <f t="shared" si="0"/>
        <v xml:space="preserve">Наименование системы теплоснабжения </v>
      </c>
      <c r="AA20" s="829"/>
      <c r="AB20" s="829"/>
      <c r="AC20" s="829"/>
      <c r="AI20" s="1008"/>
      <c r="AJ20" s="1008"/>
    </row>
    <row r="21" spans="1:36" ht="22.5">
      <c r="A21" s="1233"/>
      <c r="B21" s="1233"/>
      <c r="C21" s="1233"/>
      <c r="D21" s="1233">
        <v>1</v>
      </c>
      <c r="E21" s="1026"/>
      <c r="F21" s="1026"/>
      <c r="G21" s="1026"/>
      <c r="H21" s="1026"/>
      <c r="I21" s="962"/>
      <c r="J21" s="954"/>
      <c r="K21" s="957"/>
      <c r="L21" s="1030" t="str">
        <f>mergeValue(A21) &amp;"."&amp; mergeValue(B21)&amp;"."&amp; mergeValue(C21)&amp;"."&amp; mergeValue(D21)</f>
        <v>1.1.1.1</v>
      </c>
      <c r="M21" s="694" t="s">
        <v>22</v>
      </c>
      <c r="N21" s="646"/>
      <c r="O21" s="1234"/>
      <c r="P21" s="1234"/>
      <c r="Q21" s="1234"/>
      <c r="R21" s="1234"/>
      <c r="S21" s="1234"/>
      <c r="T21" s="1234"/>
      <c r="U21" s="1234"/>
      <c r="V21" s="1234"/>
      <c r="W21" s="630" t="s">
        <v>635</v>
      </c>
      <c r="Y21" s="829"/>
      <c r="Z21" s="829" t="str">
        <f t="shared" si="0"/>
        <v xml:space="preserve">Источник тепловой энергии  </v>
      </c>
      <c r="AA21" s="829"/>
      <c r="AB21" s="829"/>
      <c r="AC21" s="829"/>
      <c r="AI21" s="1008"/>
      <c r="AJ21" s="1008"/>
    </row>
    <row r="22" spans="1:36" ht="101.25">
      <c r="A22" s="1233"/>
      <c r="B22" s="1233"/>
      <c r="C22" s="1233"/>
      <c r="D22" s="1233"/>
      <c r="E22" s="1233">
        <v>1</v>
      </c>
      <c r="F22" s="1026"/>
      <c r="G22" s="1026"/>
      <c r="H22" s="1015">
        <v>1</v>
      </c>
      <c r="I22" s="1233">
        <v>1</v>
      </c>
      <c r="J22" s="1026"/>
      <c r="K22" s="965"/>
      <c r="L22" s="1030"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3"/>
      <c r="B23" s="1233"/>
      <c r="C23" s="1233"/>
      <c r="D23" s="1233"/>
      <c r="E23" s="1233"/>
      <c r="F23" s="1233">
        <v>1</v>
      </c>
      <c r="G23" s="1015"/>
      <c r="H23" s="1015"/>
      <c r="I23" s="1233"/>
      <c r="J23" s="1233">
        <v>1</v>
      </c>
      <c r="K23" s="966"/>
      <c r="L23" s="1030"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829"/>
      <c r="Z23" s="829" t="str">
        <f t="shared" si="0"/>
        <v>Группа потребителей</v>
      </c>
      <c r="AA23" s="829"/>
      <c r="AB23" s="829"/>
      <c r="AC23" s="829"/>
      <c r="AI23" s="1008"/>
      <c r="AJ23" s="1008"/>
    </row>
    <row r="24" spans="1:36" ht="189" customHeight="1">
      <c r="A24" s="1233"/>
      <c r="B24" s="1233"/>
      <c r="C24" s="1233"/>
      <c r="D24" s="1233"/>
      <c r="E24" s="1233"/>
      <c r="F24" s="1233"/>
      <c r="G24" s="1015">
        <v>1</v>
      </c>
      <c r="H24" s="1015"/>
      <c r="I24" s="1233"/>
      <c r="J24" s="1233"/>
      <c r="K24" s="966">
        <v>1</v>
      </c>
      <c r="L24" s="1030" t="str">
        <f>mergeValue(A24) &amp;"."&amp; mergeValue(B24)&amp;"."&amp; mergeValue(C24)&amp;"."&amp; mergeValue(D24)&amp;"."&amp; mergeValue(E24)&amp;"."&amp; mergeValue(F24)&amp;"."&amp; mergeValue(G24)</f>
        <v>1.1.1.1.1.1.1</v>
      </c>
      <c r="M24" s="1069"/>
      <c r="N24" s="646"/>
      <c r="O24" s="763"/>
      <c r="P24" s="763"/>
      <c r="Q24" s="1094"/>
      <c r="R24" s="1228"/>
      <c r="S24" s="1229" t="s">
        <v>84</v>
      </c>
      <c r="T24" s="1228"/>
      <c r="U24" s="1229" t="s">
        <v>85</v>
      </c>
      <c r="V24" s="763"/>
      <c r="W24" s="1204" t="s">
        <v>656</v>
      </c>
      <c r="X24" s="1008" t="str">
        <f>strCheckDate(O25:V25)</f>
        <v/>
      </c>
      <c r="Y24" s="829"/>
      <c r="Z24" s="829" t="str">
        <f t="shared" si="0"/>
        <v/>
      </c>
      <c r="AA24" s="829"/>
      <c r="AB24" s="829"/>
      <c r="AC24" s="829"/>
      <c r="AI24" s="1008"/>
      <c r="AJ24" s="1008"/>
    </row>
    <row r="25" spans="1:36" ht="11.25" hidden="1">
      <c r="A25" s="1233"/>
      <c r="B25" s="1233"/>
      <c r="C25" s="1233"/>
      <c r="D25" s="1233"/>
      <c r="E25" s="1233"/>
      <c r="F25" s="1233"/>
      <c r="G25" s="1015"/>
      <c r="H25" s="1015"/>
      <c r="I25" s="1233"/>
      <c r="J25" s="1233"/>
      <c r="K25" s="966"/>
      <c r="L25" s="800"/>
      <c r="M25" s="646"/>
      <c r="N25" s="646"/>
      <c r="O25" s="763"/>
      <c r="P25" s="763"/>
      <c r="Q25" s="769" t="str">
        <f>R24 &amp; "-" &amp; T24</f>
        <v>-</v>
      </c>
      <c r="R25" s="1228"/>
      <c r="S25" s="1229"/>
      <c r="T25" s="1228"/>
      <c r="U25" s="1229"/>
      <c r="V25" s="763"/>
      <c r="W25" s="1205"/>
      <c r="Y25" s="829"/>
      <c r="Z25" s="829" t="str">
        <f t="shared" si="0"/>
        <v/>
      </c>
      <c r="AA25" s="829"/>
      <c r="AB25" s="829"/>
      <c r="AC25" s="829"/>
      <c r="AI25" s="1008"/>
      <c r="AJ25" s="1008"/>
    </row>
    <row r="26" spans="1:36" ht="15" customHeight="1">
      <c r="A26" s="1233"/>
      <c r="B26" s="1233"/>
      <c r="C26" s="1233"/>
      <c r="D26" s="1233"/>
      <c r="E26" s="1233"/>
      <c r="F26" s="1233"/>
      <c r="G26" s="1026"/>
      <c r="H26" s="1015"/>
      <c r="I26" s="1233"/>
      <c r="J26" s="1233"/>
      <c r="K26" s="965"/>
      <c r="L26" s="688"/>
      <c r="M26" s="557" t="s">
        <v>25</v>
      </c>
      <c r="N26" s="1006"/>
      <c r="O26" s="1006"/>
      <c r="P26" s="1006"/>
      <c r="Q26" s="1006"/>
      <c r="R26" s="1006"/>
      <c r="S26" s="1006"/>
      <c r="T26" s="1006"/>
      <c r="U26" s="1006"/>
      <c r="V26" s="762"/>
      <c r="W26" s="1206"/>
      <c r="Y26" s="829"/>
      <c r="Z26" s="829" t="str">
        <f t="shared" si="0"/>
        <v>Добавить вид теплоносителя (параметры теплоносителя)</v>
      </c>
      <c r="AA26" s="829"/>
      <c r="AB26" s="829"/>
      <c r="AC26" s="829"/>
      <c r="AI26" s="1008"/>
      <c r="AJ26" s="1008"/>
    </row>
    <row r="27" spans="1:36" ht="15" customHeight="1">
      <c r="A27" s="1233"/>
      <c r="B27" s="1233"/>
      <c r="C27" s="1233"/>
      <c r="D27" s="1233"/>
      <c r="E27" s="1233"/>
      <c r="F27" s="1026"/>
      <c r="G27" s="1026"/>
      <c r="H27" s="1015"/>
      <c r="I27" s="1233"/>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3"/>
      <c r="B28" s="1233"/>
      <c r="C28" s="1233"/>
      <c r="D28" s="1233"/>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3"/>
      <c r="B29" s="1233"/>
      <c r="C29" s="1233"/>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3"/>
      <c r="B30" s="1233"/>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3"/>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0" t="s">
        <v>632</v>
      </c>
      <c r="M5" s="1230"/>
      <c r="N5" s="1230"/>
      <c r="O5" s="1230"/>
      <c r="P5" s="1230"/>
      <c r="Q5" s="1230"/>
      <c r="R5" s="1230"/>
      <c r="S5" s="1230"/>
      <c r="T5" s="123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240" t="s">
        <v>85</v>
      </c>
      <c r="P7" s="1240"/>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503</v>
      </c>
      <c r="N9" s="666"/>
      <c r="O9" s="1207" t="str">
        <f>IF(NameOrPr_ch="",IF(NameOrPr="","",NameOrPr),NameOrPr_ch)</f>
        <v>Министерство тарифного регулирования и энергетики Челябинской области</v>
      </c>
      <c r="P9" s="1207"/>
      <c r="Q9" s="1207"/>
      <c r="R9" s="1207"/>
      <c r="S9" s="1207"/>
      <c r="T9" s="1207"/>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207" t="str">
        <f>IF(datePr_ch="",IF(datePr="","",datePr),datePr_ch)</f>
        <v>20.12.2018</v>
      </c>
      <c r="P10" s="1207"/>
      <c r="Q10" s="1207"/>
      <c r="R10" s="1207"/>
      <c r="S10" s="1207"/>
      <c r="T10" s="1207"/>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207" t="str">
        <f>IF(numberPr_ch="",IF(numberPr="","",numberPr),numberPr_ch)</f>
        <v>86/84</v>
      </c>
      <c r="P11" s="1207"/>
      <c r="Q11" s="1207"/>
      <c r="R11" s="1207"/>
      <c r="S11" s="1207"/>
      <c r="T11" s="1207"/>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502</v>
      </c>
      <c r="N12" s="666"/>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1"/>
      <c r="M13" s="123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08"/>
      <c r="P14" s="1208"/>
      <c r="Q14" s="1208"/>
      <c r="R14" s="1208"/>
      <c r="S14" s="1208"/>
      <c r="T14" s="1208"/>
      <c r="U14" s="1208"/>
    </row>
    <row r="15" spans="1:34">
      <c r="J15" s="529"/>
      <c r="K15" s="529"/>
      <c r="L15" s="1150" t="s">
        <v>454</v>
      </c>
      <c r="M15" s="1150"/>
      <c r="N15" s="1150"/>
      <c r="O15" s="1150"/>
      <c r="P15" s="1150"/>
      <c r="Q15" s="1150"/>
      <c r="R15" s="1150"/>
      <c r="S15" s="1150"/>
      <c r="T15" s="1150"/>
      <c r="U15" s="1150"/>
      <c r="V15" s="1150"/>
      <c r="W15" s="1150" t="s">
        <v>455</v>
      </c>
    </row>
    <row r="16" spans="1:34" ht="14.25" customHeight="1">
      <c r="J16" s="529"/>
      <c r="K16" s="529"/>
      <c r="L16" s="1214" t="s">
        <v>92</v>
      </c>
      <c r="M16" s="1214" t="s">
        <v>640</v>
      </c>
      <c r="N16" s="661"/>
      <c r="O16" s="1215" t="s">
        <v>642</v>
      </c>
      <c r="P16" s="1216"/>
      <c r="Q16" s="1216"/>
      <c r="R16" s="1216"/>
      <c r="S16" s="1216"/>
      <c r="T16" s="1217"/>
      <c r="U16" s="1225" t="s">
        <v>341</v>
      </c>
      <c r="V16" s="1211" t="s">
        <v>275</v>
      </c>
      <c r="W16" s="1150"/>
    </row>
    <row r="17" spans="1:36" ht="14.25" customHeight="1">
      <c r="J17" s="529"/>
      <c r="K17" s="529"/>
      <c r="L17" s="1214"/>
      <c r="M17" s="1214"/>
      <c r="N17" s="662"/>
      <c r="O17" s="1220" t="s">
        <v>606</v>
      </c>
      <c r="P17" s="1218" t="s">
        <v>271</v>
      </c>
      <c r="Q17" s="1219"/>
      <c r="R17" s="1222" t="s">
        <v>655</v>
      </c>
      <c r="S17" s="1223"/>
      <c r="T17" s="1224"/>
      <c r="U17" s="1226"/>
      <c r="V17" s="1212"/>
      <c r="W17" s="1150"/>
    </row>
    <row r="18" spans="1:36" ht="33.75" customHeight="1">
      <c r="J18" s="529"/>
      <c r="K18" s="529"/>
      <c r="L18" s="1214"/>
      <c r="M18" s="1214"/>
      <c r="N18" s="663"/>
      <c r="O18" s="1221"/>
      <c r="P18" s="535" t="s">
        <v>607</v>
      </c>
      <c r="Q18" s="535" t="s">
        <v>6</v>
      </c>
      <c r="R18" s="536" t="s">
        <v>274</v>
      </c>
      <c r="S18" s="1209" t="s">
        <v>273</v>
      </c>
      <c r="T18" s="1210"/>
      <c r="U18" s="1227"/>
      <c r="V18" s="1213"/>
      <c r="W18" s="1150"/>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2">
        <f ca="1">OFFSET(S19,0,-1)+1</f>
        <v>7</v>
      </c>
      <c r="T19" s="1232"/>
      <c r="U19" s="648">
        <f ca="1">OFFSET(U19,0,-2)+1</f>
        <v>8</v>
      </c>
      <c r="V19" s="649">
        <f ca="1">OFFSET(V19,0,-1)</f>
        <v>8</v>
      </c>
      <c r="W19" s="648">
        <f ca="1">OFFSET(W19,0,-1)+1</f>
        <v>9</v>
      </c>
    </row>
    <row r="20" spans="1:36" ht="22.5">
      <c r="A20" s="1233">
        <v>1</v>
      </c>
      <c r="B20" s="883"/>
      <c r="C20" s="883"/>
      <c r="D20" s="883"/>
      <c r="E20" s="884"/>
      <c r="F20" s="885"/>
      <c r="G20" s="885"/>
      <c r="H20" s="885"/>
      <c r="I20" s="886"/>
      <c r="J20" s="881"/>
      <c r="K20" s="888"/>
      <c r="L20" s="593">
        <f>mergeValue(A20)</f>
        <v>1</v>
      </c>
      <c r="M20" s="641" t="s">
        <v>20</v>
      </c>
      <c r="N20" s="646"/>
      <c r="O20" s="1234"/>
      <c r="P20" s="1234"/>
      <c r="Q20" s="1234"/>
      <c r="R20" s="1234"/>
      <c r="S20" s="1234"/>
      <c r="T20" s="1234"/>
      <c r="U20" s="1234"/>
      <c r="V20" s="1234"/>
      <c r="W20" s="630" t="s">
        <v>477</v>
      </c>
      <c r="Y20" s="589"/>
      <c r="Z20" s="589" t="str">
        <f t="shared" ref="Z20:Z33" si="0">IF(M20="","",M20 )</f>
        <v>Наименование тарифа</v>
      </c>
      <c r="AA20" s="589"/>
      <c r="AB20" s="589"/>
      <c r="AC20" s="589"/>
      <c r="AI20" s="585"/>
      <c r="AJ20" s="585"/>
    </row>
    <row r="21" spans="1:36" ht="22.5">
      <c r="A21" s="1233"/>
      <c r="B21" s="1233">
        <v>1</v>
      </c>
      <c r="C21" s="883"/>
      <c r="D21" s="883"/>
      <c r="E21" s="885"/>
      <c r="F21" s="885"/>
      <c r="G21" s="885"/>
      <c r="H21" s="885"/>
      <c r="I21" s="880"/>
      <c r="J21" s="879"/>
      <c r="K21" s="882"/>
      <c r="L21" s="593" t="str">
        <f>mergeValue(A21) &amp;"."&amp; mergeValue(B21)</f>
        <v>1.1</v>
      </c>
      <c r="M21" s="546" t="s">
        <v>16</v>
      </c>
      <c r="N21" s="646"/>
      <c r="O21" s="1234"/>
      <c r="P21" s="1234"/>
      <c r="Q21" s="1234"/>
      <c r="R21" s="1234"/>
      <c r="S21" s="1234"/>
      <c r="T21" s="1234"/>
      <c r="U21" s="1234"/>
      <c r="V21" s="1234"/>
      <c r="W21" s="630" t="s">
        <v>478</v>
      </c>
      <c r="Y21" s="589"/>
      <c r="Z21" s="589" t="str">
        <f t="shared" si="0"/>
        <v>Территория действия тарифа</v>
      </c>
      <c r="AA21" s="589"/>
      <c r="AB21" s="589"/>
      <c r="AC21" s="589"/>
      <c r="AI21" s="585"/>
      <c r="AJ21" s="585"/>
    </row>
    <row r="22" spans="1:36" ht="22.5">
      <c r="A22" s="1233"/>
      <c r="B22" s="1233"/>
      <c r="C22" s="1233">
        <v>1</v>
      </c>
      <c r="D22" s="883"/>
      <c r="E22" s="885"/>
      <c r="F22" s="885"/>
      <c r="G22" s="885"/>
      <c r="H22" s="885"/>
      <c r="I22" s="887"/>
      <c r="J22" s="879"/>
      <c r="K22" s="882"/>
      <c r="L22" s="593" t="str">
        <f>mergeValue(A22) &amp;"."&amp; mergeValue(B22)&amp;"."&amp; mergeValue(C22)</f>
        <v>1.1.1</v>
      </c>
      <c r="M22" s="547" t="s">
        <v>7</v>
      </c>
      <c r="N22" s="646"/>
      <c r="O22" s="1234"/>
      <c r="P22" s="1234"/>
      <c r="Q22" s="1234"/>
      <c r="R22" s="1234"/>
      <c r="S22" s="1234"/>
      <c r="T22" s="1234"/>
      <c r="U22" s="1234"/>
      <c r="V22" s="1234"/>
      <c r="W22" s="630" t="s">
        <v>634</v>
      </c>
      <c r="Y22" s="589"/>
      <c r="Z22" s="589" t="str">
        <f t="shared" si="0"/>
        <v xml:space="preserve">Наименование системы теплоснабжения </v>
      </c>
      <c r="AA22" s="589"/>
      <c r="AB22" s="589"/>
      <c r="AC22" s="589"/>
      <c r="AI22" s="585"/>
      <c r="AJ22" s="585"/>
    </row>
    <row r="23" spans="1:36" ht="22.5">
      <c r="A23" s="1233"/>
      <c r="B23" s="1233"/>
      <c r="C23" s="1233"/>
      <c r="D23" s="1233">
        <v>1</v>
      </c>
      <c r="E23" s="885"/>
      <c r="F23" s="885"/>
      <c r="G23" s="885"/>
      <c r="H23" s="885"/>
      <c r="I23" s="887"/>
      <c r="J23" s="879"/>
      <c r="K23" s="882"/>
      <c r="L23" s="593" t="str">
        <f>mergeValue(A23) &amp;"."&amp; mergeValue(B23)&amp;"."&amp; mergeValue(C23)&amp;"."&amp; mergeValue(D23)</f>
        <v>1.1.1.1</v>
      </c>
      <c r="M23" s="548" t="s">
        <v>22</v>
      </c>
      <c r="N23" s="646"/>
      <c r="O23" s="1234"/>
      <c r="P23" s="1234"/>
      <c r="Q23" s="1234"/>
      <c r="R23" s="1234"/>
      <c r="S23" s="1234"/>
      <c r="T23" s="1234"/>
      <c r="U23" s="1234"/>
      <c r="V23" s="1234"/>
      <c r="W23" s="630" t="s">
        <v>635</v>
      </c>
      <c r="Y23" s="589"/>
      <c r="Z23" s="589" t="str">
        <f t="shared" si="0"/>
        <v xml:space="preserve">Источник тепловой энергии  </v>
      </c>
      <c r="AA23" s="589"/>
      <c r="AB23" s="589"/>
      <c r="AC23" s="589"/>
      <c r="AI23" s="585"/>
      <c r="AJ23" s="585"/>
    </row>
    <row r="24" spans="1:36" ht="101.25">
      <c r="A24" s="1233"/>
      <c r="B24" s="1233"/>
      <c r="C24" s="1233"/>
      <c r="D24" s="1233"/>
      <c r="E24" s="1233">
        <v>1</v>
      </c>
      <c r="F24" s="885"/>
      <c r="G24" s="885"/>
      <c r="H24" s="883">
        <v>1</v>
      </c>
      <c r="I24" s="1233">
        <v>1</v>
      </c>
      <c r="J24" s="885"/>
      <c r="K24" s="890"/>
      <c r="L24" s="593" t="str">
        <f>mergeValue(A24) &amp;"."&amp; mergeValue(B24)&amp;"."&amp; mergeValue(C24)&amp;"."&amp; mergeValue(D24)&amp;"."&amp; mergeValue(E24)</f>
        <v>1.1.1.1.1</v>
      </c>
      <c r="M24" s="554" t="s">
        <v>9</v>
      </c>
      <c r="N24" s="646"/>
      <c r="O24" s="1235"/>
      <c r="P24" s="1235"/>
      <c r="Q24" s="1235"/>
      <c r="R24" s="1235"/>
      <c r="S24" s="1235"/>
      <c r="T24" s="1235"/>
      <c r="U24" s="1235"/>
      <c r="V24" s="1235"/>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3"/>
      <c r="B25" s="1233"/>
      <c r="C25" s="1233"/>
      <c r="D25" s="1233"/>
      <c r="E25" s="1233"/>
      <c r="F25" s="1233">
        <v>1</v>
      </c>
      <c r="G25" s="883"/>
      <c r="H25" s="883"/>
      <c r="I25" s="1233"/>
      <c r="J25" s="1233">
        <v>1</v>
      </c>
      <c r="K25" s="891"/>
      <c r="L25" s="593" t="str">
        <f>mergeValue(A25) &amp;"."&amp; mergeValue(B25)&amp;"."&amp; mergeValue(C25)&amp;"."&amp; mergeValue(D25)&amp;"."&amp; mergeValue(E25)&amp;"."&amp; mergeValue(F25)</f>
        <v>1.1.1.1.1.1</v>
      </c>
      <c r="M25" s="555" t="s">
        <v>10</v>
      </c>
      <c r="N25" s="646"/>
      <c r="O25" s="1236"/>
      <c r="P25" s="1237"/>
      <c r="Q25" s="1237"/>
      <c r="R25" s="1237"/>
      <c r="S25" s="1237"/>
      <c r="T25" s="1237"/>
      <c r="U25" s="1237"/>
      <c r="V25" s="1238"/>
      <c r="W25" s="630" t="s">
        <v>637</v>
      </c>
      <c r="Y25" s="589"/>
      <c r="Z25" s="589" t="str">
        <f t="shared" si="0"/>
        <v>Группа потребителей</v>
      </c>
      <c r="AA25" s="589"/>
      <c r="AB25" s="589"/>
      <c r="AC25" s="589"/>
      <c r="AI25" s="585"/>
      <c r="AJ25" s="585"/>
    </row>
    <row r="26" spans="1:36" ht="189" customHeight="1">
      <c r="A26" s="1233"/>
      <c r="B26" s="1233"/>
      <c r="C26" s="1233"/>
      <c r="D26" s="1233"/>
      <c r="E26" s="1233"/>
      <c r="F26" s="1233"/>
      <c r="G26" s="883">
        <v>1</v>
      </c>
      <c r="H26" s="883"/>
      <c r="I26" s="1233"/>
      <c r="J26" s="1233"/>
      <c r="K26" s="891">
        <v>1</v>
      </c>
      <c r="L26" s="593" t="str">
        <f>mergeValue(A26) &amp;"."&amp; mergeValue(B26)&amp;"."&amp; mergeValue(C26)&amp;"."&amp; mergeValue(D26)&amp;"."&amp; mergeValue(E26)&amp;"."&amp; mergeValue(F26)&amp;"."&amp; mergeValue(G26)</f>
        <v>1.1.1.1.1.1.1</v>
      </c>
      <c r="M26" s="1069"/>
      <c r="N26" s="646"/>
      <c r="O26" s="562"/>
      <c r="P26" s="562"/>
      <c r="Q26" s="1094"/>
      <c r="R26" s="1228"/>
      <c r="S26" s="1229" t="s">
        <v>84</v>
      </c>
      <c r="T26" s="1228"/>
      <c r="U26" s="1229" t="s">
        <v>85</v>
      </c>
      <c r="V26" s="562"/>
      <c r="W26" s="1204" t="s">
        <v>656</v>
      </c>
      <c r="X26" s="585" t="str">
        <f>strCheckDate(O27:V27)</f>
        <v/>
      </c>
      <c r="Y26" s="589"/>
      <c r="Z26" s="589" t="str">
        <f t="shared" si="0"/>
        <v/>
      </c>
      <c r="AA26" s="589"/>
      <c r="AB26" s="589"/>
      <c r="AC26" s="589"/>
      <c r="AI26" s="585"/>
      <c r="AJ26" s="585"/>
    </row>
    <row r="27" spans="1:36" ht="11.25" hidden="1">
      <c r="A27" s="1233"/>
      <c r="B27" s="1233"/>
      <c r="C27" s="1233"/>
      <c r="D27" s="1233"/>
      <c r="E27" s="1233"/>
      <c r="F27" s="1233"/>
      <c r="G27" s="883"/>
      <c r="H27" s="883"/>
      <c r="I27" s="1233"/>
      <c r="J27" s="1233"/>
      <c r="K27" s="891"/>
      <c r="L27" s="600"/>
      <c r="M27" s="646"/>
      <c r="N27" s="646"/>
      <c r="O27" s="562"/>
      <c r="P27" s="562"/>
      <c r="Q27" s="584" t="str">
        <f>R26 &amp; "-" &amp; T26</f>
        <v>-</v>
      </c>
      <c r="R27" s="1228"/>
      <c r="S27" s="1229"/>
      <c r="T27" s="1228"/>
      <c r="U27" s="1229"/>
      <c r="V27" s="562"/>
      <c r="W27" s="1205"/>
      <c r="Y27" s="589"/>
      <c r="Z27" s="589" t="str">
        <f t="shared" si="0"/>
        <v/>
      </c>
      <c r="AA27" s="589"/>
      <c r="AB27" s="589"/>
      <c r="AC27" s="589"/>
      <c r="AI27" s="585"/>
      <c r="AJ27" s="585"/>
    </row>
    <row r="28" spans="1:36" ht="15" customHeight="1">
      <c r="A28" s="1233"/>
      <c r="B28" s="1233"/>
      <c r="C28" s="1233"/>
      <c r="D28" s="1233"/>
      <c r="E28" s="1233"/>
      <c r="F28" s="1233"/>
      <c r="G28" s="885"/>
      <c r="H28" s="883"/>
      <c r="I28" s="1233"/>
      <c r="J28" s="1233"/>
      <c r="K28" s="890"/>
      <c r="L28" s="538"/>
      <c r="M28" s="557" t="s">
        <v>25</v>
      </c>
      <c r="N28" s="564"/>
      <c r="O28" s="564"/>
      <c r="P28" s="564"/>
      <c r="Q28" s="564"/>
      <c r="R28" s="564"/>
      <c r="S28" s="564"/>
      <c r="T28" s="564"/>
      <c r="U28" s="564"/>
      <c r="V28" s="560"/>
      <c r="W28" s="1206"/>
      <c r="Y28" s="589"/>
      <c r="Z28" s="589" t="str">
        <f t="shared" si="0"/>
        <v>Добавить вид теплоносителя (параметры теплоносителя)</v>
      </c>
      <c r="AA28" s="589"/>
      <c r="AB28" s="589"/>
      <c r="AC28" s="589"/>
      <c r="AI28" s="585"/>
      <c r="AJ28" s="585"/>
    </row>
    <row r="29" spans="1:36" ht="15" customHeight="1">
      <c r="A29" s="1233"/>
      <c r="B29" s="1233"/>
      <c r="C29" s="1233"/>
      <c r="D29" s="1233"/>
      <c r="E29" s="1233"/>
      <c r="F29" s="885"/>
      <c r="G29" s="885"/>
      <c r="H29" s="883"/>
      <c r="I29" s="123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3"/>
      <c r="B30" s="1233"/>
      <c r="C30" s="1233"/>
      <c r="D30" s="123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3"/>
      <c r="B31" s="1233"/>
      <c r="C31" s="123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3"/>
      <c r="B32" s="123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7" t="s">
        <v>633</v>
      </c>
      <c r="N36" s="1197"/>
      <c r="O36" s="1197"/>
      <c r="P36" s="1197"/>
      <c r="Q36" s="1197"/>
      <c r="R36" s="1197"/>
      <c r="S36" s="1197"/>
      <c r="T36" s="1197"/>
      <c r="U36" s="1197"/>
      <c r="V36" s="1197"/>
      <c r="W36" s="1197"/>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8" t="s">
        <v>492</v>
      </c>
      <c r="G2" s="1199"/>
      <c r="H2" s="1200"/>
      <c r="I2" s="806"/>
    </row>
    <row r="3" spans="1:20" ht="3" customHeight="1"/>
    <row r="4" spans="1:20" s="570" customFormat="1" ht="11.25">
      <c r="A4" s="771"/>
      <c r="B4" s="771"/>
      <c r="C4" s="771"/>
      <c r="D4" s="771"/>
      <c r="F4" s="1150" t="s">
        <v>454</v>
      </c>
      <c r="G4" s="1150"/>
      <c r="H4" s="1150"/>
      <c r="I4" s="1201"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1"/>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493</v>
      </c>
      <c r="H7" s="805" t="str">
        <f>IF(dateCh="","",dateCh)</f>
        <v>25.12.2018</v>
      </c>
      <c r="I7" s="816" t="s">
        <v>494</v>
      </c>
      <c r="J7" s="615"/>
      <c r="K7" s="771"/>
      <c r="L7" s="771"/>
      <c r="M7" s="771"/>
      <c r="N7" s="771"/>
      <c r="O7" s="771"/>
      <c r="P7" s="771"/>
      <c r="Q7" s="771"/>
      <c r="R7" s="771"/>
      <c r="S7" s="771"/>
      <c r="T7" s="771"/>
    </row>
    <row r="8" spans="1:20" s="570" customFormat="1" ht="45">
      <c r="A8" s="1202">
        <v>1</v>
      </c>
      <c r="B8" s="771"/>
      <c r="C8" s="771"/>
      <c r="D8" s="771"/>
      <c r="F8" s="814" t="str">
        <f>"2." &amp;mergeValue(A8)</f>
        <v>2.1</v>
      </c>
      <c r="G8" s="815" t="s">
        <v>495</v>
      </c>
      <c r="H8" s="805"/>
      <c r="I8" s="816" t="s">
        <v>591</v>
      </c>
      <c r="J8" s="615"/>
      <c r="K8" s="771"/>
      <c r="L8" s="771"/>
      <c r="M8" s="771"/>
      <c r="N8" s="771"/>
      <c r="O8" s="771"/>
      <c r="P8" s="771"/>
      <c r="Q8" s="771"/>
      <c r="R8" s="771"/>
      <c r="S8" s="771"/>
      <c r="T8" s="771"/>
    </row>
    <row r="9" spans="1:20" s="570" customFormat="1" ht="22.5">
      <c r="A9" s="1202"/>
      <c r="B9" s="771"/>
      <c r="C9" s="771"/>
      <c r="D9" s="771"/>
      <c r="F9" s="814" t="str">
        <f>"3." &amp;mergeValue(A9)</f>
        <v>3.1</v>
      </c>
      <c r="G9" s="815" t="s">
        <v>496</v>
      </c>
      <c r="H9" s="805"/>
      <c r="I9" s="816" t="s">
        <v>589</v>
      </c>
      <c r="J9" s="615"/>
      <c r="K9" s="771"/>
      <c r="L9" s="771"/>
      <c r="M9" s="771"/>
      <c r="N9" s="771"/>
      <c r="O9" s="771"/>
      <c r="P9" s="771"/>
      <c r="Q9" s="771"/>
      <c r="R9" s="771"/>
      <c r="S9" s="771"/>
      <c r="T9" s="771"/>
    </row>
    <row r="10" spans="1:20" s="570" customFormat="1" ht="22.5">
      <c r="A10" s="1202"/>
      <c r="B10" s="771"/>
      <c r="C10" s="771"/>
      <c r="D10" s="771"/>
      <c r="F10" s="814" t="str">
        <f>"4."&amp;mergeValue(A10)</f>
        <v>4.1</v>
      </c>
      <c r="G10" s="815" t="s">
        <v>497</v>
      </c>
      <c r="H10" s="801" t="s">
        <v>458</v>
      </c>
      <c r="I10" s="816"/>
      <c r="J10" s="615"/>
      <c r="K10" s="771"/>
      <c r="L10" s="771"/>
      <c r="M10" s="771"/>
      <c r="N10" s="771"/>
      <c r="O10" s="771"/>
      <c r="P10" s="771"/>
      <c r="Q10" s="771"/>
      <c r="R10" s="771"/>
      <c r="S10" s="771"/>
      <c r="T10" s="771"/>
    </row>
    <row r="11" spans="1:20" s="570" customFormat="1" ht="18.75">
      <c r="A11" s="1202"/>
      <c r="B11" s="1202">
        <v>1</v>
      </c>
      <c r="C11" s="777"/>
      <c r="D11" s="777"/>
      <c r="F11" s="814" t="str">
        <f>"4."&amp;mergeValue(A11) &amp;"."&amp;mergeValue(B11)</f>
        <v>4.1.1</v>
      </c>
      <c r="G11" s="830" t="s">
        <v>593</v>
      </c>
      <c r="H11" s="805" t="str">
        <f>IF(region_name="","",region_name)</f>
        <v>Челябинская область</v>
      </c>
      <c r="I11" s="816" t="s">
        <v>500</v>
      </c>
      <c r="J11" s="615"/>
      <c r="K11" s="771"/>
      <c r="L11" s="771"/>
      <c r="M11" s="771"/>
      <c r="N11" s="771"/>
      <c r="O11" s="771"/>
      <c r="P11" s="771"/>
      <c r="Q11" s="771"/>
      <c r="R11" s="771"/>
      <c r="S11" s="771"/>
      <c r="T11" s="771"/>
    </row>
    <row r="12" spans="1:20" s="570" customFormat="1" ht="22.5">
      <c r="A12" s="1202"/>
      <c r="B12" s="1202"/>
      <c r="C12" s="1202">
        <v>1</v>
      </c>
      <c r="D12" s="777"/>
      <c r="F12" s="814" t="str">
        <f>"4."&amp;mergeValue(A12) &amp;"."&amp;mergeValue(B12)&amp;"."&amp;mergeValue(C12)</f>
        <v>4.1.1.1</v>
      </c>
      <c r="G12" s="817" t="s">
        <v>498</v>
      </c>
      <c r="H12" s="805"/>
      <c r="I12" s="816" t="s">
        <v>501</v>
      </c>
      <c r="J12" s="615"/>
      <c r="K12" s="771"/>
      <c r="L12" s="771"/>
      <c r="M12" s="771"/>
      <c r="N12" s="771"/>
      <c r="O12" s="771"/>
      <c r="P12" s="771"/>
      <c r="Q12" s="771"/>
      <c r="R12" s="771"/>
      <c r="S12" s="771"/>
      <c r="T12" s="771"/>
    </row>
    <row r="13" spans="1:20" s="570" customFormat="1" ht="39" customHeight="1">
      <c r="A13" s="1202"/>
      <c r="B13" s="1202"/>
      <c r="C13" s="1202"/>
      <c r="D13" s="777">
        <v>1</v>
      </c>
      <c r="F13" s="814" t="str">
        <f>"4."&amp;mergeValue(A13) &amp;"."&amp;mergeValue(B13)&amp;"."&amp;mergeValue(C13)&amp;"."&amp;mergeValue(D13)</f>
        <v>4.1.1.1.1</v>
      </c>
      <c r="G13" s="818" t="s">
        <v>499</v>
      </c>
      <c r="H13" s="805"/>
      <c r="I13" s="1203" t="s">
        <v>592</v>
      </c>
      <c r="J13" s="615"/>
      <c r="K13" s="771"/>
      <c r="L13" s="771"/>
      <c r="M13" s="771"/>
      <c r="N13" s="771"/>
      <c r="O13" s="771"/>
      <c r="P13" s="771"/>
      <c r="Q13" s="771"/>
      <c r="R13" s="771"/>
      <c r="S13" s="771"/>
      <c r="T13" s="771"/>
    </row>
    <row r="14" spans="1:20" s="570" customFormat="1" ht="18.75">
      <c r="A14" s="1202"/>
      <c r="B14" s="1202"/>
      <c r="C14" s="1202"/>
      <c r="D14" s="777"/>
      <c r="F14" s="819"/>
      <c r="G14" s="759" t="s">
        <v>4</v>
      </c>
      <c r="H14" s="624"/>
      <c r="I14" s="1203"/>
      <c r="J14" s="615"/>
      <c r="K14" s="771"/>
      <c r="L14" s="771"/>
      <c r="M14" s="771"/>
      <c r="N14" s="771"/>
      <c r="O14" s="771"/>
      <c r="P14" s="771"/>
      <c r="Q14" s="771"/>
      <c r="R14" s="771"/>
      <c r="S14" s="771"/>
      <c r="T14" s="771"/>
    </row>
    <row r="15" spans="1:20" s="570" customFormat="1" ht="18.75">
      <c r="A15" s="1202"/>
      <c r="B15" s="1202"/>
      <c r="C15" s="777"/>
      <c r="D15" s="777"/>
      <c r="F15" s="634"/>
      <c r="G15" s="577" t="s">
        <v>403</v>
      </c>
      <c r="H15" s="635"/>
      <c r="I15" s="636"/>
      <c r="J15" s="615"/>
      <c r="K15" s="771"/>
      <c r="L15" s="771"/>
      <c r="M15" s="771"/>
      <c r="N15" s="771"/>
      <c r="O15" s="771"/>
      <c r="P15" s="771"/>
      <c r="Q15" s="771"/>
      <c r="R15" s="771"/>
      <c r="S15" s="771"/>
      <c r="T15" s="771"/>
    </row>
    <row r="16" spans="1:20" s="570" customFormat="1" ht="18.75">
      <c r="A16" s="1202"/>
      <c r="B16" s="771"/>
      <c r="C16" s="771"/>
      <c r="D16" s="771"/>
      <c r="F16" s="819"/>
      <c r="G16" s="733" t="s">
        <v>507</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506</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594</v>
      </c>
      <c r="H19" s="1197"/>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0" t="s">
        <v>632</v>
      </c>
      <c r="M5" s="1230"/>
      <c r="N5" s="1230"/>
      <c r="O5" s="1230"/>
      <c r="P5" s="1230"/>
      <c r="Q5" s="1230"/>
      <c r="R5" s="1230"/>
      <c r="S5" s="1230"/>
      <c r="T5" s="1230"/>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241"/>
      <c r="P7" s="1242"/>
      <c r="Q7" s="1242"/>
      <c r="R7" s="1242"/>
      <c r="S7" s="1242"/>
      <c r="T7" s="1243"/>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503</v>
      </c>
      <c r="N9" s="666"/>
      <c r="O9" s="1207" t="str">
        <f>IF(NameOrPr_ch="",IF(NameOrPr="","",NameOrPr),NameOrPr_ch)</f>
        <v>Министерство тарифного регулирования и энергетики Челябинской области</v>
      </c>
      <c r="P9" s="1207"/>
      <c r="Q9" s="1207"/>
      <c r="R9" s="1207"/>
      <c r="S9" s="1207"/>
      <c r="T9" s="1207"/>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207" t="str">
        <f>IF(datePr_ch="",IF(datePr="","",datePr),datePr_ch)</f>
        <v>20.12.2018</v>
      </c>
      <c r="P10" s="1207"/>
      <c r="Q10" s="1207"/>
      <c r="R10" s="1207"/>
      <c r="S10" s="1207"/>
      <c r="T10" s="1207"/>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207" t="str">
        <f>IF(numberPr_ch="",IF(numberPr="","",numberPr),numberPr_ch)</f>
        <v>86/84</v>
      </c>
      <c r="P11" s="1207"/>
      <c r="Q11" s="1207"/>
      <c r="R11" s="1207"/>
      <c r="S11" s="1207"/>
      <c r="T11" s="1207"/>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502</v>
      </c>
      <c r="N12" s="666"/>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1"/>
      <c r="M13" s="123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08"/>
      <c r="P14" s="1208"/>
      <c r="Q14" s="1208"/>
      <c r="R14" s="1208"/>
      <c r="S14" s="1208"/>
      <c r="T14" s="1208"/>
      <c r="U14" s="1208"/>
    </row>
    <row r="15" spans="1:34">
      <c r="J15" s="686"/>
      <c r="K15" s="686"/>
      <c r="L15" s="1150" t="s">
        <v>454</v>
      </c>
      <c r="M15" s="1150"/>
      <c r="N15" s="1150"/>
      <c r="O15" s="1150"/>
      <c r="P15" s="1150"/>
      <c r="Q15" s="1150"/>
      <c r="R15" s="1150"/>
      <c r="S15" s="1150"/>
      <c r="T15" s="1150"/>
      <c r="U15" s="1150"/>
      <c r="V15" s="1150"/>
      <c r="W15" s="1150" t="s">
        <v>455</v>
      </c>
    </row>
    <row r="16" spans="1:34" ht="14.25" customHeight="1">
      <c r="J16" s="686"/>
      <c r="K16" s="686"/>
      <c r="L16" s="1214" t="s">
        <v>92</v>
      </c>
      <c r="M16" s="1214" t="s">
        <v>640</v>
      </c>
      <c r="N16" s="661"/>
      <c r="O16" s="1215" t="s">
        <v>642</v>
      </c>
      <c r="P16" s="1216"/>
      <c r="Q16" s="1216"/>
      <c r="R16" s="1216"/>
      <c r="S16" s="1216"/>
      <c r="T16" s="1217"/>
      <c r="U16" s="1225" t="s">
        <v>341</v>
      </c>
      <c r="V16" s="1211" t="s">
        <v>275</v>
      </c>
      <c r="W16" s="1150"/>
    </row>
    <row r="17" spans="1:36" ht="14.25" customHeight="1">
      <c r="J17" s="686"/>
      <c r="K17" s="686"/>
      <c r="L17" s="1214"/>
      <c r="M17" s="1214"/>
      <c r="N17" s="662"/>
      <c r="O17" s="1220" t="s">
        <v>606</v>
      </c>
      <c r="P17" s="1218" t="s">
        <v>271</v>
      </c>
      <c r="Q17" s="1219"/>
      <c r="R17" s="1222" t="s">
        <v>655</v>
      </c>
      <c r="S17" s="1223"/>
      <c r="T17" s="1224"/>
      <c r="U17" s="1226"/>
      <c r="V17" s="1212"/>
      <c r="W17" s="1150"/>
    </row>
    <row r="18" spans="1:36" ht="33.75" customHeight="1">
      <c r="J18" s="686"/>
      <c r="K18" s="686"/>
      <c r="L18" s="1214"/>
      <c r="M18" s="1214"/>
      <c r="N18" s="663"/>
      <c r="O18" s="1221"/>
      <c r="P18" s="756" t="s">
        <v>607</v>
      </c>
      <c r="Q18" s="756" t="s">
        <v>6</v>
      </c>
      <c r="R18" s="780" t="s">
        <v>274</v>
      </c>
      <c r="S18" s="1209" t="s">
        <v>273</v>
      </c>
      <c r="T18" s="1210"/>
      <c r="U18" s="1227"/>
      <c r="V18" s="1213"/>
      <c r="W18" s="1150"/>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2">
        <f ca="1">OFFSET(S19,0,-1)+1</f>
        <v>7</v>
      </c>
      <c r="T19" s="1232"/>
      <c r="U19" s="778">
        <f ca="1">OFFSET(U19,0,-2)+1</f>
        <v>8</v>
      </c>
      <c r="V19" s="649">
        <f ca="1">OFFSET(V19,0,-1)</f>
        <v>8</v>
      </c>
      <c r="W19" s="778">
        <f ca="1">OFFSET(W19,0,-1)+1</f>
        <v>9</v>
      </c>
    </row>
    <row r="20" spans="1:36" ht="22.5">
      <c r="A20" s="1233">
        <v>1</v>
      </c>
      <c r="B20" s="883"/>
      <c r="C20" s="883"/>
      <c r="D20" s="883"/>
      <c r="E20" s="884"/>
      <c r="F20" s="885"/>
      <c r="G20" s="885"/>
      <c r="H20" s="885"/>
      <c r="I20" s="886"/>
      <c r="J20" s="881"/>
      <c r="K20" s="888"/>
      <c r="L20" s="781">
        <f>mergeValue(A20)</f>
        <v>1</v>
      </c>
      <c r="M20" s="641" t="s">
        <v>20</v>
      </c>
      <c r="N20" s="646"/>
      <c r="O20" s="1234"/>
      <c r="P20" s="1234"/>
      <c r="Q20" s="1234"/>
      <c r="R20" s="1234"/>
      <c r="S20" s="1234"/>
      <c r="T20" s="1234"/>
      <c r="U20" s="1234"/>
      <c r="V20" s="1234"/>
      <c r="W20" s="630" t="s">
        <v>477</v>
      </c>
      <c r="Y20" s="829"/>
      <c r="Z20" s="829" t="str">
        <f t="shared" ref="Z20:Z33" si="0">IF(M20="","",M20 )</f>
        <v>Наименование тарифа</v>
      </c>
      <c r="AA20" s="829"/>
      <c r="AB20" s="829"/>
      <c r="AC20" s="829"/>
      <c r="AI20" s="808"/>
      <c r="AJ20" s="808"/>
    </row>
    <row r="21" spans="1:36" ht="22.5">
      <c r="A21" s="1233"/>
      <c r="B21" s="1233">
        <v>1</v>
      </c>
      <c r="C21" s="883"/>
      <c r="D21" s="883"/>
      <c r="E21" s="885"/>
      <c r="F21" s="885"/>
      <c r="G21" s="885"/>
      <c r="H21" s="885"/>
      <c r="I21" s="880"/>
      <c r="J21" s="879"/>
      <c r="K21" s="882"/>
      <c r="L21" s="781" t="str">
        <f>mergeValue(A21) &amp;"."&amp; mergeValue(B21)</f>
        <v>1.1</v>
      </c>
      <c r="M21" s="692" t="s">
        <v>16</v>
      </c>
      <c r="N21" s="646"/>
      <c r="O21" s="1234"/>
      <c r="P21" s="1234"/>
      <c r="Q21" s="1234"/>
      <c r="R21" s="1234"/>
      <c r="S21" s="1234"/>
      <c r="T21" s="1234"/>
      <c r="U21" s="1234"/>
      <c r="V21" s="1234"/>
      <c r="W21" s="630" t="s">
        <v>478</v>
      </c>
      <c r="Y21" s="829"/>
      <c r="Z21" s="829" t="str">
        <f t="shared" si="0"/>
        <v>Территория действия тарифа</v>
      </c>
      <c r="AA21" s="829"/>
      <c r="AB21" s="829"/>
      <c r="AC21" s="829"/>
      <c r="AI21" s="808"/>
      <c r="AJ21" s="808"/>
    </row>
    <row r="22" spans="1:36" ht="22.5">
      <c r="A22" s="1233"/>
      <c r="B22" s="1233"/>
      <c r="C22" s="1233">
        <v>1</v>
      </c>
      <c r="D22" s="883"/>
      <c r="E22" s="885"/>
      <c r="F22" s="885"/>
      <c r="G22" s="885"/>
      <c r="H22" s="885"/>
      <c r="I22" s="887"/>
      <c r="J22" s="879"/>
      <c r="K22" s="882"/>
      <c r="L22" s="781" t="str">
        <f>mergeValue(A22) &amp;"."&amp; mergeValue(B22)&amp;"."&amp; mergeValue(C22)</f>
        <v>1.1.1</v>
      </c>
      <c r="M22" s="693" t="s">
        <v>7</v>
      </c>
      <c r="N22" s="646"/>
      <c r="O22" s="1234"/>
      <c r="P22" s="1234"/>
      <c r="Q22" s="1234"/>
      <c r="R22" s="1234"/>
      <c r="S22" s="1234"/>
      <c r="T22" s="1234"/>
      <c r="U22" s="1234"/>
      <c r="V22" s="1234"/>
      <c r="W22" s="630" t="s">
        <v>634</v>
      </c>
      <c r="Y22" s="829"/>
      <c r="Z22" s="829" t="str">
        <f t="shared" si="0"/>
        <v xml:space="preserve">Наименование системы теплоснабжения </v>
      </c>
      <c r="AA22" s="829"/>
      <c r="AB22" s="829"/>
      <c r="AC22" s="829"/>
      <c r="AI22" s="808"/>
      <c r="AJ22" s="808"/>
    </row>
    <row r="23" spans="1:36" ht="22.5">
      <c r="A23" s="1233"/>
      <c r="B23" s="1233"/>
      <c r="C23" s="1233"/>
      <c r="D23" s="1233">
        <v>1</v>
      </c>
      <c r="E23" s="885"/>
      <c r="F23" s="885"/>
      <c r="G23" s="885"/>
      <c r="H23" s="885"/>
      <c r="I23" s="887"/>
      <c r="J23" s="879"/>
      <c r="K23" s="882"/>
      <c r="L23" s="781" t="str">
        <f>mergeValue(A23) &amp;"."&amp; mergeValue(B23)&amp;"."&amp; mergeValue(C23)&amp;"."&amp; mergeValue(D23)</f>
        <v>1.1.1.1</v>
      </c>
      <c r="M23" s="694" t="s">
        <v>22</v>
      </c>
      <c r="N23" s="646"/>
      <c r="O23" s="1234"/>
      <c r="P23" s="1234"/>
      <c r="Q23" s="1234"/>
      <c r="R23" s="1234"/>
      <c r="S23" s="1234"/>
      <c r="T23" s="1234"/>
      <c r="U23" s="1234"/>
      <c r="V23" s="1234"/>
      <c r="W23" s="630" t="s">
        <v>635</v>
      </c>
      <c r="Y23" s="829"/>
      <c r="Z23" s="829" t="str">
        <f t="shared" si="0"/>
        <v xml:space="preserve">Источник тепловой энергии  </v>
      </c>
      <c r="AA23" s="829"/>
      <c r="AB23" s="829"/>
      <c r="AC23" s="829"/>
      <c r="AI23" s="808"/>
      <c r="AJ23" s="808"/>
    </row>
    <row r="24" spans="1:36" ht="101.25">
      <c r="A24" s="1233"/>
      <c r="B24" s="1233"/>
      <c r="C24" s="1233"/>
      <c r="D24" s="1233"/>
      <c r="E24" s="1233">
        <v>1</v>
      </c>
      <c r="F24" s="885"/>
      <c r="G24" s="885"/>
      <c r="H24" s="883">
        <v>1</v>
      </c>
      <c r="I24" s="1233">
        <v>1</v>
      </c>
      <c r="J24" s="885"/>
      <c r="K24" s="890"/>
      <c r="L24" s="781" t="str">
        <f>mergeValue(A24) &amp;"."&amp; mergeValue(B24)&amp;"."&amp; mergeValue(C24)&amp;"."&amp; mergeValue(D24)&amp;"."&amp; mergeValue(E24)</f>
        <v>1.1.1.1.1</v>
      </c>
      <c r="M24" s="554" t="s">
        <v>9</v>
      </c>
      <c r="N24" s="646"/>
      <c r="O24" s="1235"/>
      <c r="P24" s="1235"/>
      <c r="Q24" s="1235"/>
      <c r="R24" s="1235"/>
      <c r="S24" s="1235"/>
      <c r="T24" s="1235"/>
      <c r="U24" s="1235"/>
      <c r="V24" s="1235"/>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3"/>
      <c r="B25" s="1233"/>
      <c r="C25" s="1233"/>
      <c r="D25" s="1233"/>
      <c r="E25" s="1233"/>
      <c r="F25" s="1233">
        <v>1</v>
      </c>
      <c r="G25" s="883"/>
      <c r="H25" s="883"/>
      <c r="I25" s="1233"/>
      <c r="J25" s="1233">
        <v>1</v>
      </c>
      <c r="K25" s="891"/>
      <c r="L25" s="781" t="str">
        <f>mergeValue(A25) &amp;"."&amp; mergeValue(B25)&amp;"."&amp; mergeValue(C25)&amp;"."&amp; mergeValue(D25)&amp;"."&amp; mergeValue(E25)&amp;"."&amp; mergeValue(F25)</f>
        <v>1.1.1.1.1.1</v>
      </c>
      <c r="M25" s="555" t="s">
        <v>10</v>
      </c>
      <c r="N25" s="646"/>
      <c r="O25" s="1235"/>
      <c r="P25" s="1235"/>
      <c r="Q25" s="1235"/>
      <c r="R25" s="1235"/>
      <c r="S25" s="1235"/>
      <c r="T25" s="1235"/>
      <c r="U25" s="1235"/>
      <c r="V25" s="1235"/>
      <c r="W25" s="630" t="s">
        <v>637</v>
      </c>
      <c r="Y25" s="829"/>
      <c r="Z25" s="829" t="str">
        <f t="shared" si="0"/>
        <v>Группа потребителей</v>
      </c>
      <c r="AA25" s="829"/>
      <c r="AB25" s="829"/>
      <c r="AC25" s="829"/>
      <c r="AI25" s="808"/>
      <c r="AJ25" s="808"/>
    </row>
    <row r="26" spans="1:36" ht="189" customHeight="1">
      <c r="A26" s="1233"/>
      <c r="B26" s="1233"/>
      <c r="C26" s="1233"/>
      <c r="D26" s="1233"/>
      <c r="E26" s="1233"/>
      <c r="F26" s="1233"/>
      <c r="G26" s="883">
        <v>1</v>
      </c>
      <c r="H26" s="883"/>
      <c r="I26" s="1233"/>
      <c r="J26" s="1233"/>
      <c r="K26" s="891">
        <v>1</v>
      </c>
      <c r="L26" s="781" t="str">
        <f>mergeValue(A26) &amp;"."&amp; mergeValue(B26)&amp;"."&amp; mergeValue(C26)&amp;"."&amp; mergeValue(D26)&amp;"."&amp; mergeValue(E26)&amp;"."&amp; mergeValue(F26)&amp;"."&amp; mergeValue(G26)</f>
        <v>1.1.1.1.1.1.1</v>
      </c>
      <c r="M26" s="1069"/>
      <c r="N26" s="646"/>
      <c r="O26" s="763"/>
      <c r="P26" s="763"/>
      <c r="Q26" s="1094"/>
      <c r="R26" s="1228"/>
      <c r="S26" s="1229" t="s">
        <v>84</v>
      </c>
      <c r="T26" s="1228"/>
      <c r="U26" s="1229" t="s">
        <v>85</v>
      </c>
      <c r="V26" s="763"/>
      <c r="W26" s="1204" t="s">
        <v>656</v>
      </c>
      <c r="X26" s="808" t="str">
        <f>strCheckDate(O27:V27)</f>
        <v/>
      </c>
      <c r="Y26" s="829"/>
      <c r="Z26" s="829" t="str">
        <f t="shared" si="0"/>
        <v/>
      </c>
      <c r="AA26" s="829"/>
      <c r="AB26" s="829"/>
      <c r="AC26" s="829"/>
      <c r="AI26" s="808"/>
      <c r="AJ26" s="808"/>
    </row>
    <row r="27" spans="1:36" ht="11.25" hidden="1">
      <c r="A27" s="1233"/>
      <c r="B27" s="1233"/>
      <c r="C27" s="1233"/>
      <c r="D27" s="1233"/>
      <c r="E27" s="1233"/>
      <c r="F27" s="1233"/>
      <c r="G27" s="883"/>
      <c r="H27" s="883"/>
      <c r="I27" s="1233"/>
      <c r="J27" s="1233"/>
      <c r="K27" s="891"/>
      <c r="L27" s="800"/>
      <c r="M27" s="646"/>
      <c r="N27" s="646"/>
      <c r="O27" s="763"/>
      <c r="P27" s="763"/>
      <c r="Q27" s="769" t="str">
        <f>R26 &amp; "-" &amp; T26</f>
        <v>-</v>
      </c>
      <c r="R27" s="1228"/>
      <c r="S27" s="1229"/>
      <c r="T27" s="1228"/>
      <c r="U27" s="1229"/>
      <c r="V27" s="763"/>
      <c r="W27" s="1205"/>
      <c r="Y27" s="829"/>
      <c r="Z27" s="829" t="str">
        <f t="shared" si="0"/>
        <v/>
      </c>
      <c r="AA27" s="829"/>
      <c r="AB27" s="829"/>
      <c r="AC27" s="829"/>
      <c r="AI27" s="808"/>
      <c r="AJ27" s="808"/>
    </row>
    <row r="28" spans="1:36" ht="15" customHeight="1">
      <c r="A28" s="1233"/>
      <c r="B28" s="1233"/>
      <c r="C28" s="1233"/>
      <c r="D28" s="1233"/>
      <c r="E28" s="1233"/>
      <c r="F28" s="1233"/>
      <c r="G28" s="885"/>
      <c r="H28" s="883"/>
      <c r="I28" s="1233"/>
      <c r="J28" s="1233"/>
      <c r="K28" s="890"/>
      <c r="L28" s="688"/>
      <c r="M28" s="557" t="s">
        <v>25</v>
      </c>
      <c r="N28" s="765"/>
      <c r="O28" s="765"/>
      <c r="P28" s="765"/>
      <c r="Q28" s="765"/>
      <c r="R28" s="765"/>
      <c r="S28" s="765"/>
      <c r="T28" s="765"/>
      <c r="U28" s="765"/>
      <c r="V28" s="762"/>
      <c r="W28" s="1206"/>
      <c r="Y28" s="829"/>
      <c r="Z28" s="829" t="str">
        <f t="shared" si="0"/>
        <v>Добавить вид теплоносителя (параметры теплоносителя)</v>
      </c>
      <c r="AA28" s="829"/>
      <c r="AB28" s="829"/>
      <c r="AC28" s="829"/>
      <c r="AI28" s="808"/>
      <c r="AJ28" s="808"/>
    </row>
    <row r="29" spans="1:36" ht="15" customHeight="1">
      <c r="A29" s="1233"/>
      <c r="B29" s="1233"/>
      <c r="C29" s="1233"/>
      <c r="D29" s="1233"/>
      <c r="E29" s="1233"/>
      <c r="F29" s="885"/>
      <c r="G29" s="885"/>
      <c r="H29" s="883"/>
      <c r="I29" s="123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3"/>
      <c r="B30" s="1233"/>
      <c r="C30" s="1233"/>
      <c r="D30" s="123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3"/>
      <c r="B31" s="1233"/>
      <c r="C31" s="123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3"/>
      <c r="B32" s="123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7" t="s">
        <v>633</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0" t="s">
        <v>632</v>
      </c>
      <c r="M5" s="1230"/>
      <c r="N5" s="1230"/>
      <c r="O5" s="1230"/>
      <c r="P5" s="1230"/>
      <c r="Q5" s="1230"/>
      <c r="R5" s="1230"/>
      <c r="S5" s="1230"/>
      <c r="T5" s="123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207" t="str">
        <f>IF(datePr_ch="",IF(datePr="","",datePr),datePr_ch)</f>
        <v>20.12.2018</v>
      </c>
      <c r="P8" s="1207"/>
      <c r="Q8" s="1207"/>
      <c r="R8" s="1207"/>
      <c r="S8" s="1207"/>
      <c r="T8" s="1207"/>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207" t="str">
        <f>IF(numberPr_ch="",IF(numberPr="","",numberPr),numberPr_ch)</f>
        <v>86/84</v>
      </c>
      <c r="P9" s="1207"/>
      <c r="Q9" s="1207"/>
      <c r="R9" s="1207"/>
      <c r="S9" s="1207"/>
      <c r="T9" s="1207"/>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7"/>
      <c r="P12" s="1247"/>
      <c r="Q12" s="1247"/>
      <c r="R12" s="1247"/>
      <c r="S12" s="1247"/>
      <c r="T12" s="1247"/>
      <c r="U12" s="1247"/>
    </row>
    <row r="13" spans="1:33">
      <c r="J13" s="481"/>
      <c r="K13" s="481"/>
      <c r="L13" s="1150" t="s">
        <v>454</v>
      </c>
      <c r="M13" s="1150"/>
      <c r="N13" s="1150"/>
      <c r="O13" s="1150"/>
      <c r="P13" s="1150"/>
      <c r="Q13" s="1150"/>
      <c r="R13" s="1150"/>
      <c r="S13" s="1150"/>
      <c r="T13" s="1150"/>
      <c r="U13" s="1150"/>
      <c r="V13" s="1150"/>
      <c r="W13" s="1150" t="s">
        <v>455</v>
      </c>
    </row>
    <row r="14" spans="1:33" ht="14.25" customHeight="1">
      <c r="J14" s="481"/>
      <c r="K14" s="481"/>
      <c r="L14" s="1214" t="s">
        <v>92</v>
      </c>
      <c r="M14" s="1214" t="s">
        <v>640</v>
      </c>
      <c r="N14" s="474"/>
      <c r="O14" s="1215" t="s">
        <v>642</v>
      </c>
      <c r="P14" s="1216"/>
      <c r="Q14" s="1216"/>
      <c r="R14" s="1216"/>
      <c r="S14" s="1216"/>
      <c r="T14" s="1217"/>
      <c r="U14" s="1225" t="s">
        <v>341</v>
      </c>
      <c r="V14" s="1246" t="s">
        <v>275</v>
      </c>
      <c r="W14" s="1150"/>
    </row>
    <row r="15" spans="1:33" ht="14.25" customHeight="1">
      <c r="J15" s="481"/>
      <c r="K15" s="481"/>
      <c r="L15" s="1214"/>
      <c r="M15" s="1214"/>
      <c r="N15" s="473"/>
      <c r="O15" s="1220" t="s">
        <v>641</v>
      </c>
      <c r="P15" s="655"/>
      <c r="Q15" s="655"/>
      <c r="R15" s="1223" t="s">
        <v>655</v>
      </c>
      <c r="S15" s="1223"/>
      <c r="T15" s="1224"/>
      <c r="U15" s="1226"/>
      <c r="V15" s="1246"/>
      <c r="W15" s="1150"/>
    </row>
    <row r="16" spans="1:33" ht="30.75" customHeight="1">
      <c r="J16" s="481"/>
      <c r="K16" s="481"/>
      <c r="L16" s="1214"/>
      <c r="M16" s="1214"/>
      <c r="N16" s="472"/>
      <c r="O16" s="1221"/>
      <c r="P16" s="653"/>
      <c r="Q16" s="654"/>
      <c r="R16" s="536" t="s">
        <v>274</v>
      </c>
      <c r="S16" s="1209" t="s">
        <v>273</v>
      </c>
      <c r="T16" s="1210"/>
      <c r="U16" s="1227"/>
      <c r="V16" s="1246"/>
      <c r="W16" s="1150"/>
    </row>
    <row r="17" spans="1:33">
      <c r="J17" s="481"/>
      <c r="K17" s="489">
        <v>1</v>
      </c>
      <c r="L17" s="637" t="s">
        <v>93</v>
      </c>
      <c r="M17" s="637" t="s">
        <v>49</v>
      </c>
      <c r="N17" s="509" t="s">
        <v>49</v>
      </c>
      <c r="O17" s="638">
        <f ca="1">OFFSET(O17,0,-1)+1</f>
        <v>3</v>
      </c>
      <c r="P17" s="639">
        <f ca="1">OFFSET(P17,0,-1)</f>
        <v>3</v>
      </c>
      <c r="Q17" s="639">
        <f ca="1">OFFSET(Q17,0,-1)</f>
        <v>3</v>
      </c>
      <c r="R17" s="638">
        <f ca="1">OFFSET(R17,0,-1)+1</f>
        <v>4</v>
      </c>
      <c r="S17" s="1244">
        <f ca="1">OFFSET(S17,0,-1)+1</f>
        <v>5</v>
      </c>
      <c r="T17" s="1244"/>
      <c r="U17" s="638">
        <f ca="1">OFFSET(U17,0,-2)+1</f>
        <v>6</v>
      </c>
      <c r="V17" s="639">
        <f ca="1">OFFSET(V17,0,-1)</f>
        <v>6</v>
      </c>
      <c r="W17" s="638">
        <f ca="1">OFFSET(W17,0,-1)+1</f>
        <v>7</v>
      </c>
    </row>
    <row r="18" spans="1:33" ht="22.5">
      <c r="A18" s="1233">
        <v>1</v>
      </c>
      <c r="B18" s="901"/>
      <c r="C18" s="901"/>
      <c r="D18" s="901"/>
      <c r="E18" s="902"/>
      <c r="F18" s="903"/>
      <c r="G18" s="903"/>
      <c r="H18" s="903"/>
      <c r="I18" s="904"/>
      <c r="J18" s="899"/>
      <c r="K18" s="906"/>
      <c r="L18" s="593">
        <f>mergeValue(A18)</f>
        <v>1</v>
      </c>
      <c r="M18" s="641" t="s">
        <v>20</v>
      </c>
      <c r="N18" s="580"/>
      <c r="O18" s="1245"/>
      <c r="P18" s="1245"/>
      <c r="Q18" s="1245"/>
      <c r="R18" s="1245"/>
      <c r="S18" s="1245"/>
      <c r="T18" s="1245"/>
      <c r="U18" s="1245"/>
      <c r="V18" s="1245"/>
      <c r="W18" s="630" t="s">
        <v>477</v>
      </c>
    </row>
    <row r="19" spans="1:33" ht="22.5">
      <c r="A19" s="1233"/>
      <c r="B19" s="1233">
        <v>1</v>
      </c>
      <c r="C19" s="901"/>
      <c r="D19" s="901"/>
      <c r="E19" s="903"/>
      <c r="F19" s="903"/>
      <c r="G19" s="903"/>
      <c r="H19" s="903"/>
      <c r="I19" s="898"/>
      <c r="J19" s="897"/>
      <c r="K19" s="900"/>
      <c r="L19" s="593" t="str">
        <f>mergeValue(A19) &amp;"."&amp; mergeValue(B19)</f>
        <v>1.1</v>
      </c>
      <c r="M19" s="546" t="s">
        <v>16</v>
      </c>
      <c r="N19" s="580"/>
      <c r="O19" s="1245"/>
      <c r="P19" s="1245"/>
      <c r="Q19" s="1245"/>
      <c r="R19" s="1245"/>
      <c r="S19" s="1245"/>
      <c r="T19" s="1245"/>
      <c r="U19" s="1245"/>
      <c r="V19" s="1245"/>
      <c r="W19" s="630" t="s">
        <v>478</v>
      </c>
    </row>
    <row r="20" spans="1:33" ht="22.5">
      <c r="A20" s="1233"/>
      <c r="B20" s="1233"/>
      <c r="C20" s="1233">
        <v>1</v>
      </c>
      <c r="D20" s="901"/>
      <c r="E20" s="903"/>
      <c r="F20" s="903"/>
      <c r="G20" s="903"/>
      <c r="H20" s="903"/>
      <c r="I20" s="905"/>
      <c r="J20" s="897"/>
      <c r="K20" s="900"/>
      <c r="L20" s="593" t="str">
        <f>mergeValue(A20) &amp;"."&amp; mergeValue(B20)&amp;"."&amp; mergeValue(C20)</f>
        <v>1.1.1</v>
      </c>
      <c r="M20" s="547" t="s">
        <v>7</v>
      </c>
      <c r="N20" s="580"/>
      <c r="O20" s="1245"/>
      <c r="P20" s="1245"/>
      <c r="Q20" s="1245"/>
      <c r="R20" s="1245"/>
      <c r="S20" s="1245"/>
      <c r="T20" s="1245"/>
      <c r="U20" s="1245"/>
      <c r="V20" s="1245"/>
      <c r="W20" s="630" t="s">
        <v>634</v>
      </c>
    </row>
    <row r="21" spans="1:33" ht="22.5">
      <c r="A21" s="1233"/>
      <c r="B21" s="1233"/>
      <c r="C21" s="1233"/>
      <c r="D21" s="1233">
        <v>1</v>
      </c>
      <c r="E21" s="903"/>
      <c r="F21" s="903"/>
      <c r="G21" s="903"/>
      <c r="H21" s="903"/>
      <c r="I21" s="905"/>
      <c r="J21" s="897"/>
      <c r="K21" s="900"/>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3" ht="101.25">
      <c r="A22" s="1233"/>
      <c r="B22" s="1233"/>
      <c r="C22" s="1233"/>
      <c r="D22" s="1233"/>
      <c r="E22" s="1233">
        <v>1</v>
      </c>
      <c r="F22" s="903"/>
      <c r="G22" s="903"/>
      <c r="H22" s="901">
        <v>1</v>
      </c>
      <c r="I22" s="1233">
        <v>1</v>
      </c>
      <c r="J22" s="903"/>
      <c r="K22" s="908"/>
      <c r="L22" s="593" t="str">
        <f>mergeValue(A22) &amp;"."&amp; mergeValue(B22)&amp;"."&amp; mergeValue(C22)&amp;"."&amp; mergeValue(D22)&amp;"."&amp; mergeValue(E22)</f>
        <v>1.1.1.1.1</v>
      </c>
      <c r="M22" s="554" t="s">
        <v>9</v>
      </c>
      <c r="N22" s="581"/>
      <c r="O22" s="1235"/>
      <c r="P22" s="1235"/>
      <c r="Q22" s="1235"/>
      <c r="R22" s="1235"/>
      <c r="S22" s="1235"/>
      <c r="T22" s="1235"/>
      <c r="U22" s="1235"/>
      <c r="V22" s="1235"/>
      <c r="W22" s="630" t="s">
        <v>639</v>
      </c>
    </row>
    <row r="23" spans="1:33" ht="90">
      <c r="A23" s="1233"/>
      <c r="B23" s="1233"/>
      <c r="C23" s="1233"/>
      <c r="D23" s="1233"/>
      <c r="E23" s="1233"/>
      <c r="F23" s="1233">
        <v>1</v>
      </c>
      <c r="G23" s="901"/>
      <c r="H23" s="901"/>
      <c r="I23" s="1233"/>
      <c r="J23" s="1233">
        <v>1</v>
      </c>
      <c r="K23" s="909"/>
      <c r="L23" s="593" t="str">
        <f>mergeValue(A23) &amp;"."&amp; mergeValue(B23)&amp;"."&amp; mergeValue(C23)&amp;"."&amp; mergeValue(D23)&amp;"."&amp; mergeValue(E23)&amp;"."&amp; mergeValue(F23)</f>
        <v>1.1.1.1.1.1</v>
      </c>
      <c r="M23" s="555" t="s">
        <v>10</v>
      </c>
      <c r="N23" s="581"/>
      <c r="O23" s="1236"/>
      <c r="P23" s="1237"/>
      <c r="Q23" s="1237"/>
      <c r="R23" s="1237"/>
      <c r="S23" s="1237"/>
      <c r="T23" s="1237"/>
      <c r="U23" s="1237"/>
      <c r="V23" s="1238"/>
      <c r="W23" s="630" t="s">
        <v>637</v>
      </c>
      <c r="Y23" s="504" t="str">
        <f>strCheckUnique(Z23:Z26)</f>
        <v/>
      </c>
      <c r="AA23" s="504" t="str">
        <f>IF(O23="","",O23 &amp; ":_")</f>
        <v/>
      </c>
    </row>
    <row r="24" spans="1:33" ht="189" customHeight="1">
      <c r="A24" s="1233"/>
      <c r="B24" s="1233"/>
      <c r="C24" s="1233"/>
      <c r="D24" s="1233"/>
      <c r="E24" s="1233"/>
      <c r="F24" s="1233"/>
      <c r="G24" s="901">
        <v>1</v>
      </c>
      <c r="H24" s="901"/>
      <c r="I24" s="1233"/>
      <c r="J24" s="1233"/>
      <c r="K24" s="909">
        <v>1</v>
      </c>
      <c r="L24" s="593" t="str">
        <f>mergeValue(A24) &amp;"."&amp; mergeValue(B24)&amp;"."&amp; mergeValue(C24)&amp;"."&amp; mergeValue(D24)&amp;"."&amp; mergeValue(E24)&amp;"."&amp; mergeValue(F24)&amp;"."&amp; mergeValue(G24)</f>
        <v>1.1.1.1.1.1.1</v>
      </c>
      <c r="M24" s="1069"/>
      <c r="N24" s="586"/>
      <c r="O24" s="1078"/>
      <c r="P24" s="562"/>
      <c r="Q24" s="562"/>
      <c r="R24" s="1239"/>
      <c r="S24" s="1229" t="s">
        <v>84</v>
      </c>
      <c r="T24" s="1239"/>
      <c r="U24" s="1229" t="s">
        <v>85</v>
      </c>
      <c r="V24" s="578"/>
      <c r="W24" s="1204" t="s">
        <v>657</v>
      </c>
      <c r="X24" s="500" t="str">
        <f>strCheckDate(O25:V25)</f>
        <v/>
      </c>
      <c r="Y24" s="504"/>
      <c r="Z24" s="504" t="str">
        <f>IF(M24="","",M24 )</f>
        <v/>
      </c>
      <c r="AA24" s="504"/>
      <c r="AB24" s="504"/>
      <c r="AC24" s="504"/>
    </row>
    <row r="25" spans="1:33" ht="11.25" hidden="1">
      <c r="A25" s="1233"/>
      <c r="B25" s="1233"/>
      <c r="C25" s="1233"/>
      <c r="D25" s="1233"/>
      <c r="E25" s="1233"/>
      <c r="F25" s="1233"/>
      <c r="G25" s="901"/>
      <c r="H25" s="901"/>
      <c r="I25" s="1233"/>
      <c r="J25" s="1233"/>
      <c r="K25" s="909"/>
      <c r="L25" s="600"/>
      <c r="M25" s="646"/>
      <c r="N25" s="586"/>
      <c r="O25" s="584"/>
      <c r="P25" s="562"/>
      <c r="Q25" s="584" t="str">
        <f>R24 &amp; "-" &amp; T24</f>
        <v>-</v>
      </c>
      <c r="R25" s="1228"/>
      <c r="S25" s="1229"/>
      <c r="T25" s="1228"/>
      <c r="U25" s="1229"/>
      <c r="V25" s="578"/>
      <c r="W25" s="1205"/>
    </row>
    <row r="26" spans="1:33" s="475" customFormat="1" ht="15" customHeight="1">
      <c r="A26" s="1233"/>
      <c r="B26" s="1233"/>
      <c r="C26" s="1233"/>
      <c r="D26" s="1233"/>
      <c r="E26" s="1233"/>
      <c r="F26" s="1233"/>
      <c r="G26" s="903"/>
      <c r="H26" s="901"/>
      <c r="I26" s="1233"/>
      <c r="J26" s="1233"/>
      <c r="K26" s="908"/>
      <c r="L26" s="538"/>
      <c r="M26" s="557" t="s">
        <v>25</v>
      </c>
      <c r="N26" s="551"/>
      <c r="O26" s="545"/>
      <c r="P26" s="545"/>
      <c r="Q26" s="545"/>
      <c r="R26" s="573"/>
      <c r="S26" s="564"/>
      <c r="T26" s="563"/>
      <c r="U26" s="551"/>
      <c r="V26" s="560"/>
      <c r="W26" s="1206"/>
      <c r="X26" s="501"/>
      <c r="Y26" s="501"/>
      <c r="Z26" s="501"/>
      <c r="AA26" s="501"/>
      <c r="AB26" s="501"/>
      <c r="AC26" s="501"/>
      <c r="AD26" s="501"/>
      <c r="AE26" s="501"/>
      <c r="AF26" s="501"/>
      <c r="AG26" s="501"/>
    </row>
    <row r="27" spans="1:33" s="475" customFormat="1" ht="15" customHeight="1">
      <c r="A27" s="1233"/>
      <c r="B27" s="1233"/>
      <c r="C27" s="1233"/>
      <c r="D27" s="1233"/>
      <c r="E27" s="1233"/>
      <c r="F27" s="903"/>
      <c r="G27" s="903"/>
      <c r="H27" s="901"/>
      <c r="I27" s="123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3"/>
      <c r="B28" s="1233"/>
      <c r="C28" s="1233"/>
      <c r="D28" s="123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3"/>
      <c r="B29" s="1233"/>
      <c r="C29" s="123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3"/>
      <c r="B30" s="123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шаблона: " &amp; GetCode()</f>
        <v>Код шаблона: FAS.JKH.OPEN.INFO.PRICE.WARM</v>
      </c>
      <c r="C2" s="1125"/>
      <c r="D2" s="1125"/>
      <c r="E2" s="1125"/>
      <c r="F2" s="1125"/>
      <c r="G2" s="1125"/>
      <c r="Q2" s="231"/>
      <c r="R2" s="231"/>
      <c r="S2" s="231"/>
      <c r="T2" s="231"/>
      <c r="U2" s="231"/>
      <c r="V2" s="231"/>
      <c r="W2" s="231"/>
    </row>
    <row r="3" spans="1:27" ht="18" customHeight="1">
      <c r="B3" s="1126" t="str">
        <f>"Версия " &amp; GetVersion()</f>
        <v>Версия 1.0</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770</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590</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588</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8"/>
      <c r="V70" s="448"/>
      <c r="W70" s="448"/>
      <c r="X70" s="448"/>
      <c r="Y70" s="59"/>
    </row>
    <row r="71" spans="1:25" ht="15" hidden="1">
      <c r="A71" s="43"/>
      <c r="B71" s="78"/>
      <c r="C71" s="77"/>
      <c r="D71" s="61"/>
      <c r="E71" s="1129" t="s">
        <v>587</v>
      </c>
      <c r="F71" s="1129"/>
      <c r="G71" s="1129"/>
      <c r="H71" s="1129"/>
      <c r="I71" s="1129"/>
      <c r="J71" s="1129"/>
      <c r="K71" s="1129"/>
      <c r="L71" s="1129"/>
      <c r="M71" s="1129"/>
      <c r="N71" s="1129"/>
      <c r="O71" s="1129"/>
      <c r="P71" s="1129"/>
      <c r="Q71" s="1129"/>
      <c r="R71" s="1129"/>
      <c r="S71" s="1129"/>
      <c r="T71" s="1129"/>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0" t="s">
        <v>658</v>
      </c>
      <c r="M5" s="1230"/>
      <c r="N5" s="1230"/>
      <c r="O5" s="1230"/>
      <c r="P5" s="1230"/>
      <c r="Q5" s="1230"/>
      <c r="R5" s="1230"/>
      <c r="S5" s="1230"/>
      <c r="T5" s="123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597</v>
      </c>
      <c r="N8" s="666"/>
      <c r="O8" s="1248" t="str">
        <f>IF(datePr_ch="",IF(datePr="","",datePr),datePr_ch)</f>
        <v>20.12.2018</v>
      </c>
      <c r="P8" s="1249"/>
      <c r="Q8" s="1249"/>
      <c r="R8" s="1249"/>
      <c r="S8" s="1249"/>
      <c r="T8" s="125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596</v>
      </c>
      <c r="N9" s="666"/>
      <c r="O9" s="1248" t="str">
        <f>IF(numberPr_ch="",IF(numberPr="","",numberPr),numberPr_ch)</f>
        <v>86/84</v>
      </c>
      <c r="P9" s="1249"/>
      <c r="Q9" s="1249"/>
      <c r="R9" s="1249"/>
      <c r="S9" s="1249"/>
      <c r="T9" s="125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1"/>
      <c r="M11" s="1231"/>
      <c r="N11" s="566"/>
      <c r="O11" s="1251"/>
      <c r="P11" s="1251"/>
      <c r="Q11" s="1251"/>
      <c r="R11" s="1251"/>
      <c r="S11" s="1251"/>
      <c r="T11" s="1251"/>
      <c r="U11" s="588" t="s">
        <v>373</v>
      </c>
      <c r="X11" s="590"/>
      <c r="Y11" s="590"/>
      <c r="Z11" s="590"/>
      <c r="AA11" s="590"/>
      <c r="AB11" s="590"/>
      <c r="AC11" s="590"/>
      <c r="AD11" s="590"/>
      <c r="AE11" s="590"/>
      <c r="AF11" s="590"/>
      <c r="AG11" s="590"/>
      <c r="AH11" s="590"/>
      <c r="AI11" s="590"/>
    </row>
    <row r="12" spans="1:35">
      <c r="J12" s="529"/>
      <c r="K12" s="529"/>
      <c r="L12" s="524"/>
      <c r="M12" s="524"/>
      <c r="N12" s="524"/>
      <c r="O12" s="1252"/>
      <c r="P12" s="1252"/>
      <c r="Q12" s="1252"/>
      <c r="R12" s="1252"/>
      <c r="S12" s="1252"/>
      <c r="T12" s="1252"/>
      <c r="U12" s="1252"/>
    </row>
    <row r="13" spans="1:35" ht="14.25" customHeight="1">
      <c r="J13" s="529"/>
      <c r="K13" s="529"/>
      <c r="L13" s="1150" t="s">
        <v>454</v>
      </c>
      <c r="M13" s="1150"/>
      <c r="N13" s="1150"/>
      <c r="O13" s="1150"/>
      <c r="P13" s="1150"/>
      <c r="Q13" s="1150"/>
      <c r="R13" s="1150"/>
      <c r="S13" s="1150"/>
      <c r="T13" s="1150"/>
      <c r="U13" s="1150"/>
      <c r="V13" s="1150"/>
      <c r="W13" s="1150" t="s">
        <v>455</v>
      </c>
    </row>
    <row r="14" spans="1:35" ht="14.25" customHeight="1">
      <c r="J14" s="529"/>
      <c r="K14" s="529"/>
      <c r="L14" s="1214" t="s">
        <v>92</v>
      </c>
      <c r="M14" s="1214" t="s">
        <v>640</v>
      </c>
      <c r="N14" s="521"/>
      <c r="O14" s="1215" t="s">
        <v>642</v>
      </c>
      <c r="P14" s="1216"/>
      <c r="Q14" s="1216"/>
      <c r="R14" s="1216"/>
      <c r="S14" s="1216"/>
      <c r="T14" s="1217"/>
      <c r="U14" s="1225" t="s">
        <v>341</v>
      </c>
      <c r="V14" s="1211" t="s">
        <v>275</v>
      </c>
      <c r="W14" s="1150"/>
    </row>
    <row r="15" spans="1:35" ht="14.25" customHeight="1">
      <c r="J15" s="529"/>
      <c r="K15" s="529"/>
      <c r="L15" s="1214"/>
      <c r="M15" s="1214"/>
      <c r="N15" s="521"/>
      <c r="O15" s="1220" t="s">
        <v>622</v>
      </c>
      <c r="P15" s="1218"/>
      <c r="Q15" s="1219"/>
      <c r="R15" s="1223" t="s">
        <v>655</v>
      </c>
      <c r="S15" s="1223"/>
      <c r="T15" s="1224"/>
      <c r="U15" s="1226"/>
      <c r="V15" s="1212"/>
      <c r="W15" s="1150"/>
    </row>
    <row r="16" spans="1:35" ht="30" customHeight="1">
      <c r="J16" s="529"/>
      <c r="K16" s="529"/>
      <c r="L16" s="1214"/>
      <c r="M16" s="1214"/>
      <c r="N16" s="520"/>
      <c r="O16" s="1221"/>
      <c r="P16" s="535"/>
      <c r="Q16" s="535"/>
      <c r="R16" s="536" t="s">
        <v>274</v>
      </c>
      <c r="S16" s="1209" t="s">
        <v>273</v>
      </c>
      <c r="T16" s="1210"/>
      <c r="U16" s="1227"/>
      <c r="V16" s="1213"/>
      <c r="W16" s="1150"/>
    </row>
    <row r="17" spans="1:36">
      <c r="J17" s="529"/>
      <c r="K17" s="569">
        <v>1</v>
      </c>
      <c r="L17" s="647" t="s">
        <v>93</v>
      </c>
      <c r="M17" s="647" t="s">
        <v>49</v>
      </c>
      <c r="N17" s="668" t="s">
        <v>49</v>
      </c>
      <c r="O17" s="648">
        <f ca="1">OFFSET(O17,0,-1)+1</f>
        <v>3</v>
      </c>
      <c r="P17" s="649">
        <f ca="1">OFFSET(P17,0,-1)</f>
        <v>3</v>
      </c>
      <c r="Q17" s="649">
        <f ca="1">OFFSET(Q17,0,-1)</f>
        <v>3</v>
      </c>
      <c r="R17" s="648">
        <f ca="1">OFFSET(R17,0,-1)+1</f>
        <v>4</v>
      </c>
      <c r="S17" s="1232">
        <f ca="1">OFFSET(S17,0,-1)+1</f>
        <v>5</v>
      </c>
      <c r="T17" s="1232"/>
      <c r="U17" s="648">
        <f ca="1">OFFSET(U17,0,-2)+1</f>
        <v>6</v>
      </c>
      <c r="V17" s="649">
        <f ca="1">OFFSET(V17,0,-1)</f>
        <v>6</v>
      </c>
      <c r="W17" s="648">
        <f ca="1">OFFSET(W17,0,-1)+1</f>
        <v>7</v>
      </c>
    </row>
    <row r="18" spans="1:36" ht="22.5">
      <c r="A18" s="1233">
        <v>1</v>
      </c>
      <c r="B18" s="919"/>
      <c r="C18" s="919"/>
      <c r="D18" s="919"/>
      <c r="E18" s="920"/>
      <c r="F18" s="921"/>
      <c r="G18" s="919"/>
      <c r="H18" s="919"/>
      <c r="I18" s="922"/>
      <c r="J18" s="917"/>
      <c r="K18" s="926">
        <v>1</v>
      </c>
      <c r="L18" s="593">
        <f>mergeValue(A18)</f>
        <v>1</v>
      </c>
      <c r="M18" s="641" t="s">
        <v>20</v>
      </c>
      <c r="N18" s="580"/>
      <c r="O18" s="1245"/>
      <c r="P18" s="1245"/>
      <c r="Q18" s="1245"/>
      <c r="R18" s="1245"/>
      <c r="S18" s="1245"/>
      <c r="T18" s="1245"/>
      <c r="U18" s="1245"/>
      <c r="V18" s="1245"/>
      <c r="W18" s="630" t="s">
        <v>659</v>
      </c>
    </row>
    <row r="19" spans="1:36" ht="22.5">
      <c r="A19" s="1233"/>
      <c r="B19" s="1233">
        <v>1</v>
      </c>
      <c r="C19" s="919"/>
      <c r="D19" s="919"/>
      <c r="E19" s="921"/>
      <c r="F19" s="921"/>
      <c r="G19" s="919"/>
      <c r="H19" s="919"/>
      <c r="I19" s="916"/>
      <c r="J19" s="915"/>
      <c r="K19" s="926">
        <v>1</v>
      </c>
      <c r="L19" s="593" t="str">
        <f>mergeValue(A19) &amp;"."&amp; mergeValue(B19)</f>
        <v>1.1</v>
      </c>
      <c r="M19" s="546" t="s">
        <v>16</v>
      </c>
      <c r="N19" s="580"/>
      <c r="O19" s="1245"/>
      <c r="P19" s="1245"/>
      <c r="Q19" s="1245"/>
      <c r="R19" s="1245"/>
      <c r="S19" s="1245"/>
      <c r="T19" s="1245"/>
      <c r="U19" s="1245"/>
      <c r="V19" s="1245"/>
      <c r="W19" s="630" t="s">
        <v>478</v>
      </c>
    </row>
    <row r="20" spans="1:36" ht="22.5">
      <c r="A20" s="1233"/>
      <c r="B20" s="1233"/>
      <c r="C20" s="1233">
        <v>1</v>
      </c>
      <c r="D20" s="919"/>
      <c r="E20" s="921"/>
      <c r="F20" s="921"/>
      <c r="G20" s="919"/>
      <c r="H20" s="919"/>
      <c r="I20" s="923"/>
      <c r="J20" s="915"/>
      <c r="K20" s="926">
        <v>1</v>
      </c>
      <c r="L20" s="593" t="str">
        <f>mergeValue(A20) &amp;"."&amp; mergeValue(B20)&amp;"."&amp; mergeValue(C20)</f>
        <v>1.1.1</v>
      </c>
      <c r="M20" s="547" t="s">
        <v>7</v>
      </c>
      <c r="N20" s="580"/>
      <c r="O20" s="1245"/>
      <c r="P20" s="1245"/>
      <c r="Q20" s="1245"/>
      <c r="R20" s="1245"/>
      <c r="S20" s="1245"/>
      <c r="T20" s="1245"/>
      <c r="U20" s="1245"/>
      <c r="V20" s="1245"/>
      <c r="W20" s="630" t="s">
        <v>634</v>
      </c>
    </row>
    <row r="21" spans="1:36" ht="22.5">
      <c r="A21" s="1233"/>
      <c r="B21" s="1233"/>
      <c r="C21" s="1233"/>
      <c r="D21" s="1233">
        <v>1</v>
      </c>
      <c r="E21" s="921"/>
      <c r="F21" s="921"/>
      <c r="G21" s="919"/>
      <c r="H21" s="919"/>
      <c r="I21" s="1233">
        <v>1</v>
      </c>
      <c r="J21" s="915"/>
      <c r="K21" s="926">
        <v>1</v>
      </c>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6" ht="11.25" hidden="1" customHeight="1">
      <c r="A22" s="1233"/>
      <c r="B22" s="1233"/>
      <c r="C22" s="1233"/>
      <c r="D22" s="1233"/>
      <c r="E22" s="1233">
        <v>1</v>
      </c>
      <c r="F22" s="921"/>
      <c r="G22" s="919"/>
      <c r="H22" s="919"/>
      <c r="I22" s="1233"/>
      <c r="J22" s="921"/>
      <c r="K22" s="926">
        <v>1</v>
      </c>
      <c r="L22" s="593"/>
      <c r="M22" s="554"/>
      <c r="N22" s="581"/>
      <c r="O22" s="631"/>
      <c r="P22" s="631"/>
      <c r="Q22" s="631"/>
      <c r="R22" s="631"/>
      <c r="S22" s="631"/>
      <c r="T22" s="631"/>
      <c r="U22" s="593"/>
      <c r="V22" s="507"/>
      <c r="W22" s="559"/>
    </row>
    <row r="23" spans="1:36" ht="90">
      <c r="A23" s="1233"/>
      <c r="B23" s="1233"/>
      <c r="C23" s="1233"/>
      <c r="D23" s="1233"/>
      <c r="E23" s="1233"/>
      <c r="F23" s="1233">
        <v>1</v>
      </c>
      <c r="G23" s="919"/>
      <c r="H23" s="919"/>
      <c r="I23" s="1233"/>
      <c r="J23" s="1253"/>
      <c r="K23" s="926">
        <v>1</v>
      </c>
      <c r="L23" s="593" t="str">
        <f>mergeValue(A23) &amp;"."&amp; mergeValue(B23)&amp;"."&amp; mergeValue(C23)&amp;"."&amp; mergeValue(D23)&amp;"."&amp;  mergeValue(F23)</f>
        <v>1.1.1.1.1</v>
      </c>
      <c r="M23" s="554" t="s">
        <v>10</v>
      </c>
      <c r="N23" s="581"/>
      <c r="O23" s="1235"/>
      <c r="P23" s="1235"/>
      <c r="Q23" s="1235"/>
      <c r="R23" s="1235"/>
      <c r="S23" s="1235"/>
      <c r="T23" s="1235"/>
      <c r="U23" s="1235"/>
      <c r="V23" s="1235"/>
      <c r="W23" s="630" t="s">
        <v>636</v>
      </c>
      <c r="Y23" s="589" t="str">
        <f>strCheckUnique(Z23:Z26)</f>
        <v/>
      </c>
      <c r="AA23" s="589"/>
    </row>
    <row r="24" spans="1:36" ht="189" customHeight="1">
      <c r="A24" s="1233"/>
      <c r="B24" s="1233"/>
      <c r="C24" s="1233"/>
      <c r="D24" s="1233"/>
      <c r="E24" s="1233"/>
      <c r="F24" s="1233"/>
      <c r="G24" s="919">
        <v>1</v>
      </c>
      <c r="H24" s="919"/>
      <c r="I24" s="1233"/>
      <c r="J24" s="1253"/>
      <c r="K24" s="918"/>
      <c r="L24" s="593" t="str">
        <f>mergeValue(A24) &amp;"."&amp; mergeValue(B24)&amp;"."&amp; mergeValue(C24)&amp;"."&amp; mergeValue(D24)&amp;"."&amp;  mergeValue(F24)&amp;"."&amp;  mergeValue(G24)</f>
        <v>1.1.1.1.1.1</v>
      </c>
      <c r="M24" s="1069"/>
      <c r="N24" s="586"/>
      <c r="O24" s="562"/>
      <c r="P24" s="562"/>
      <c r="Q24" s="562"/>
      <c r="R24" s="1239"/>
      <c r="S24" s="1229" t="s">
        <v>84</v>
      </c>
      <c r="T24" s="1239"/>
      <c r="U24" s="1229" t="s">
        <v>85</v>
      </c>
      <c r="V24" s="537"/>
      <c r="W24" s="1204" t="s">
        <v>660</v>
      </c>
      <c r="X24" s="585" t="str">
        <f>strCheckDate(O25:V25)</f>
        <v/>
      </c>
      <c r="Y24" s="589"/>
      <c r="Z24" s="589" t="str">
        <f>IF(M24="","",M24 )</f>
        <v/>
      </c>
      <c r="AA24" s="589"/>
      <c r="AB24" s="589"/>
      <c r="AC24" s="589"/>
    </row>
    <row r="25" spans="1:36" ht="11.25" hidden="1" customHeight="1">
      <c r="A25" s="1233"/>
      <c r="B25" s="1233"/>
      <c r="C25" s="1233"/>
      <c r="D25" s="1233"/>
      <c r="E25" s="1233"/>
      <c r="F25" s="1233"/>
      <c r="G25" s="919"/>
      <c r="H25" s="919"/>
      <c r="I25" s="1233"/>
      <c r="J25" s="1253"/>
      <c r="K25" s="926">
        <v>1</v>
      </c>
      <c r="L25" s="600"/>
      <c r="M25" s="646"/>
      <c r="N25" s="586"/>
      <c r="O25" s="562"/>
      <c r="P25" s="562"/>
      <c r="Q25" s="584" t="str">
        <f>R24 &amp; "-" &amp; T24</f>
        <v>-</v>
      </c>
      <c r="R25" s="1239"/>
      <c r="S25" s="1229"/>
      <c r="T25" s="1239"/>
      <c r="U25" s="1229"/>
      <c r="V25" s="537"/>
      <c r="W25" s="1205"/>
      <c r="Y25" s="589"/>
      <c r="Z25" s="589"/>
      <c r="AA25" s="589"/>
      <c r="AB25" s="589"/>
      <c r="AC25" s="589"/>
    </row>
    <row r="26" spans="1:36" s="522" customFormat="1" ht="15" customHeight="1">
      <c r="A26" s="1233"/>
      <c r="B26" s="1233"/>
      <c r="C26" s="1233"/>
      <c r="D26" s="1233"/>
      <c r="E26" s="1233"/>
      <c r="F26" s="1233"/>
      <c r="G26" s="919"/>
      <c r="H26" s="919"/>
      <c r="I26" s="1233"/>
      <c r="J26" s="1253"/>
      <c r="K26" s="926">
        <v>1</v>
      </c>
      <c r="L26" s="538"/>
      <c r="M26" s="556" t="s">
        <v>25</v>
      </c>
      <c r="N26" s="551"/>
      <c r="O26" s="545"/>
      <c r="P26" s="545"/>
      <c r="Q26" s="545"/>
      <c r="R26" s="573"/>
      <c r="S26" s="564"/>
      <c r="T26" s="563"/>
      <c r="U26" s="551"/>
      <c r="V26" s="560"/>
      <c r="W26" s="1206"/>
      <c r="X26" s="587"/>
      <c r="Y26" s="587"/>
      <c r="Z26" s="587"/>
      <c r="AA26" s="587"/>
      <c r="AB26" s="587"/>
      <c r="AC26" s="587"/>
      <c r="AD26" s="587"/>
      <c r="AE26" s="587"/>
      <c r="AF26" s="587"/>
      <c r="AG26" s="587"/>
      <c r="AH26" s="587"/>
      <c r="AI26" s="587"/>
    </row>
    <row r="27" spans="1:36" s="522" customFormat="1" ht="15" customHeight="1">
      <c r="A27" s="1233"/>
      <c r="B27" s="1233"/>
      <c r="C27" s="1233"/>
      <c r="D27" s="1233"/>
      <c r="E27" s="1233"/>
      <c r="F27" s="921"/>
      <c r="G27" s="921"/>
      <c r="H27" s="919"/>
      <c r="I27" s="1233"/>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3"/>
      <c r="B28" s="1233"/>
      <c r="C28" s="1233"/>
      <c r="D28" s="1233"/>
      <c r="E28" s="921"/>
      <c r="F28" s="921"/>
      <c r="G28" s="921"/>
      <c r="H28" s="919"/>
      <c r="I28" s="1233"/>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3"/>
      <c r="B29" s="1233"/>
      <c r="C29" s="1233"/>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3"/>
      <c r="B30" s="1233"/>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3"/>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0" t="s">
        <v>658</v>
      </c>
      <c r="M5" s="1230"/>
      <c r="N5" s="1230"/>
      <c r="O5" s="1230"/>
      <c r="P5" s="1230"/>
      <c r="Q5" s="1230"/>
      <c r="R5" s="1230"/>
      <c r="S5" s="1230"/>
      <c r="T5" s="123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X7" s="585"/>
      <c r="Y7" s="585"/>
      <c r="Z7" s="585"/>
      <c r="AA7" s="585"/>
      <c r="AB7" s="585"/>
      <c r="AC7" s="585"/>
      <c r="AD7" s="585"/>
      <c r="AE7" s="585"/>
      <c r="AF7" s="585"/>
      <c r="AG7" s="585"/>
      <c r="AH7" s="585"/>
    </row>
    <row r="8" spans="7:34" s="491" customFormat="1" ht="18.75">
      <c r="G8" s="490"/>
      <c r="H8" s="490"/>
      <c r="L8" s="499"/>
      <c r="M8" s="617" t="s">
        <v>597</v>
      </c>
      <c r="N8" s="666"/>
      <c r="O8" s="1248" t="str">
        <f>IF(datePr_ch="",IF(datePr="","",datePr),datePr_ch)</f>
        <v>20.12.2018</v>
      </c>
      <c r="P8" s="1249"/>
      <c r="Q8" s="1249"/>
      <c r="R8" s="1249"/>
      <c r="S8" s="1249"/>
      <c r="T8" s="1250"/>
      <c r="U8" s="667"/>
      <c r="X8" s="505"/>
      <c r="Y8" s="505"/>
      <c r="Z8" s="505"/>
      <c r="AA8" s="505"/>
      <c r="AB8" s="505"/>
      <c r="AC8" s="505"/>
      <c r="AD8" s="505"/>
      <c r="AE8" s="505"/>
      <c r="AF8" s="505"/>
      <c r="AG8" s="505"/>
      <c r="AH8" s="505"/>
    </row>
    <row r="9" spans="7:34" s="491" customFormat="1" ht="18.75">
      <c r="G9" s="490"/>
      <c r="H9" s="490"/>
      <c r="L9" s="552"/>
      <c r="M9" s="617" t="s">
        <v>596</v>
      </c>
      <c r="N9" s="666"/>
      <c r="O9" s="1248" t="str">
        <f>IF(numberPr_ch="",IF(numberPr="","",numberPr),numberPr_ch)</f>
        <v>86/84</v>
      </c>
      <c r="P9" s="1249"/>
      <c r="Q9" s="1249"/>
      <c r="R9" s="1249"/>
      <c r="S9" s="1249"/>
      <c r="T9" s="1250"/>
      <c r="U9" s="667"/>
      <c r="X9" s="505"/>
      <c r="Y9" s="505"/>
      <c r="Z9" s="505"/>
      <c r="AA9" s="505"/>
      <c r="AB9" s="505"/>
      <c r="AC9" s="505"/>
      <c r="AD9" s="505"/>
      <c r="AE9" s="505"/>
      <c r="AF9" s="505"/>
      <c r="AG9" s="505"/>
      <c r="AH9" s="505"/>
    </row>
    <row r="10" spans="7:34" s="491" customFormat="1" ht="18.75">
      <c r="G10" s="490"/>
      <c r="H10" s="490"/>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7:34" s="491" customFormat="1" ht="11.25" hidden="1">
      <c r="G11" s="490"/>
      <c r="H11" s="490"/>
      <c r="L11" s="1231"/>
      <c r="M11" s="1231"/>
      <c r="N11" s="488"/>
      <c r="O11" s="1254"/>
      <c r="P11" s="1254"/>
      <c r="Q11" s="1254"/>
      <c r="R11" s="1254"/>
      <c r="S11" s="1254"/>
      <c r="T11" s="1254"/>
      <c r="U11" s="503" t="s">
        <v>373</v>
      </c>
      <c r="X11" s="505"/>
      <c r="Y11" s="505"/>
      <c r="Z11" s="505"/>
      <c r="AA11" s="505"/>
      <c r="AB11" s="505"/>
      <c r="AC11" s="505"/>
      <c r="AD11" s="505"/>
      <c r="AE11" s="505"/>
      <c r="AF11" s="505"/>
      <c r="AG11" s="505"/>
      <c r="AH11" s="505"/>
    </row>
    <row r="12" spans="7:34">
      <c r="J12" s="481"/>
      <c r="K12" s="481"/>
      <c r="L12" s="477"/>
      <c r="M12" s="477"/>
      <c r="N12" s="477"/>
      <c r="O12" s="1252"/>
      <c r="P12" s="1252"/>
      <c r="Q12" s="1252"/>
      <c r="R12" s="1252"/>
      <c r="S12" s="1252"/>
      <c r="T12" s="1252"/>
      <c r="U12" s="1252"/>
    </row>
    <row r="13" spans="7:34">
      <c r="J13" s="481"/>
      <c r="K13" s="481"/>
      <c r="L13" s="1150" t="s">
        <v>454</v>
      </c>
      <c r="M13" s="1150"/>
      <c r="N13" s="1150"/>
      <c r="O13" s="1150"/>
      <c r="P13" s="1150"/>
      <c r="Q13" s="1150"/>
      <c r="R13" s="1150"/>
      <c r="S13" s="1150"/>
      <c r="T13" s="1150"/>
      <c r="U13" s="1150"/>
      <c r="V13" s="1150"/>
      <c r="W13" s="1150" t="s">
        <v>455</v>
      </c>
    </row>
    <row r="14" spans="7:34" ht="14.25" customHeight="1">
      <c r="J14" s="481"/>
      <c r="K14" s="481"/>
      <c r="L14" s="1214" t="s">
        <v>92</v>
      </c>
      <c r="M14" s="1214" t="s">
        <v>640</v>
      </c>
      <c r="N14" s="521"/>
      <c r="O14" s="1215" t="s">
        <v>642</v>
      </c>
      <c r="P14" s="1216"/>
      <c r="Q14" s="1216"/>
      <c r="R14" s="1216"/>
      <c r="S14" s="1216"/>
      <c r="T14" s="1217"/>
      <c r="U14" s="1225" t="s">
        <v>341</v>
      </c>
      <c r="V14" s="1211" t="s">
        <v>275</v>
      </c>
      <c r="W14" s="1150"/>
    </row>
    <row r="15" spans="7:34" s="523" customFormat="1" ht="14.25" customHeight="1">
      <c r="G15" s="531"/>
      <c r="H15" s="531"/>
      <c r="I15" s="531"/>
      <c r="J15" s="529"/>
      <c r="K15" s="529"/>
      <c r="L15" s="1214"/>
      <c r="M15" s="1214"/>
      <c r="N15" s="521"/>
      <c r="O15" s="1220" t="s">
        <v>606</v>
      </c>
      <c r="P15" s="1218" t="s">
        <v>271</v>
      </c>
      <c r="Q15" s="1219"/>
      <c r="R15" s="1223" t="s">
        <v>655</v>
      </c>
      <c r="S15" s="1223"/>
      <c r="T15" s="1224"/>
      <c r="U15" s="1226"/>
      <c r="V15" s="1212"/>
      <c r="W15" s="1150"/>
      <c r="X15" s="585"/>
      <c r="Y15" s="585"/>
      <c r="Z15" s="585"/>
      <c r="AA15" s="585"/>
      <c r="AB15" s="585"/>
      <c r="AC15" s="585"/>
      <c r="AD15" s="585"/>
      <c r="AE15" s="585"/>
      <c r="AF15" s="585"/>
      <c r="AG15" s="585"/>
      <c r="AH15" s="585"/>
    </row>
    <row r="16" spans="7:34" ht="33.75">
      <c r="J16" s="481"/>
      <c r="K16" s="481"/>
      <c r="L16" s="1214"/>
      <c r="M16" s="1214"/>
      <c r="N16" s="520"/>
      <c r="O16" s="1221"/>
      <c r="P16" s="535" t="s">
        <v>766</v>
      </c>
      <c r="Q16" s="535" t="s">
        <v>767</v>
      </c>
      <c r="R16" s="536" t="s">
        <v>274</v>
      </c>
      <c r="S16" s="1209" t="s">
        <v>273</v>
      </c>
      <c r="T16" s="1210"/>
      <c r="U16" s="1227"/>
      <c r="V16" s="1213"/>
      <c r="W16" s="1150"/>
    </row>
    <row r="17" spans="1:34">
      <c r="J17" s="481"/>
      <c r="K17" s="489">
        <v>1</v>
      </c>
      <c r="L17" s="478" t="s">
        <v>93</v>
      </c>
      <c r="M17" s="478" t="s">
        <v>49</v>
      </c>
      <c r="N17" s="496" t="s">
        <v>49</v>
      </c>
      <c r="O17" s="487">
        <f ca="1">OFFSET(O17,0,-1)+1</f>
        <v>3</v>
      </c>
      <c r="P17" s="487">
        <f ca="1">OFFSET(P17,0,-1)+1</f>
        <v>4</v>
      </c>
      <c r="Q17" s="487">
        <f ca="1">OFFSET(Q17,0,-1)+1</f>
        <v>5</v>
      </c>
      <c r="R17" s="487">
        <f ca="1">OFFSET(R17,0,-1)+1</f>
        <v>6</v>
      </c>
      <c r="S17" s="1232">
        <f ca="1">OFFSET(S17,0,-1)+1</f>
        <v>7</v>
      </c>
      <c r="T17" s="1232"/>
      <c r="U17" s="487">
        <f ca="1">OFFSET(U17,0,-2)+1</f>
        <v>8</v>
      </c>
      <c r="V17" s="495">
        <f ca="1">OFFSET(V17,0,-1)</f>
        <v>8</v>
      </c>
      <c r="W17" s="487">
        <f ca="1">OFFSET(W17,0,-1)+1</f>
        <v>9</v>
      </c>
    </row>
    <row r="18" spans="1:34" ht="22.5">
      <c r="A18" s="1233">
        <v>1</v>
      </c>
      <c r="B18" s="940"/>
      <c r="C18" s="940"/>
      <c r="D18" s="940"/>
      <c r="E18" s="941"/>
      <c r="F18" s="942"/>
      <c r="G18" s="942"/>
      <c r="H18" s="942"/>
      <c r="I18" s="943"/>
      <c r="J18" s="938"/>
      <c r="K18" s="945"/>
      <c r="L18" s="593">
        <f>mergeValue(A18)</f>
        <v>1</v>
      </c>
      <c r="M18" s="641" t="s">
        <v>20</v>
      </c>
      <c r="N18" s="580"/>
      <c r="O18" s="1245"/>
      <c r="P18" s="1245"/>
      <c r="Q18" s="1245"/>
      <c r="R18" s="1245"/>
      <c r="S18" s="1245"/>
      <c r="T18" s="1245"/>
      <c r="U18" s="1245"/>
      <c r="V18" s="1245"/>
      <c r="W18" s="630" t="s">
        <v>659</v>
      </c>
    </row>
    <row r="19" spans="1:34" ht="22.5">
      <c r="A19" s="1233"/>
      <c r="B19" s="1233">
        <v>1</v>
      </c>
      <c r="C19" s="940"/>
      <c r="D19" s="940"/>
      <c r="E19" s="942"/>
      <c r="F19" s="942"/>
      <c r="G19" s="942"/>
      <c r="H19" s="942"/>
      <c r="I19" s="937"/>
      <c r="J19" s="936"/>
      <c r="K19" s="939"/>
      <c r="L19" s="593" t="str">
        <f>mergeValue(A19) &amp;"."&amp; mergeValue(B19)</f>
        <v>1.1</v>
      </c>
      <c r="M19" s="546" t="s">
        <v>16</v>
      </c>
      <c r="N19" s="580"/>
      <c r="O19" s="1245"/>
      <c r="P19" s="1245"/>
      <c r="Q19" s="1245"/>
      <c r="R19" s="1245"/>
      <c r="S19" s="1245"/>
      <c r="T19" s="1245"/>
      <c r="U19" s="1245"/>
      <c r="V19" s="1245"/>
      <c r="W19" s="630" t="s">
        <v>478</v>
      </c>
    </row>
    <row r="20" spans="1:34" ht="22.5">
      <c r="A20" s="1233"/>
      <c r="B20" s="1233"/>
      <c r="C20" s="1233">
        <v>1</v>
      </c>
      <c r="D20" s="940"/>
      <c r="E20" s="942"/>
      <c r="F20" s="942"/>
      <c r="G20" s="942"/>
      <c r="H20" s="942"/>
      <c r="I20" s="944"/>
      <c r="J20" s="936"/>
      <c r="K20" s="939"/>
      <c r="L20" s="593" t="str">
        <f>mergeValue(A20) &amp;"."&amp; mergeValue(B20)&amp;"."&amp; mergeValue(C20)</f>
        <v>1.1.1</v>
      </c>
      <c r="M20" s="547" t="s">
        <v>7</v>
      </c>
      <c r="N20" s="580"/>
      <c r="O20" s="1245"/>
      <c r="P20" s="1245"/>
      <c r="Q20" s="1245"/>
      <c r="R20" s="1245"/>
      <c r="S20" s="1245"/>
      <c r="T20" s="1245"/>
      <c r="U20" s="1245"/>
      <c r="V20" s="1245"/>
      <c r="W20" s="630" t="s">
        <v>634</v>
      </c>
    </row>
    <row r="21" spans="1:34" ht="22.5">
      <c r="A21" s="1233"/>
      <c r="B21" s="1233"/>
      <c r="C21" s="1233"/>
      <c r="D21" s="1233">
        <v>1</v>
      </c>
      <c r="E21" s="942"/>
      <c r="F21" s="942"/>
      <c r="G21" s="942"/>
      <c r="H21" s="942"/>
      <c r="I21" s="944"/>
      <c r="J21" s="936"/>
      <c r="K21" s="939"/>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4" ht="11.25" hidden="1" customHeight="1">
      <c r="A22" s="1233"/>
      <c r="B22" s="1233"/>
      <c r="C22" s="1233"/>
      <c r="D22" s="1233"/>
      <c r="E22" s="1233">
        <v>1</v>
      </c>
      <c r="F22" s="942"/>
      <c r="G22" s="942"/>
      <c r="H22" s="940">
        <v>1</v>
      </c>
      <c r="I22" s="1233">
        <v>1</v>
      </c>
      <c r="J22" s="942"/>
      <c r="K22" s="947"/>
      <c r="L22" s="593"/>
      <c r="M22" s="554"/>
      <c r="N22" s="581"/>
      <c r="O22" s="631"/>
      <c r="P22" s="631"/>
      <c r="Q22" s="631"/>
      <c r="R22" s="631"/>
      <c r="S22" s="631"/>
      <c r="T22" s="631"/>
      <c r="U22" s="631"/>
      <c r="V22" s="508"/>
      <c r="W22" s="559"/>
    </row>
    <row r="23" spans="1:34" ht="90">
      <c r="A23" s="1233"/>
      <c r="B23" s="1233"/>
      <c r="C23" s="1233"/>
      <c r="D23" s="1233"/>
      <c r="E23" s="1233"/>
      <c r="F23" s="1233">
        <v>1</v>
      </c>
      <c r="G23" s="940"/>
      <c r="H23" s="940"/>
      <c r="I23" s="1233"/>
      <c r="J23" s="1233">
        <v>1</v>
      </c>
      <c r="K23" s="948"/>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636</v>
      </c>
      <c r="Y23" s="504" t="str">
        <f>strCheckUnique(Z23:Z26)</f>
        <v/>
      </c>
      <c r="AA23" s="504"/>
    </row>
    <row r="24" spans="1:34" ht="189" customHeight="1">
      <c r="A24" s="1233"/>
      <c r="B24" s="1233"/>
      <c r="C24" s="1233"/>
      <c r="D24" s="1233"/>
      <c r="E24" s="1233"/>
      <c r="F24" s="1233"/>
      <c r="G24" s="940">
        <v>1</v>
      </c>
      <c r="H24" s="940"/>
      <c r="I24" s="1233"/>
      <c r="J24" s="1233"/>
      <c r="K24" s="948">
        <v>1</v>
      </c>
      <c r="L24" s="593" t="str">
        <f>mergeValue(A24) &amp;"."&amp; mergeValue(B24)&amp;"."&amp; mergeValue(C24)&amp;"."&amp; mergeValue(D24)&amp;"."&amp; mergeValue(F24)&amp;"."&amp; mergeValue(G24)</f>
        <v>1.1.1.1.1.1</v>
      </c>
      <c r="M24" s="1069"/>
      <c r="N24" s="586"/>
      <c r="O24" s="562"/>
      <c r="P24" s="562"/>
      <c r="Q24" s="1094"/>
      <c r="R24" s="1239"/>
      <c r="S24" s="1229" t="s">
        <v>84</v>
      </c>
      <c r="T24" s="1239"/>
      <c r="U24" s="1229" t="s">
        <v>85</v>
      </c>
      <c r="V24" s="578"/>
      <c r="W24" s="1204" t="s">
        <v>660</v>
      </c>
      <c r="X24" s="500" t="str">
        <f>strCheckDate(O25:V25)</f>
        <v/>
      </c>
      <c r="Y24" s="504"/>
      <c r="Z24" s="504" t="str">
        <f>IF(M24="","",M24 )</f>
        <v/>
      </c>
      <c r="AA24" s="504"/>
      <c r="AB24" s="504"/>
      <c r="AC24" s="504"/>
    </row>
    <row r="25" spans="1:34" ht="11.25" hidden="1">
      <c r="A25" s="1233"/>
      <c r="B25" s="1233"/>
      <c r="C25" s="1233"/>
      <c r="D25" s="1233"/>
      <c r="E25" s="1233"/>
      <c r="F25" s="1233"/>
      <c r="G25" s="940"/>
      <c r="H25" s="940"/>
      <c r="I25" s="1233"/>
      <c r="J25" s="1233"/>
      <c r="K25" s="948"/>
      <c r="L25" s="600"/>
      <c r="M25" s="646"/>
      <c r="N25" s="586"/>
      <c r="O25" s="562"/>
      <c r="P25" s="562"/>
      <c r="Q25" s="584" t="str">
        <f>R24 &amp; "-" &amp; T24</f>
        <v>-</v>
      </c>
      <c r="R25" s="1228"/>
      <c r="S25" s="1229"/>
      <c r="T25" s="1228"/>
      <c r="U25" s="1229"/>
      <c r="V25" s="578"/>
      <c r="W25" s="1205"/>
    </row>
    <row r="26" spans="1:34" s="475" customFormat="1" ht="15" customHeight="1">
      <c r="A26" s="1233"/>
      <c r="B26" s="1233"/>
      <c r="C26" s="1233"/>
      <c r="D26" s="1233"/>
      <c r="E26" s="1233"/>
      <c r="F26" s="1233"/>
      <c r="G26" s="942"/>
      <c r="H26" s="940"/>
      <c r="I26" s="1233"/>
      <c r="J26" s="1233"/>
      <c r="K26" s="947"/>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4" s="475" customFormat="1" ht="15" customHeight="1">
      <c r="A27" s="1233"/>
      <c r="B27" s="1233"/>
      <c r="C27" s="1233"/>
      <c r="D27" s="1233"/>
      <c r="E27" s="1233"/>
      <c r="F27" s="942"/>
      <c r="G27" s="942"/>
      <c r="H27" s="940"/>
      <c r="I27" s="123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3"/>
      <c r="B28" s="1233"/>
      <c r="C28" s="1233"/>
      <c r="D28" s="123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3"/>
      <c r="B29" s="1233"/>
      <c r="C29" s="1233"/>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3"/>
      <c r="B30" s="1233"/>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3"/>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0" t="s">
        <v>658</v>
      </c>
      <c r="M5" s="1230"/>
      <c r="N5" s="1230"/>
      <c r="O5" s="1230"/>
      <c r="P5" s="1230"/>
      <c r="Q5" s="1230"/>
      <c r="R5" s="1230"/>
      <c r="S5" s="1230"/>
      <c r="T5" s="123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248" t="str">
        <f>IF(datePr_ch="",IF(datePr="","",datePr),datePr_ch)</f>
        <v>20.12.2018</v>
      </c>
      <c r="P8" s="1249"/>
      <c r="Q8" s="1249"/>
      <c r="R8" s="1249"/>
      <c r="S8" s="1249"/>
      <c r="T8" s="125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248" t="str">
        <f>IF(numberPr_ch="",IF(numberPr="","",numberPr),numberPr_ch)</f>
        <v>86/84</v>
      </c>
      <c r="P9" s="1249"/>
      <c r="Q9" s="1249"/>
      <c r="R9" s="1249"/>
      <c r="S9" s="1249"/>
      <c r="T9" s="125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2"/>
      <c r="P12" s="1252"/>
      <c r="Q12" s="1252"/>
      <c r="R12" s="1252"/>
      <c r="S12" s="1252"/>
      <c r="T12" s="1252"/>
      <c r="U12" s="1252"/>
    </row>
    <row r="13" spans="1:34">
      <c r="J13" s="481"/>
      <c r="K13" s="481"/>
      <c r="L13" s="1150" t="s">
        <v>454</v>
      </c>
      <c r="M13" s="1150"/>
      <c r="N13" s="1150"/>
      <c r="O13" s="1150"/>
      <c r="P13" s="1150"/>
      <c r="Q13" s="1150"/>
      <c r="R13" s="1150"/>
      <c r="S13" s="1150"/>
      <c r="T13" s="1150"/>
      <c r="U13" s="1150"/>
      <c r="V13" s="1150"/>
      <c r="W13" s="1150" t="s">
        <v>455</v>
      </c>
    </row>
    <row r="14" spans="1:34" ht="14.25" customHeight="1">
      <c r="J14" s="481"/>
      <c r="K14" s="481"/>
      <c r="L14" s="1214" t="s">
        <v>92</v>
      </c>
      <c r="M14" s="1214" t="s">
        <v>640</v>
      </c>
      <c r="N14" s="521"/>
      <c r="O14" s="1215" t="s">
        <v>642</v>
      </c>
      <c r="P14" s="1216"/>
      <c r="Q14" s="1216"/>
      <c r="R14" s="1216"/>
      <c r="S14" s="1216"/>
      <c r="T14" s="1217"/>
      <c r="U14" s="1225" t="s">
        <v>341</v>
      </c>
      <c r="V14" s="1211" t="s">
        <v>275</v>
      </c>
      <c r="W14" s="1150"/>
    </row>
    <row r="15" spans="1:34" s="523" customFormat="1" ht="14.25" customHeight="1">
      <c r="A15" s="585"/>
      <c r="B15" s="585"/>
      <c r="C15" s="585"/>
      <c r="D15" s="585"/>
      <c r="E15" s="585"/>
      <c r="F15" s="585"/>
      <c r="G15" s="591"/>
      <c r="H15" s="591"/>
      <c r="I15" s="531"/>
      <c r="J15" s="529"/>
      <c r="K15" s="529"/>
      <c r="L15" s="1214"/>
      <c r="M15" s="1214"/>
      <c r="N15" s="521"/>
      <c r="O15" s="1220" t="s">
        <v>773</v>
      </c>
      <c r="P15" s="1218" t="s">
        <v>271</v>
      </c>
      <c r="Q15" s="1219"/>
      <c r="R15" s="1223" t="s">
        <v>655</v>
      </c>
      <c r="S15" s="1223"/>
      <c r="T15" s="1224"/>
      <c r="U15" s="1226"/>
      <c r="V15" s="1212"/>
      <c r="W15" s="1150"/>
      <c r="X15" s="585"/>
      <c r="Y15" s="585"/>
      <c r="Z15" s="585"/>
      <c r="AA15" s="585"/>
      <c r="AB15" s="585"/>
      <c r="AC15" s="585"/>
      <c r="AD15" s="585"/>
      <c r="AE15" s="585"/>
      <c r="AF15" s="585"/>
      <c r="AG15" s="585"/>
      <c r="AH15" s="585"/>
    </row>
    <row r="16" spans="1:34" ht="33.75">
      <c r="J16" s="481"/>
      <c r="K16" s="481"/>
      <c r="L16" s="1214"/>
      <c r="M16" s="1214"/>
      <c r="N16" s="520"/>
      <c r="O16" s="1221"/>
      <c r="P16" s="535" t="s">
        <v>766</v>
      </c>
      <c r="Q16" s="535" t="s">
        <v>767</v>
      </c>
      <c r="R16" s="536" t="s">
        <v>274</v>
      </c>
      <c r="S16" s="1209" t="s">
        <v>273</v>
      </c>
      <c r="T16" s="1210"/>
      <c r="U16" s="1227"/>
      <c r="V16" s="1213"/>
      <c r="W16" s="1150"/>
    </row>
    <row r="17" spans="1:35">
      <c r="J17" s="481"/>
      <c r="K17" s="489">
        <v>1</v>
      </c>
      <c r="L17" s="525" t="s">
        <v>93</v>
      </c>
      <c r="M17" s="525" t="s">
        <v>49</v>
      </c>
      <c r="N17" s="496" t="s">
        <v>49</v>
      </c>
      <c r="O17" s="487">
        <f ca="1">OFFSET(O17,0,-1)+1</f>
        <v>3</v>
      </c>
      <c r="P17" s="487">
        <f ca="1">OFFSET(P17,0,-1)+1</f>
        <v>4</v>
      </c>
      <c r="Q17" s="487">
        <f ca="1">OFFSET(Q17,0,-1)+1</f>
        <v>5</v>
      </c>
      <c r="R17" s="487">
        <f ca="1">OFFSET(R17,0,-1)+1</f>
        <v>6</v>
      </c>
      <c r="S17" s="1232">
        <f ca="1">OFFSET(S17,0,-1)+1</f>
        <v>7</v>
      </c>
      <c r="T17" s="1232"/>
      <c r="U17" s="487">
        <f ca="1">OFFSET(U17,0,-2)+1</f>
        <v>8</v>
      </c>
      <c r="V17" s="651">
        <f ca="1">OFFSET(V17,0,-1)</f>
        <v>8</v>
      </c>
      <c r="W17" s="487">
        <f ca="1">OFFSET(W17,0,-1)+1</f>
        <v>9</v>
      </c>
    </row>
    <row r="18" spans="1:35" ht="22.5">
      <c r="A18" s="1233">
        <v>1</v>
      </c>
      <c r="B18" s="958"/>
      <c r="C18" s="958"/>
      <c r="D18" s="958"/>
      <c r="E18" s="959"/>
      <c r="F18" s="960"/>
      <c r="G18" s="960"/>
      <c r="H18" s="960"/>
      <c r="I18" s="961"/>
      <c r="J18" s="956"/>
      <c r="K18" s="963"/>
      <c r="L18" s="593">
        <f>mergeValue(A18)</f>
        <v>1</v>
      </c>
      <c r="M18" s="641" t="s">
        <v>20</v>
      </c>
      <c r="N18" s="580"/>
      <c r="O18" s="1245"/>
      <c r="P18" s="1245"/>
      <c r="Q18" s="1245"/>
      <c r="R18" s="1245"/>
      <c r="S18" s="1245"/>
      <c r="T18" s="1245"/>
      <c r="U18" s="1245"/>
      <c r="V18" s="1245"/>
      <c r="W18" s="630" t="s">
        <v>659</v>
      </c>
    </row>
    <row r="19" spans="1:35" ht="22.5">
      <c r="A19" s="1233"/>
      <c r="B19" s="1233">
        <v>1</v>
      </c>
      <c r="C19" s="958"/>
      <c r="D19" s="958"/>
      <c r="E19" s="960"/>
      <c r="F19" s="960"/>
      <c r="G19" s="960"/>
      <c r="H19" s="960"/>
      <c r="I19" s="955"/>
      <c r="J19" s="954"/>
      <c r="K19" s="957"/>
      <c r="L19" s="593" t="str">
        <f>mergeValue(A19) &amp;"."&amp; mergeValue(B19)</f>
        <v>1.1</v>
      </c>
      <c r="M19" s="546" t="s">
        <v>16</v>
      </c>
      <c r="N19" s="580"/>
      <c r="O19" s="1245"/>
      <c r="P19" s="1245"/>
      <c r="Q19" s="1245"/>
      <c r="R19" s="1245"/>
      <c r="S19" s="1245"/>
      <c r="T19" s="1245"/>
      <c r="U19" s="1245"/>
      <c r="V19" s="1245"/>
      <c r="W19" s="630" t="s">
        <v>478</v>
      </c>
    </row>
    <row r="20" spans="1:35" ht="22.5">
      <c r="A20" s="1233"/>
      <c r="B20" s="1233"/>
      <c r="C20" s="1233">
        <v>1</v>
      </c>
      <c r="D20" s="958"/>
      <c r="E20" s="960"/>
      <c r="F20" s="960"/>
      <c r="G20" s="960"/>
      <c r="H20" s="960"/>
      <c r="I20" s="962"/>
      <c r="J20" s="954"/>
      <c r="K20" s="957"/>
      <c r="L20" s="593" t="str">
        <f>mergeValue(A20) &amp;"."&amp; mergeValue(B20)&amp;"."&amp; mergeValue(C20)</f>
        <v>1.1.1</v>
      </c>
      <c r="M20" s="547" t="s">
        <v>7</v>
      </c>
      <c r="N20" s="580"/>
      <c r="O20" s="1245"/>
      <c r="P20" s="1245"/>
      <c r="Q20" s="1245"/>
      <c r="R20" s="1245"/>
      <c r="S20" s="1245"/>
      <c r="T20" s="1245"/>
      <c r="U20" s="1245"/>
      <c r="V20" s="1245"/>
      <c r="W20" s="630" t="s">
        <v>634</v>
      </c>
    </row>
    <row r="21" spans="1:35" ht="22.5">
      <c r="A21" s="1233"/>
      <c r="B21" s="1233"/>
      <c r="C21" s="1233"/>
      <c r="D21" s="1233">
        <v>1</v>
      </c>
      <c r="E21" s="960"/>
      <c r="F21" s="960"/>
      <c r="G21" s="960"/>
      <c r="H21" s="960"/>
      <c r="I21" s="962"/>
      <c r="J21" s="954"/>
      <c r="K21" s="957"/>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5" ht="11.25" hidden="1" customHeight="1">
      <c r="A22" s="1233"/>
      <c r="B22" s="1233"/>
      <c r="C22" s="1233"/>
      <c r="D22" s="1233"/>
      <c r="E22" s="1233">
        <v>1</v>
      </c>
      <c r="F22" s="960"/>
      <c r="G22" s="960"/>
      <c r="H22" s="958">
        <v>1</v>
      </c>
      <c r="I22" s="1233">
        <v>1</v>
      </c>
      <c r="J22" s="960"/>
      <c r="K22" s="965"/>
      <c r="L22" s="593"/>
      <c r="M22" s="554"/>
      <c r="N22" s="581"/>
      <c r="O22" s="631"/>
      <c r="P22" s="631"/>
      <c r="Q22" s="631"/>
      <c r="R22" s="631"/>
      <c r="S22" s="631"/>
      <c r="T22" s="631"/>
      <c r="U22" s="631"/>
      <c r="V22" s="508"/>
      <c r="W22" s="559"/>
    </row>
    <row r="23" spans="1:35" ht="90">
      <c r="A23" s="1233"/>
      <c r="B23" s="1233"/>
      <c r="C23" s="1233"/>
      <c r="D23" s="1233"/>
      <c r="E23" s="1233"/>
      <c r="F23" s="1233">
        <v>1</v>
      </c>
      <c r="G23" s="958"/>
      <c r="H23" s="958"/>
      <c r="I23" s="1233"/>
      <c r="J23" s="1233">
        <v>1</v>
      </c>
      <c r="K23" s="966"/>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636</v>
      </c>
      <c r="Y23" s="504" t="str">
        <f>strCheckUnique(Z23:Z26)</f>
        <v/>
      </c>
      <c r="AA23" s="504"/>
    </row>
    <row r="24" spans="1:35" ht="189" customHeight="1">
      <c r="A24" s="1233"/>
      <c r="B24" s="1233"/>
      <c r="C24" s="1233"/>
      <c r="D24" s="1233"/>
      <c r="E24" s="1233"/>
      <c r="F24" s="1233"/>
      <c r="G24" s="958">
        <v>1</v>
      </c>
      <c r="H24" s="958"/>
      <c r="I24" s="1233"/>
      <c r="J24" s="1233"/>
      <c r="K24" s="966">
        <v>1</v>
      </c>
      <c r="L24" s="593" t="str">
        <f>mergeValue(A24) &amp;"."&amp; mergeValue(B24)&amp;"."&amp; mergeValue(C24)&amp;"."&amp; mergeValue(D24)&amp;"."&amp; mergeValue(F24)&amp;"."&amp; mergeValue(G24)</f>
        <v>1.1.1.1.1.1</v>
      </c>
      <c r="M24" s="1069"/>
      <c r="N24" s="586"/>
      <c r="O24" s="562"/>
      <c r="P24" s="562"/>
      <c r="Q24" s="1094"/>
      <c r="R24" s="1239"/>
      <c r="S24" s="1229" t="s">
        <v>84</v>
      </c>
      <c r="T24" s="1239"/>
      <c r="U24" s="1229" t="s">
        <v>85</v>
      </c>
      <c r="V24" s="578"/>
      <c r="W24" s="1204" t="s">
        <v>660</v>
      </c>
      <c r="X24" s="500" t="str">
        <f>strCheckDate(O25:V25)</f>
        <v/>
      </c>
      <c r="Y24" s="504"/>
      <c r="Z24" s="504" t="str">
        <f>IF(M24="","",M24 )</f>
        <v/>
      </c>
      <c r="AA24" s="504"/>
      <c r="AB24" s="504"/>
      <c r="AC24" s="504"/>
    </row>
    <row r="25" spans="1:35" ht="11.25" hidden="1">
      <c r="A25" s="1233"/>
      <c r="B25" s="1233"/>
      <c r="C25" s="1233"/>
      <c r="D25" s="1233"/>
      <c r="E25" s="1233"/>
      <c r="F25" s="1233"/>
      <c r="G25" s="958"/>
      <c r="H25" s="958"/>
      <c r="I25" s="1233"/>
      <c r="J25" s="1233"/>
      <c r="K25" s="966"/>
      <c r="L25" s="600"/>
      <c r="M25" s="646"/>
      <c r="N25" s="586"/>
      <c r="O25" s="562"/>
      <c r="P25" s="562"/>
      <c r="Q25" s="584" t="str">
        <f>R24 &amp; "-" &amp; T24</f>
        <v>-</v>
      </c>
      <c r="R25" s="1228"/>
      <c r="S25" s="1229"/>
      <c r="T25" s="1228"/>
      <c r="U25" s="1229"/>
      <c r="V25" s="578"/>
      <c r="W25" s="1205"/>
    </row>
    <row r="26" spans="1:35" s="475" customFormat="1" ht="15" customHeight="1">
      <c r="A26" s="1233"/>
      <c r="B26" s="1233"/>
      <c r="C26" s="1233"/>
      <c r="D26" s="1233"/>
      <c r="E26" s="1233"/>
      <c r="F26" s="1233"/>
      <c r="G26" s="960"/>
      <c r="H26" s="958"/>
      <c r="I26" s="1233"/>
      <c r="J26" s="1233"/>
      <c r="K26" s="965"/>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5" s="475" customFormat="1" ht="15" customHeight="1">
      <c r="A27" s="1233"/>
      <c r="B27" s="1233"/>
      <c r="C27" s="1233"/>
      <c r="D27" s="1233"/>
      <c r="E27" s="1233"/>
      <c r="F27" s="960"/>
      <c r="G27" s="960"/>
      <c r="H27" s="958"/>
      <c r="I27" s="123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3"/>
      <c r="B28" s="1233"/>
      <c r="C28" s="1233"/>
      <c r="D28" s="123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3"/>
      <c r="B29" s="1233"/>
      <c r="C29" s="123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3"/>
      <c r="B30" s="123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499</v>
      </c>
      <c r="H13" s="316"/>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594</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0" t="s">
        <v>667</v>
      </c>
      <c r="M5" s="1230"/>
      <c r="N5" s="1230"/>
      <c r="O5" s="1230"/>
      <c r="P5" s="1230"/>
      <c r="Q5" s="1230"/>
      <c r="R5" s="1230"/>
      <c r="S5" s="1230"/>
      <c r="T5" s="123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V7" s="524"/>
      <c r="AC7" s="585"/>
      <c r="AD7" s="585"/>
      <c r="AE7" s="585"/>
      <c r="AF7" s="585"/>
      <c r="AG7" s="585"/>
    </row>
    <row r="8" spans="1:33" s="491" customFormat="1" ht="18.75">
      <c r="A8" s="505"/>
      <c r="B8" s="505"/>
      <c r="C8" s="505"/>
      <c r="D8" s="505"/>
      <c r="E8" s="505"/>
      <c r="F8" s="505"/>
      <c r="G8" s="505"/>
      <c r="H8" s="505"/>
      <c r="L8" s="499"/>
      <c r="M8" s="617" t="s">
        <v>597</v>
      </c>
      <c r="N8" s="666"/>
      <c r="O8" s="1248" t="str">
        <f>IF(datePr_ch="",IF(datePr="","",datePr),datePr_ch)</f>
        <v>20.12.2018</v>
      </c>
      <c r="P8" s="1249"/>
      <c r="Q8" s="1249"/>
      <c r="R8" s="1249"/>
      <c r="S8" s="1249"/>
      <c r="T8" s="1250"/>
      <c r="U8" s="667"/>
      <c r="V8" s="486"/>
      <c r="AC8" s="505"/>
      <c r="AD8" s="505"/>
      <c r="AE8" s="505"/>
      <c r="AF8" s="505"/>
      <c r="AG8" s="505"/>
    </row>
    <row r="9" spans="1:33" s="491" customFormat="1" ht="18.75">
      <c r="A9" s="505"/>
      <c r="B9" s="505"/>
      <c r="C9" s="505"/>
      <c r="D9" s="505"/>
      <c r="E9" s="505"/>
      <c r="F9" s="505"/>
      <c r="G9" s="505"/>
      <c r="H9" s="505"/>
      <c r="L9" s="552"/>
      <c r="M9" s="617" t="s">
        <v>596</v>
      </c>
      <c r="N9" s="666"/>
      <c r="O9" s="1248" t="str">
        <f>IF(numberPr_ch="",IF(numberPr="","",numberPr),numberPr_ch)</f>
        <v>86/84</v>
      </c>
      <c r="P9" s="1249"/>
      <c r="Q9" s="1249"/>
      <c r="R9" s="1249"/>
      <c r="S9" s="1249"/>
      <c r="T9" s="1250"/>
      <c r="U9" s="667"/>
      <c r="V9" s="486"/>
      <c r="AC9" s="505"/>
      <c r="AD9" s="505"/>
      <c r="AE9" s="505"/>
      <c r="AF9" s="505"/>
      <c r="AG9" s="505"/>
    </row>
    <row r="10" spans="1:33" s="491" customFormat="1" ht="18.75">
      <c r="A10" s="505"/>
      <c r="B10" s="505"/>
      <c r="C10" s="505"/>
      <c r="D10" s="505"/>
      <c r="E10" s="505"/>
      <c r="F10" s="505"/>
      <c r="G10" s="505"/>
      <c r="H10" s="505"/>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7"/>
      <c r="P12" s="1247"/>
      <c r="Q12" s="1247"/>
      <c r="R12" s="1247"/>
      <c r="S12" s="1247"/>
      <c r="T12" s="1247"/>
      <c r="U12" s="1247"/>
      <c r="V12" s="1247"/>
      <c r="W12" s="1247"/>
      <c r="X12" s="1247"/>
      <c r="Y12" s="1247"/>
      <c r="Z12" s="1247"/>
    </row>
    <row r="13" spans="1:33" ht="14.25" customHeight="1">
      <c r="J13" s="481"/>
      <c r="K13" s="481"/>
      <c r="L13" s="1214" t="s">
        <v>454</v>
      </c>
      <c r="M13" s="1214"/>
      <c r="N13" s="1214"/>
      <c r="O13" s="1214"/>
      <c r="P13" s="1214"/>
      <c r="Q13" s="1214"/>
      <c r="R13" s="1214"/>
      <c r="S13" s="1214"/>
      <c r="T13" s="1214"/>
      <c r="U13" s="1214"/>
      <c r="V13" s="1214"/>
      <c r="W13" s="1214"/>
      <c r="X13" s="1214"/>
      <c r="Y13" s="1214"/>
      <c r="Z13" s="1214"/>
      <c r="AA13" s="1214"/>
      <c r="AB13" s="1150" t="s">
        <v>455</v>
      </c>
    </row>
    <row r="14" spans="1:33" ht="14.25" customHeight="1">
      <c r="J14" s="481"/>
      <c r="K14" s="481"/>
      <c r="L14" s="1214" t="s">
        <v>92</v>
      </c>
      <c r="M14" s="1214" t="s">
        <v>640</v>
      </c>
      <c r="N14" s="578"/>
      <c r="O14" s="1150" t="s">
        <v>642</v>
      </c>
      <c r="P14" s="1150"/>
      <c r="Q14" s="1150"/>
      <c r="R14" s="1150"/>
      <c r="S14" s="1150"/>
      <c r="T14" s="1150"/>
      <c r="U14" s="1150"/>
      <c r="V14" s="1150"/>
      <c r="W14" s="1150"/>
      <c r="X14" s="1150"/>
      <c r="Y14" s="1150"/>
      <c r="Z14" s="1214" t="s">
        <v>341</v>
      </c>
      <c r="AA14" s="1246" t="s">
        <v>275</v>
      </c>
      <c r="AB14" s="1150"/>
    </row>
    <row r="15" spans="1:33" s="523" customFormat="1" ht="14.25" customHeight="1">
      <c r="A15" s="585"/>
      <c r="B15" s="585"/>
      <c r="C15" s="585"/>
      <c r="D15" s="585"/>
      <c r="E15" s="585"/>
      <c r="F15" s="585"/>
      <c r="G15" s="591"/>
      <c r="H15" s="591"/>
      <c r="I15" s="531"/>
      <c r="J15" s="529"/>
      <c r="K15" s="529"/>
      <c r="L15" s="1214"/>
      <c r="M15" s="1214"/>
      <c r="N15" s="578"/>
      <c r="O15" s="1258" t="s">
        <v>668</v>
      </c>
      <c r="P15" s="1258" t="s">
        <v>621</v>
      </c>
      <c r="Q15" s="1258" t="s">
        <v>622</v>
      </c>
      <c r="R15" s="1258" t="s">
        <v>271</v>
      </c>
      <c r="S15" s="1258"/>
      <c r="T15" s="1258" t="s">
        <v>271</v>
      </c>
      <c r="U15" s="1258"/>
      <c r="V15" s="652"/>
      <c r="W15" s="1257" t="s">
        <v>655</v>
      </c>
      <c r="X15" s="1257"/>
      <c r="Y15" s="1257"/>
      <c r="Z15" s="1214"/>
      <c r="AA15" s="1246"/>
      <c r="AB15" s="1150"/>
      <c r="AC15" s="585"/>
      <c r="AD15" s="585"/>
      <c r="AE15" s="585"/>
      <c r="AF15" s="585"/>
      <c r="AG15" s="585"/>
    </row>
    <row r="16" spans="1:33" ht="56.25" customHeight="1">
      <c r="J16" s="481"/>
      <c r="K16" s="481"/>
      <c r="L16" s="1214"/>
      <c r="M16" s="1214"/>
      <c r="N16" s="578"/>
      <c r="O16" s="1258"/>
      <c r="P16" s="1258"/>
      <c r="Q16" s="1258"/>
      <c r="R16" s="535" t="s">
        <v>623</v>
      </c>
      <c r="S16" s="535" t="s">
        <v>624</v>
      </c>
      <c r="T16" s="535" t="s">
        <v>625</v>
      </c>
      <c r="U16" s="535" t="s">
        <v>626</v>
      </c>
      <c r="V16" s="535"/>
      <c r="W16" s="536" t="s">
        <v>274</v>
      </c>
      <c r="X16" s="1259" t="s">
        <v>273</v>
      </c>
      <c r="Y16" s="1259"/>
      <c r="Z16" s="1214"/>
      <c r="AA16" s="1246"/>
      <c r="AB16" s="1150"/>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2">
        <f ca="1">OFFSET(X17,0,-1)+1</f>
        <v>11</v>
      </c>
      <c r="Y17" s="1232"/>
      <c r="Z17" s="487">
        <f ca="1">OFFSET(Z17,0,-2)+1</f>
        <v>12</v>
      </c>
      <c r="AB17" s="487">
        <f ca="1">OFFSET(AB17,0,-2)+1</f>
        <v>13</v>
      </c>
    </row>
    <row r="18" spans="1:33" ht="22.5">
      <c r="A18" s="1233">
        <v>1</v>
      </c>
      <c r="B18" s="1053"/>
      <c r="C18" s="1053"/>
      <c r="D18" s="1053"/>
      <c r="E18" s="1054"/>
      <c r="F18" s="1055"/>
      <c r="G18" s="1053"/>
      <c r="H18" s="1053"/>
      <c r="I18" s="1041"/>
      <c r="J18" s="1046"/>
      <c r="K18" s="1046"/>
      <c r="L18" s="593">
        <f>mergeValue(A18)</f>
        <v>1</v>
      </c>
      <c r="M18" s="641" t="s">
        <v>20</v>
      </c>
      <c r="N18" s="580"/>
      <c r="O18" s="1245"/>
      <c r="P18" s="1245"/>
      <c r="Q18" s="1245"/>
      <c r="R18" s="1245"/>
      <c r="S18" s="1245"/>
      <c r="T18" s="1245"/>
      <c r="U18" s="1245"/>
      <c r="V18" s="1245"/>
      <c r="W18" s="1245"/>
      <c r="X18" s="1245"/>
      <c r="Y18" s="1245"/>
      <c r="Z18" s="1245"/>
      <c r="AA18" s="1245"/>
      <c r="AB18" s="630" t="s">
        <v>477</v>
      </c>
    </row>
    <row r="19" spans="1:33" ht="22.5">
      <c r="A19" s="1233"/>
      <c r="B19" s="1233">
        <v>1</v>
      </c>
      <c r="C19" s="1053"/>
      <c r="D19" s="1053"/>
      <c r="E19" s="1055"/>
      <c r="F19" s="1055"/>
      <c r="G19" s="1053"/>
      <c r="H19" s="1053"/>
      <c r="I19" s="1048"/>
      <c r="J19" s="1043"/>
      <c r="K19" s="1042"/>
      <c r="L19" s="593" t="str">
        <f>mergeValue(A19) &amp;"."&amp; mergeValue(B19)</f>
        <v>1.1</v>
      </c>
      <c r="M19" s="546" t="s">
        <v>16</v>
      </c>
      <c r="N19" s="580"/>
      <c r="O19" s="1245"/>
      <c r="P19" s="1245"/>
      <c r="Q19" s="1245"/>
      <c r="R19" s="1245"/>
      <c r="S19" s="1245"/>
      <c r="T19" s="1245"/>
      <c r="U19" s="1245"/>
      <c r="V19" s="1245"/>
      <c r="W19" s="1245"/>
      <c r="X19" s="1245"/>
      <c r="Y19" s="1245"/>
      <c r="Z19" s="1245"/>
      <c r="AA19" s="1245"/>
      <c r="AB19" s="630" t="s">
        <v>478</v>
      </c>
    </row>
    <row r="20" spans="1:33" ht="22.5">
      <c r="A20" s="1233"/>
      <c r="B20" s="1233"/>
      <c r="C20" s="1233">
        <v>1</v>
      </c>
      <c r="D20" s="1053"/>
      <c r="E20" s="1055"/>
      <c r="F20" s="1055"/>
      <c r="G20" s="1053"/>
      <c r="H20" s="1053"/>
      <c r="I20" s="1048"/>
      <c r="J20" s="1043"/>
      <c r="K20" s="1042"/>
      <c r="L20" s="593" t="str">
        <f>mergeValue(A20) &amp;"."&amp; mergeValue(B20)&amp;"."&amp; mergeValue(C20)</f>
        <v>1.1.1</v>
      </c>
      <c r="M20" s="547" t="s">
        <v>7</v>
      </c>
      <c r="N20" s="580"/>
      <c r="O20" s="1245"/>
      <c r="P20" s="1245"/>
      <c r="Q20" s="1245"/>
      <c r="R20" s="1245"/>
      <c r="S20" s="1245"/>
      <c r="T20" s="1245"/>
      <c r="U20" s="1245"/>
      <c r="V20" s="1245"/>
      <c r="W20" s="1245"/>
      <c r="X20" s="1245"/>
      <c r="Y20" s="1245"/>
      <c r="Z20" s="1245"/>
      <c r="AA20" s="1245"/>
      <c r="AB20" s="630" t="s">
        <v>634</v>
      </c>
    </row>
    <row r="21" spans="1:33" ht="22.5">
      <c r="A21" s="1233"/>
      <c r="B21" s="1233"/>
      <c r="C21" s="1233"/>
      <c r="D21" s="1233">
        <v>1</v>
      </c>
      <c r="E21" s="1055"/>
      <c r="F21" s="1055"/>
      <c r="G21" s="1053"/>
      <c r="H21" s="1053"/>
      <c r="I21" s="1048"/>
      <c r="J21" s="1043"/>
      <c r="K21" s="1042"/>
      <c r="L21" s="593" t="str">
        <f>mergeValue(A21) &amp;"."&amp; mergeValue(B21)&amp;"."&amp; mergeValue(C21)&amp;"."&amp; mergeValue(D21)</f>
        <v>1.1.1.1</v>
      </c>
      <c r="M21" s="548" t="s">
        <v>22</v>
      </c>
      <c r="N21" s="580"/>
      <c r="O21" s="1245"/>
      <c r="P21" s="1245"/>
      <c r="Q21" s="1245"/>
      <c r="R21" s="1245"/>
      <c r="S21" s="1245"/>
      <c r="T21" s="1245"/>
      <c r="U21" s="1245"/>
      <c r="V21" s="1245"/>
      <c r="W21" s="1245"/>
      <c r="X21" s="1245"/>
      <c r="Y21" s="1245"/>
      <c r="Z21" s="1245"/>
      <c r="AA21" s="1245"/>
      <c r="AB21" s="630" t="s">
        <v>635</v>
      </c>
    </row>
    <row r="22" spans="1:33" ht="0.2" customHeight="1">
      <c r="A22" s="1233"/>
      <c r="B22" s="1233"/>
      <c r="C22" s="1233"/>
      <c r="D22" s="1233"/>
      <c r="E22" s="1233">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3"/>
      <c r="B23" s="1233"/>
      <c r="C23" s="1233"/>
      <c r="D23" s="1233"/>
      <c r="E23" s="1233"/>
      <c r="F23" s="1233">
        <v>1</v>
      </c>
      <c r="G23" s="1053"/>
      <c r="H23" s="1053"/>
      <c r="I23" s="1255"/>
      <c r="J23" s="1043"/>
      <c r="K23" s="1042"/>
      <c r="L23" s="593" t="str">
        <f>mergeValue(A23) &amp;"."&amp; mergeValue(B23)&amp;"."&amp; mergeValue(C23)&amp;"."&amp; mergeValue(D23)&amp;"."&amp; mergeValue(F23)</f>
        <v>1.1.1.1.1</v>
      </c>
      <c r="M23" s="555" t="s">
        <v>10</v>
      </c>
      <c r="N23" s="581"/>
      <c r="O23" s="1236"/>
      <c r="P23" s="1237"/>
      <c r="Q23" s="1237"/>
      <c r="R23" s="1237"/>
      <c r="S23" s="1237"/>
      <c r="T23" s="1237"/>
      <c r="U23" s="1237"/>
      <c r="V23" s="1237"/>
      <c r="W23" s="1237"/>
      <c r="X23" s="1237"/>
      <c r="Y23" s="1237"/>
      <c r="Z23" s="1237"/>
      <c r="AA23" s="1238"/>
      <c r="AB23" s="630" t="s">
        <v>636</v>
      </c>
      <c r="AD23" s="504" t="str">
        <f>strCheckUnique(AE23:AE28)</f>
        <v/>
      </c>
      <c r="AF23" s="504"/>
    </row>
    <row r="24" spans="1:33" ht="135">
      <c r="A24" s="1233"/>
      <c r="B24" s="1233"/>
      <c r="C24" s="1233"/>
      <c r="D24" s="1233"/>
      <c r="E24" s="1233"/>
      <c r="F24" s="1233"/>
      <c r="G24" s="1233">
        <v>1</v>
      </c>
      <c r="H24" s="1053"/>
      <c r="I24" s="1255"/>
      <c r="J24" s="1256"/>
      <c r="K24" s="1049"/>
      <c r="L24" s="593" t="str">
        <f>mergeValue(A24) &amp;"."&amp; mergeValue(B24)&amp;"."&amp; mergeValue(C24)&amp;"."&amp; mergeValue(D24)&amp;"."&amp; mergeValue(F24)&amp;"."&amp; mergeValue(G24)</f>
        <v>1.1.1.1.1.1</v>
      </c>
      <c r="M24" s="1069" t="s">
        <v>651</v>
      </c>
      <c r="N24" s="646"/>
      <c r="O24" s="562"/>
      <c r="P24" s="562"/>
      <c r="Q24" s="562"/>
      <c r="R24" s="493"/>
      <c r="S24" s="1095"/>
      <c r="T24" s="493"/>
      <c r="U24" s="1095"/>
      <c r="V24" s="584" t="str">
        <f>W24 &amp; "-" &amp; Y24</f>
        <v>-</v>
      </c>
      <c r="W24" s="1239"/>
      <c r="X24" s="1229" t="s">
        <v>84</v>
      </c>
      <c r="Y24" s="1239"/>
      <c r="Z24" s="1229"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3"/>
      <c r="B25" s="1233"/>
      <c r="C25" s="1233"/>
      <c r="D25" s="1233"/>
      <c r="E25" s="1233"/>
      <c r="F25" s="1233"/>
      <c r="G25" s="1233"/>
      <c r="H25" s="1053">
        <v>1</v>
      </c>
      <c r="I25" s="1255"/>
      <c r="J25" s="1256"/>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39"/>
      <c r="X25" s="1229"/>
      <c r="Y25" s="1239"/>
      <c r="Z25" s="1229"/>
      <c r="AA25" s="670"/>
      <c r="AB25" s="1204" t="s">
        <v>670</v>
      </c>
      <c r="AC25" s="500" t="str">
        <f>strCheckDate(O25:AA25)</f>
        <v/>
      </c>
      <c r="AF25" s="504"/>
    </row>
    <row r="26" spans="1:33" ht="14.25" hidden="1" customHeight="1">
      <c r="A26" s="1233"/>
      <c r="B26" s="1233"/>
      <c r="C26" s="1233"/>
      <c r="D26" s="1233"/>
      <c r="E26" s="1233"/>
      <c r="F26" s="1233"/>
      <c r="G26" s="1233"/>
      <c r="H26" s="1053"/>
      <c r="I26" s="1255"/>
      <c r="J26" s="1256"/>
      <c r="K26" s="1049"/>
      <c r="L26" s="600"/>
      <c r="M26" s="646"/>
      <c r="N26" s="646"/>
      <c r="O26" s="562"/>
      <c r="P26" s="493"/>
      <c r="Q26" s="493"/>
      <c r="R26" s="493"/>
      <c r="S26" s="493"/>
      <c r="T26" s="493"/>
      <c r="U26" s="559"/>
      <c r="V26" s="584"/>
      <c r="W26" s="1228"/>
      <c r="X26" s="1229"/>
      <c r="Y26" s="1228"/>
      <c r="Z26" s="1229"/>
      <c r="AA26" s="537"/>
      <c r="AB26" s="1205"/>
      <c r="AF26" s="504">
        <f ca="1">OFFSET(AF26,-1,0)</f>
        <v>0</v>
      </c>
    </row>
    <row r="27" spans="1:33" s="475" customFormat="1" ht="15" customHeight="1">
      <c r="A27" s="1233"/>
      <c r="B27" s="1233"/>
      <c r="C27" s="1233"/>
      <c r="D27" s="1233"/>
      <c r="E27" s="1233"/>
      <c r="F27" s="1233"/>
      <c r="G27" s="1233"/>
      <c r="H27" s="1053"/>
      <c r="I27" s="1255"/>
      <c r="J27" s="1256"/>
      <c r="K27" s="1050"/>
      <c r="L27" s="538"/>
      <c r="M27" s="557" t="s">
        <v>41</v>
      </c>
      <c r="N27" s="551"/>
      <c r="O27" s="545"/>
      <c r="P27" s="545"/>
      <c r="Q27" s="545"/>
      <c r="R27" s="545"/>
      <c r="S27" s="545"/>
      <c r="T27" s="545"/>
      <c r="U27" s="545"/>
      <c r="V27" s="545"/>
      <c r="W27" s="563"/>
      <c r="X27" s="564"/>
      <c r="Y27" s="563"/>
      <c r="Z27" s="551"/>
      <c r="AA27" s="560"/>
      <c r="AB27" s="1206"/>
      <c r="AC27" s="501"/>
      <c r="AD27" s="501"/>
      <c r="AE27" s="501"/>
      <c r="AF27" s="501"/>
      <c r="AG27" s="501"/>
    </row>
    <row r="28" spans="1:33" s="475" customFormat="1" ht="15" customHeight="1">
      <c r="A28" s="1233"/>
      <c r="B28" s="1233"/>
      <c r="C28" s="1233"/>
      <c r="D28" s="1233"/>
      <c r="E28" s="1233"/>
      <c r="F28" s="1233"/>
      <c r="G28" s="1053"/>
      <c r="H28" s="1053"/>
      <c r="I28" s="1255"/>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3"/>
      <c r="B29" s="1233"/>
      <c r="C29" s="1233"/>
      <c r="D29" s="1233"/>
      <c r="E29" s="1233"/>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3"/>
      <c r="B30" s="1233"/>
      <c r="C30" s="1233"/>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3"/>
      <c r="B31" s="1233"/>
      <c r="C31" s="1233"/>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3"/>
      <c r="B32" s="1233"/>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3"/>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7" t="s">
        <v>673</v>
      </c>
      <c r="N36" s="1197"/>
      <c r="O36" s="1197"/>
      <c r="P36" s="1197"/>
      <c r="Q36" s="1197"/>
      <c r="R36" s="1197"/>
      <c r="S36" s="1197"/>
      <c r="T36" s="1197"/>
      <c r="U36" s="1197"/>
      <c r="V36" s="1197"/>
      <c r="W36" s="1197"/>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499</v>
      </c>
      <c r="H13" s="316"/>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337"/>
      <c r="G15" s="149" t="s">
        <v>403</v>
      </c>
      <c r="H15" s="338"/>
      <c r="I15" s="339"/>
      <c r="J15" s="333"/>
      <c r="K15" s="214"/>
      <c r="L15" s="214"/>
      <c r="M15" s="214"/>
      <c r="N15" s="214"/>
      <c r="O15" s="214"/>
      <c r="P15" s="214"/>
      <c r="Q15" s="214"/>
      <c r="R15" s="214"/>
      <c r="S15" s="214"/>
      <c r="T15" s="214"/>
    </row>
    <row r="16" spans="1:20" s="190" customFormat="1" ht="18.75">
      <c r="A16" s="1202"/>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7" t="s">
        <v>594</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0" t="s">
        <v>675</v>
      </c>
      <c r="M5" s="1230"/>
      <c r="N5" s="1230"/>
      <c r="O5" s="1230"/>
      <c r="P5" s="1230"/>
      <c r="Q5" s="1230"/>
      <c r="R5" s="1230"/>
      <c r="S5" s="1230"/>
      <c r="T5" s="123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503</v>
      </c>
      <c r="N7" s="1207" t="str">
        <f>IF(NameOrPr_ch="",IF(NameOrPr="","",NameOrPr),NameOrPr_ch)</f>
        <v>Министерство тарифного регулирования и энергетики Челябинской области</v>
      </c>
      <c r="O7" s="1207"/>
      <c r="P7" s="1207"/>
      <c r="Q7" s="1207"/>
      <c r="R7" s="1207"/>
      <c r="S7" s="1207"/>
      <c r="T7" s="1207"/>
      <c r="U7" s="669"/>
      <c r="AH7" s="585"/>
      <c r="AI7" s="585"/>
      <c r="AJ7" s="585"/>
      <c r="AK7" s="585"/>
    </row>
    <row r="8" spans="1:37" s="491" customFormat="1" ht="18.75">
      <c r="A8" s="505"/>
      <c r="B8" s="505"/>
      <c r="C8" s="505"/>
      <c r="D8" s="505"/>
      <c r="E8" s="505"/>
      <c r="F8" s="505"/>
      <c r="G8" s="505"/>
      <c r="H8" s="505"/>
      <c r="L8" s="499"/>
      <c r="M8" s="672" t="s">
        <v>597</v>
      </c>
      <c r="N8" s="1207" t="str">
        <f>IF(datePr_ch="",IF(datePr="","",datePr),datePr_ch)</f>
        <v>20.12.2018</v>
      </c>
      <c r="O8" s="1207"/>
      <c r="P8" s="1207"/>
      <c r="Q8" s="1207"/>
      <c r="R8" s="1207"/>
      <c r="S8" s="1207"/>
      <c r="T8" s="1207"/>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207" t="str">
        <f>IF(numberPr_ch="",IF(numberPr="","",numberPr),numberPr_ch)</f>
        <v>86/84</v>
      </c>
      <c r="O9" s="1207"/>
      <c r="P9" s="1207"/>
      <c r="Q9" s="1207"/>
      <c r="R9" s="1207"/>
      <c r="S9" s="1207"/>
      <c r="T9" s="1207"/>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502</v>
      </c>
      <c r="N10" s="1207" t="str">
        <f>IF(IstPub_ch="",IF(IstPub="","",IstPub),IstPub_ch)</f>
        <v>Официальный сайт Министерства тарифного регулирования и энергетики Челябинской области</v>
      </c>
      <c r="O10" s="1207"/>
      <c r="P10" s="1207"/>
      <c r="Q10" s="1207"/>
      <c r="R10" s="1207"/>
      <c r="S10" s="1207"/>
      <c r="T10" s="1207"/>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231"/>
      <c r="M12" s="1231"/>
      <c r="N12" s="566"/>
      <c r="O12" s="1254"/>
      <c r="P12" s="1254"/>
      <c r="Q12" s="1254"/>
      <c r="R12" s="1254"/>
      <c r="S12" s="1254"/>
      <c r="T12" s="1254"/>
      <c r="U12" s="486"/>
      <c r="AE12" s="503" t="s">
        <v>373</v>
      </c>
      <c r="AH12" s="505"/>
      <c r="AI12" s="505"/>
      <c r="AJ12" s="505"/>
      <c r="AK12" s="505"/>
    </row>
    <row r="13" spans="1:37">
      <c r="J13" s="481"/>
      <c r="K13" s="481"/>
      <c r="L13" s="477"/>
      <c r="M13" s="477"/>
      <c r="N13" s="477"/>
      <c r="O13" s="1247"/>
      <c r="P13" s="1247"/>
      <c r="Q13" s="1247"/>
      <c r="R13" s="1247"/>
      <c r="S13" s="1247"/>
      <c r="T13" s="1247"/>
      <c r="U13" s="599"/>
      <c r="Z13" s="1247"/>
      <c r="AA13" s="1247"/>
      <c r="AB13" s="1247"/>
      <c r="AC13" s="1247"/>
      <c r="AD13" s="1247"/>
      <c r="AE13" s="1247"/>
    </row>
    <row r="14" spans="1:37">
      <c r="J14" s="481"/>
      <c r="K14" s="481"/>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1"/>
      <c r="K15" s="481"/>
      <c r="L15" s="1214" t="s">
        <v>92</v>
      </c>
      <c r="M15" s="1214" t="s">
        <v>677</v>
      </c>
      <c r="N15" s="1268" t="s">
        <v>629</v>
      </c>
      <c r="O15" s="1268"/>
      <c r="P15" s="1268"/>
      <c r="Q15" s="1268"/>
      <c r="R15" s="1268" t="s">
        <v>630</v>
      </c>
      <c r="S15" s="1268"/>
      <c r="T15" s="1268"/>
      <c r="U15" s="1268"/>
      <c r="V15" s="1268" t="s">
        <v>631</v>
      </c>
      <c r="W15" s="1268"/>
      <c r="X15" s="1268"/>
      <c r="Y15" s="1268"/>
      <c r="Z15" s="1214" t="s">
        <v>642</v>
      </c>
      <c r="AA15" s="1214"/>
      <c r="AB15" s="1214"/>
      <c r="AC15" s="1214"/>
      <c r="AD15" s="1214"/>
      <c r="AE15" s="1214" t="s">
        <v>341</v>
      </c>
      <c r="AF15" s="1246" t="s">
        <v>275</v>
      </c>
      <c r="AG15" s="1150"/>
    </row>
    <row r="16" spans="1:37" s="523" customFormat="1" ht="27.75" customHeight="1">
      <c r="A16" s="585"/>
      <c r="B16" s="585"/>
      <c r="C16" s="585"/>
      <c r="D16" s="585"/>
      <c r="E16" s="585"/>
      <c r="F16" s="585"/>
      <c r="G16" s="591"/>
      <c r="H16" s="591"/>
      <c r="I16" s="531"/>
      <c r="J16" s="529"/>
      <c r="K16" s="529"/>
      <c r="L16" s="1214"/>
      <c r="M16" s="1214"/>
      <c r="N16" s="1268"/>
      <c r="O16" s="1268"/>
      <c r="P16" s="1268"/>
      <c r="Q16" s="1268"/>
      <c r="R16" s="1268"/>
      <c r="S16" s="1268"/>
      <c r="T16" s="1268"/>
      <c r="U16" s="1268"/>
      <c r="V16" s="1268"/>
      <c r="W16" s="1268"/>
      <c r="X16" s="1268"/>
      <c r="Y16" s="1268"/>
      <c r="Z16" s="1150" t="s">
        <v>680</v>
      </c>
      <c r="AA16" s="1150"/>
      <c r="AB16" s="1150" t="s">
        <v>655</v>
      </c>
      <c r="AC16" s="1150"/>
      <c r="AD16" s="1150"/>
      <c r="AE16" s="1214"/>
      <c r="AF16" s="1246"/>
      <c r="AG16" s="1150"/>
      <c r="AH16" s="585"/>
      <c r="AI16" s="585"/>
      <c r="AJ16" s="585"/>
      <c r="AK16" s="585"/>
    </row>
    <row r="17" spans="1:37" ht="14.25" customHeight="1">
      <c r="J17" s="481"/>
      <c r="K17" s="481"/>
      <c r="L17" s="1214"/>
      <c r="M17" s="1214"/>
      <c r="N17" s="1268"/>
      <c r="O17" s="1268"/>
      <c r="P17" s="1268"/>
      <c r="Q17" s="1268"/>
      <c r="R17" s="1268"/>
      <c r="S17" s="1268"/>
      <c r="T17" s="1268"/>
      <c r="U17" s="1268"/>
      <c r="V17" s="1268"/>
      <c r="W17" s="1268"/>
      <c r="X17" s="1268"/>
      <c r="Y17" s="1268"/>
      <c r="Z17" s="534" t="s">
        <v>678</v>
      </c>
      <c r="AA17" s="534" t="s">
        <v>679</v>
      </c>
      <c r="AB17" s="536" t="s">
        <v>274</v>
      </c>
      <c r="AC17" s="1259" t="s">
        <v>273</v>
      </c>
      <c r="AD17" s="1259"/>
      <c r="AE17" s="1214"/>
      <c r="AF17" s="1246"/>
      <c r="AG17" s="1150"/>
    </row>
    <row r="18" spans="1:37">
      <c r="J18" s="481"/>
      <c r="K18" s="489">
        <v>1</v>
      </c>
      <c r="L18" s="478" t="s">
        <v>93</v>
      </c>
      <c r="M18" s="478" t="s">
        <v>49</v>
      </c>
      <c r="N18" s="1269">
        <f ca="1">OFFSET(N18,0,-1)+1</f>
        <v>3</v>
      </c>
      <c r="O18" s="1269"/>
      <c r="P18" s="1269"/>
      <c r="Q18" s="1269"/>
      <c r="R18" s="1269">
        <f ca="1">OFFSET(N18,0,0)+1</f>
        <v>4</v>
      </c>
      <c r="S18" s="1269"/>
      <c r="T18" s="1269"/>
      <c r="U18" s="1269"/>
      <c r="V18" s="674"/>
      <c r="W18" s="674"/>
      <c r="X18" s="674"/>
      <c r="Y18" s="675">
        <f ca="1">OFFSET(R18,0,0)+1</f>
        <v>5</v>
      </c>
      <c r="Z18" s="487">
        <f ca="1">OFFSET(Z18,0,-1)+1</f>
        <v>6</v>
      </c>
      <c r="AA18" s="487">
        <f ca="1">OFFSET(AA18,0,-1)+1</f>
        <v>7</v>
      </c>
      <c r="AB18" s="487">
        <f ca="1">OFFSET(AB18,0,-1)+1</f>
        <v>8</v>
      </c>
      <c r="AC18" s="1269">
        <f ca="1">OFFSET(AC18,0,-1)+1</f>
        <v>9</v>
      </c>
      <c r="AD18" s="1269"/>
      <c r="AE18" s="487">
        <f ca="1">OFFSET(AE18,0,-2)+1</f>
        <v>10</v>
      </c>
      <c r="AF18" s="523"/>
      <c r="AG18" s="487">
        <f ca="1">OFFSET(AG18,0,-2)+1</f>
        <v>11</v>
      </c>
    </row>
    <row r="19" spans="1:37" ht="22.5">
      <c r="A19" s="1233">
        <v>1</v>
      </c>
      <c r="B19" s="1015"/>
      <c r="C19" s="1015"/>
      <c r="D19" s="1015"/>
      <c r="E19" s="1015"/>
      <c r="F19" s="1008"/>
      <c r="G19" s="1014"/>
      <c r="H19" s="1014"/>
      <c r="I19" s="996"/>
      <c r="J19" s="995"/>
      <c r="K19" s="995"/>
      <c r="L19" s="593">
        <f>mergeValue(A19)</f>
        <v>1</v>
      </c>
      <c r="M19" s="641" t="s">
        <v>20</v>
      </c>
      <c r="N19" s="1270"/>
      <c r="O19" s="1270"/>
      <c r="P19" s="1270"/>
      <c r="Q19" s="1270"/>
      <c r="R19" s="1270"/>
      <c r="S19" s="1270"/>
      <c r="T19" s="1270"/>
      <c r="U19" s="1270"/>
      <c r="V19" s="1270"/>
      <c r="W19" s="1270"/>
      <c r="X19" s="1270"/>
      <c r="Y19" s="1270"/>
      <c r="Z19" s="1270"/>
      <c r="AA19" s="1270"/>
      <c r="AB19" s="1270"/>
      <c r="AC19" s="1270"/>
      <c r="AD19" s="1270"/>
      <c r="AE19" s="1270"/>
      <c r="AF19" s="1270"/>
      <c r="AG19" s="581" t="s">
        <v>477</v>
      </c>
    </row>
    <row r="20" spans="1:37" ht="22.5">
      <c r="A20" s="1233"/>
      <c r="B20" s="1233">
        <v>1</v>
      </c>
      <c r="C20" s="1015"/>
      <c r="D20" s="1015"/>
      <c r="E20" s="1015"/>
      <c r="F20" s="1008"/>
      <c r="G20" s="1017"/>
      <c r="H20" s="1018"/>
      <c r="I20" s="997"/>
      <c r="J20" s="992"/>
      <c r="K20" s="990"/>
      <c r="L20" s="593" t="str">
        <f>mergeValue(A20) &amp;"."&amp; mergeValue(B20)</f>
        <v>1.1</v>
      </c>
      <c r="M20" s="546" t="s">
        <v>16</v>
      </c>
      <c r="N20" s="1271"/>
      <c r="O20" s="1271"/>
      <c r="P20" s="1271"/>
      <c r="Q20" s="1271"/>
      <c r="R20" s="1271"/>
      <c r="S20" s="1271"/>
      <c r="T20" s="1271"/>
      <c r="U20" s="1271"/>
      <c r="V20" s="1271"/>
      <c r="W20" s="1271"/>
      <c r="X20" s="1271"/>
      <c r="Y20" s="1271"/>
      <c r="Z20" s="1271"/>
      <c r="AA20" s="1271"/>
      <c r="AB20" s="1271"/>
      <c r="AC20" s="1271"/>
      <c r="AD20" s="1271"/>
      <c r="AE20" s="1271"/>
      <c r="AF20" s="1271"/>
      <c r="AG20" s="581" t="s">
        <v>478</v>
      </c>
    </row>
    <row r="21" spans="1:37" ht="22.5">
      <c r="A21" s="1233"/>
      <c r="B21" s="1233"/>
      <c r="C21" s="1233">
        <v>1</v>
      </c>
      <c r="D21" s="1015"/>
      <c r="E21" s="1015"/>
      <c r="F21" s="1008"/>
      <c r="G21" s="1017"/>
      <c r="H21" s="1018"/>
      <c r="I21" s="997"/>
      <c r="J21" s="992"/>
      <c r="K21" s="990"/>
      <c r="L21" s="593" t="str">
        <f>mergeValue(A21) &amp;"."&amp; mergeValue(B21)&amp;"."&amp; mergeValue(C21)</f>
        <v>1.1.1</v>
      </c>
      <c r="M21" s="547" t="s">
        <v>7</v>
      </c>
      <c r="N21" s="1271"/>
      <c r="O21" s="1271"/>
      <c r="P21" s="1271"/>
      <c r="Q21" s="1271"/>
      <c r="R21" s="1271"/>
      <c r="S21" s="1271"/>
      <c r="T21" s="1271"/>
      <c r="U21" s="1271"/>
      <c r="V21" s="1271"/>
      <c r="W21" s="1271"/>
      <c r="X21" s="1271"/>
      <c r="Y21" s="1271"/>
      <c r="Z21" s="1271"/>
      <c r="AA21" s="1271"/>
      <c r="AB21" s="1271"/>
      <c r="AC21" s="1271"/>
      <c r="AD21" s="1271"/>
      <c r="AE21" s="1271"/>
      <c r="AF21" s="1271"/>
      <c r="AG21" s="581" t="s">
        <v>634</v>
      </c>
    </row>
    <row r="22" spans="1:37" ht="15" customHeight="1">
      <c r="A22" s="1233"/>
      <c r="B22" s="1233"/>
      <c r="C22" s="1233"/>
      <c r="D22" s="1233">
        <v>1</v>
      </c>
      <c r="E22" s="1015"/>
      <c r="F22" s="1008"/>
      <c r="G22" s="1017"/>
      <c r="H22" s="1018"/>
      <c r="I22" s="997"/>
      <c r="J22" s="992"/>
      <c r="K22" s="990"/>
      <c r="L22" s="593" t="str">
        <f>mergeValue(A22) &amp;"."&amp; mergeValue(B22)&amp;"."&amp; mergeValue(C22)&amp;"."&amp; mergeValue(D22)</f>
        <v>1.1.1.1</v>
      </c>
      <c r="M22" s="548" t="s">
        <v>22</v>
      </c>
      <c r="N22" s="1271"/>
      <c r="O22" s="1271"/>
      <c r="P22" s="1271"/>
      <c r="Q22" s="1271"/>
      <c r="R22" s="1271"/>
      <c r="S22" s="1271"/>
      <c r="T22" s="1271"/>
      <c r="U22" s="1271"/>
      <c r="V22" s="1271"/>
      <c r="W22" s="1271"/>
      <c r="X22" s="1271"/>
      <c r="Y22" s="1271"/>
      <c r="Z22" s="1271"/>
      <c r="AA22" s="1271"/>
      <c r="AB22" s="1271"/>
      <c r="AC22" s="1271"/>
      <c r="AD22" s="1271"/>
      <c r="AE22" s="1271"/>
      <c r="AF22" s="1271"/>
      <c r="AG22" s="581" t="s">
        <v>681</v>
      </c>
    </row>
    <row r="23" spans="1:37" ht="20.100000000000001" customHeight="1">
      <c r="A23" s="1233"/>
      <c r="B23" s="1233"/>
      <c r="C23" s="1233"/>
      <c r="D23" s="1233"/>
      <c r="E23" s="1233">
        <v>1</v>
      </c>
      <c r="F23" s="1008"/>
      <c r="G23" s="1017"/>
      <c r="H23" s="1018"/>
      <c r="I23" s="1019"/>
      <c r="J23" s="1009"/>
      <c r="K23" s="1149"/>
      <c r="L23" s="1272" t="str">
        <f>mergeValue(A23) &amp;"."&amp; mergeValue(B23)&amp;"."&amp; mergeValue(C23)&amp;"."&amp; mergeValue(D23)&amp;"."&amp; mergeValue(E23)</f>
        <v>1.1.1.1.1</v>
      </c>
      <c r="M23" s="1273"/>
      <c r="N23" s="1229" t="s">
        <v>85</v>
      </c>
      <c r="O23" s="1267"/>
      <c r="P23" s="1263">
        <v>1</v>
      </c>
      <c r="Q23" s="1264"/>
      <c r="R23" s="1229" t="s">
        <v>85</v>
      </c>
      <c r="S23" s="1267"/>
      <c r="T23" s="1263">
        <v>1</v>
      </c>
      <c r="U23" s="1264"/>
      <c r="V23" s="1229" t="s">
        <v>85</v>
      </c>
      <c r="W23" s="561"/>
      <c r="X23" s="539">
        <v>1</v>
      </c>
      <c r="Y23" s="1096"/>
      <c r="Z23" s="671"/>
      <c r="AA23" s="671"/>
      <c r="AB23" s="1239"/>
      <c r="AC23" s="1229" t="s">
        <v>84</v>
      </c>
      <c r="AD23" s="1239"/>
      <c r="AE23" s="1229" t="s">
        <v>85</v>
      </c>
      <c r="AF23" s="578"/>
      <c r="AG23" s="1260" t="s">
        <v>682</v>
      </c>
      <c r="AH23" s="500" t="str">
        <f>strCheckDate(Z24:AF24)</f>
        <v/>
      </c>
      <c r="AI23" s="504" t="str">
        <f>IF(AND(COUNTIF(AJ18:AJ27,AJ23)&gt;1,AJ23&lt;&gt;""),"ErrUnique:HasDoubleConn","")</f>
        <v/>
      </c>
      <c r="AJ23" s="504"/>
      <c r="AK23" s="504"/>
    </row>
    <row r="24" spans="1:37" ht="20.100000000000001" customHeight="1">
      <c r="A24" s="1233"/>
      <c r="B24" s="1233"/>
      <c r="C24" s="1233"/>
      <c r="D24" s="1233"/>
      <c r="E24" s="1233"/>
      <c r="F24" s="1008"/>
      <c r="G24" s="1017"/>
      <c r="H24" s="1018"/>
      <c r="I24" s="1019"/>
      <c r="J24" s="1009"/>
      <c r="K24" s="1149"/>
      <c r="L24" s="1272"/>
      <c r="M24" s="1273"/>
      <c r="N24" s="1229"/>
      <c r="O24" s="1267"/>
      <c r="P24" s="1263"/>
      <c r="Q24" s="1265"/>
      <c r="R24" s="1229"/>
      <c r="S24" s="1267"/>
      <c r="T24" s="1263"/>
      <c r="U24" s="1266"/>
      <c r="V24" s="1229"/>
      <c r="W24" s="601"/>
      <c r="X24" s="565"/>
      <c r="Y24" s="565"/>
      <c r="Z24" s="572"/>
      <c r="AA24" s="603" t="str">
        <f>AB23 &amp; "-" &amp; AD23</f>
        <v>-</v>
      </c>
      <c r="AB24" s="1228"/>
      <c r="AC24" s="1229"/>
      <c r="AD24" s="1228"/>
      <c r="AE24" s="1229"/>
      <c r="AF24" s="673"/>
      <c r="AG24" s="1261"/>
      <c r="AI24" s="504"/>
      <c r="AJ24" s="504"/>
      <c r="AK24" s="504"/>
    </row>
    <row r="25" spans="1:37" ht="20.100000000000001" customHeight="1">
      <c r="A25" s="1233"/>
      <c r="B25" s="1233"/>
      <c r="C25" s="1233"/>
      <c r="D25" s="1233"/>
      <c r="E25" s="1233"/>
      <c r="F25" s="1008"/>
      <c r="G25" s="1017"/>
      <c r="H25" s="1018"/>
      <c r="I25" s="1019"/>
      <c r="J25" s="1009"/>
      <c r="K25" s="1149"/>
      <c r="L25" s="1272"/>
      <c r="M25" s="1273"/>
      <c r="N25" s="1229"/>
      <c r="O25" s="1267"/>
      <c r="P25" s="1263"/>
      <c r="Q25" s="1266"/>
      <c r="R25" s="1229"/>
      <c r="S25" s="602"/>
      <c r="T25" s="558"/>
      <c r="U25" s="565"/>
      <c r="V25" s="571"/>
      <c r="W25" s="571"/>
      <c r="X25" s="571"/>
      <c r="Y25" s="571"/>
      <c r="Z25" s="572"/>
      <c r="AA25" s="572"/>
      <c r="AB25" s="573"/>
      <c r="AC25" s="564"/>
      <c r="AD25" s="564"/>
      <c r="AE25" s="573"/>
      <c r="AF25" s="564"/>
      <c r="AG25" s="1261"/>
      <c r="AI25" s="504"/>
      <c r="AJ25" s="504"/>
      <c r="AK25" s="504"/>
    </row>
    <row r="26" spans="1:37" ht="20.100000000000001" customHeight="1">
      <c r="A26" s="1233"/>
      <c r="B26" s="1233"/>
      <c r="C26" s="1233"/>
      <c r="D26" s="1233"/>
      <c r="E26" s="1233"/>
      <c r="F26" s="1008"/>
      <c r="G26" s="1017"/>
      <c r="H26" s="1018"/>
      <c r="I26" s="1019"/>
      <c r="J26" s="1009"/>
      <c r="K26" s="1149"/>
      <c r="L26" s="1272"/>
      <c r="M26" s="1273"/>
      <c r="N26" s="1229"/>
      <c r="O26" s="574"/>
      <c r="P26" s="576"/>
      <c r="Q26" s="575"/>
      <c r="R26" s="571"/>
      <c r="S26" s="571"/>
      <c r="T26" s="571"/>
      <c r="U26" s="571"/>
      <c r="V26" s="571"/>
      <c r="W26" s="571"/>
      <c r="X26" s="571"/>
      <c r="Y26" s="571"/>
      <c r="Z26" s="572"/>
      <c r="AA26" s="572"/>
      <c r="AB26" s="573"/>
      <c r="AC26" s="564"/>
      <c r="AD26" s="564"/>
      <c r="AE26" s="573"/>
      <c r="AF26" s="564"/>
      <c r="AG26" s="1261"/>
      <c r="AI26" s="504"/>
      <c r="AJ26" s="504"/>
      <c r="AK26" s="504"/>
    </row>
    <row r="27" spans="1:37" s="475" customFormat="1" ht="15" customHeight="1">
      <c r="A27" s="1233"/>
      <c r="B27" s="1233"/>
      <c r="C27" s="1233"/>
      <c r="D27" s="1233"/>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2"/>
      <c r="AH27" s="501"/>
      <c r="AI27" s="501"/>
      <c r="AJ27" s="213"/>
      <c r="AK27" s="213"/>
    </row>
    <row r="28" spans="1:37" s="475" customFormat="1" ht="15" customHeight="1">
      <c r="A28" s="1233"/>
      <c r="B28" s="1233"/>
      <c r="C28" s="1233"/>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3"/>
      <c r="B29" s="1233"/>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3"/>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7" t="s">
        <v>683</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499</v>
      </c>
      <c r="H13" s="316"/>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594</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43459.598958333336</v>
      </c>
      <c r="B2" s="12" t="s">
        <v>774</v>
      </c>
      <c r="C2" s="12" t="s">
        <v>442</v>
      </c>
    </row>
    <row r="3" spans="1:4">
      <c r="A3" s="1115">
        <v>43459.598981481482</v>
      </c>
      <c r="B3" s="12" t="s">
        <v>775</v>
      </c>
      <c r="C3" s="12" t="s">
        <v>442</v>
      </c>
    </row>
    <row r="4" spans="1:4">
      <c r="A4" s="1115">
        <v>43459.599224537036</v>
      </c>
      <c r="B4" s="12" t="s">
        <v>774</v>
      </c>
      <c r="C4" s="12" t="s">
        <v>442</v>
      </c>
    </row>
    <row r="5" spans="1:4">
      <c r="A5" s="1115">
        <v>43459.599247685182</v>
      </c>
      <c r="B5" s="12" t="s">
        <v>775</v>
      </c>
      <c r="C5" s="12" t="s">
        <v>442</v>
      </c>
    </row>
    <row r="6" spans="1:4">
      <c r="A6" s="1115">
        <v>43459.599849537037</v>
      </c>
      <c r="B6" s="12" t="s">
        <v>774</v>
      </c>
      <c r="C6" s="12" t="s">
        <v>442</v>
      </c>
    </row>
    <row r="7" spans="1:4">
      <c r="A7" s="1115">
        <v>43459.599872685183</v>
      </c>
      <c r="B7" s="12" t="s">
        <v>775</v>
      </c>
      <c r="C7" s="12" t="s">
        <v>442</v>
      </c>
    </row>
    <row r="8" spans="1:4">
      <c r="A8" s="1115">
        <v>43459.609282407408</v>
      </c>
      <c r="B8" s="12" t="s">
        <v>774</v>
      </c>
      <c r="C8" s="12" t="s">
        <v>442</v>
      </c>
    </row>
    <row r="9" spans="1:4">
      <c r="A9" s="1115">
        <v>43459.609293981484</v>
      </c>
      <c r="B9" s="12" t="s">
        <v>775</v>
      </c>
      <c r="C9" s="12" t="s">
        <v>442</v>
      </c>
    </row>
    <row r="10" spans="1:4">
      <c r="A10" s="1115">
        <v>43460.599351851852</v>
      </c>
      <c r="B10" s="12" t="s">
        <v>774</v>
      </c>
      <c r="C10" s="12" t="s">
        <v>442</v>
      </c>
    </row>
    <row r="11" spans="1:4">
      <c r="A11" s="1115">
        <v>43460.599363425928</v>
      </c>
      <c r="B11" s="12" t="s">
        <v>775</v>
      </c>
      <c r="C11" s="12" t="s">
        <v>442</v>
      </c>
    </row>
    <row r="12" spans="1:4">
      <c r="A12" s="1115">
        <v>45362.560358796298</v>
      </c>
      <c r="B12" s="12" t="s">
        <v>774</v>
      </c>
      <c r="C12" s="12" t="s">
        <v>442</v>
      </c>
    </row>
    <row r="13" spans="1:4">
      <c r="A13" s="1115">
        <v>45362.560370370367</v>
      </c>
      <c r="B13" s="12" t="s">
        <v>2803</v>
      </c>
      <c r="C13" s="12" t="s">
        <v>442</v>
      </c>
    </row>
    <row r="14" spans="1:4" ht="78.75">
      <c r="A14" s="1115">
        <v>45362.560370370367</v>
      </c>
      <c r="B14" s="12" t="s">
        <v>2804</v>
      </c>
      <c r="C14" s="12" t="s">
        <v>442</v>
      </c>
    </row>
    <row r="15" spans="1:4">
      <c r="A15" s="1115">
        <v>45362.560370370367</v>
      </c>
      <c r="B15" s="12" t="s">
        <v>2805</v>
      </c>
      <c r="C15" s="12" t="s">
        <v>442</v>
      </c>
    </row>
    <row r="16" spans="1:4">
      <c r="A16" s="1115">
        <v>45362.560381944444</v>
      </c>
      <c r="B16" s="12" t="s">
        <v>2806</v>
      </c>
      <c r="C16" s="12" t="s">
        <v>2807</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0" t="s">
        <v>687</v>
      </c>
      <c r="M5" s="1230"/>
      <c r="N5" s="1230"/>
      <c r="O5" s="1230"/>
      <c r="P5" s="1230"/>
      <c r="Q5" s="1230"/>
      <c r="R5" s="1230"/>
      <c r="S5" s="1230"/>
      <c r="T5" s="123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Y7" s="1013"/>
      <c r="Z7" s="505"/>
      <c r="AA7" s="505"/>
      <c r="AB7" s="505"/>
      <c r="AC7" s="505"/>
    </row>
    <row r="8" spans="1:29" s="570" customFormat="1" ht="18.75">
      <c r="A8" s="590"/>
      <c r="B8" s="590"/>
      <c r="C8" s="590"/>
      <c r="D8" s="590"/>
      <c r="E8" s="590"/>
      <c r="F8" s="590"/>
      <c r="G8" s="590"/>
      <c r="H8" s="590"/>
      <c r="L8" s="499"/>
      <c r="M8" s="617" t="s">
        <v>597</v>
      </c>
      <c r="N8" s="666"/>
      <c r="O8" s="1248" t="str">
        <f>IF(datePr_ch="",IF(datePr="","",datePr),datePr_ch)</f>
        <v>20.12.2018</v>
      </c>
      <c r="P8" s="1249"/>
      <c r="Q8" s="1249"/>
      <c r="R8" s="1249"/>
      <c r="S8" s="1249"/>
      <c r="T8" s="1250"/>
      <c r="U8" s="667"/>
      <c r="Y8" s="1013"/>
      <c r="Z8" s="590"/>
      <c r="AA8" s="590"/>
      <c r="AB8" s="590"/>
      <c r="AC8" s="590"/>
    </row>
    <row r="9" spans="1:29" s="491" customFormat="1" ht="18.75">
      <c r="A9" s="505"/>
      <c r="B9" s="505"/>
      <c r="C9" s="505"/>
      <c r="D9" s="505"/>
      <c r="E9" s="505"/>
      <c r="F9" s="505"/>
      <c r="G9" s="505"/>
      <c r="H9" s="505"/>
      <c r="L9" s="552"/>
      <c r="M9" s="617" t="s">
        <v>596</v>
      </c>
      <c r="N9" s="666"/>
      <c r="O9" s="1248" t="str">
        <f>IF(numberPr_ch="",IF(numberPr="","",numberPr),numberPr_ch)</f>
        <v>86/84</v>
      </c>
      <c r="P9" s="1249"/>
      <c r="Q9" s="1249"/>
      <c r="R9" s="1249"/>
      <c r="S9" s="1249"/>
      <c r="T9" s="1250"/>
      <c r="U9" s="667"/>
      <c r="Y9" s="1013"/>
      <c r="Z9" s="505"/>
      <c r="AA9" s="505"/>
      <c r="AB9" s="505"/>
      <c r="AC9" s="505"/>
    </row>
    <row r="10" spans="1:29" s="491" customFormat="1" ht="18.75">
      <c r="A10" s="505"/>
      <c r="B10" s="505"/>
      <c r="C10" s="505"/>
      <c r="D10" s="505"/>
      <c r="E10" s="505"/>
      <c r="F10" s="505"/>
      <c r="G10" s="505"/>
      <c r="H10" s="505"/>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231"/>
      <c r="M12" s="1231"/>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7"/>
      <c r="R13" s="1247"/>
      <c r="S13" s="1247"/>
      <c r="T13" s="1247"/>
      <c r="U13" s="1247"/>
      <c r="V13" s="1247"/>
    </row>
    <row r="14" spans="1:29">
      <c r="J14" s="481"/>
      <c r="K14" s="481"/>
      <c r="L14" s="1150" t="s">
        <v>454</v>
      </c>
      <c r="M14" s="1150"/>
      <c r="N14" s="1150"/>
      <c r="O14" s="1150"/>
      <c r="P14" s="1150"/>
      <c r="Q14" s="1150"/>
      <c r="R14" s="1150"/>
      <c r="S14" s="1150"/>
      <c r="T14" s="1150"/>
      <c r="U14" s="1150"/>
      <c r="V14" s="1150"/>
      <c r="W14" s="1150"/>
      <c r="X14" s="1150" t="s">
        <v>455</v>
      </c>
    </row>
    <row r="15" spans="1:29" ht="14.25" customHeight="1">
      <c r="J15" s="481"/>
      <c r="K15" s="481"/>
      <c r="L15" s="1214" t="s">
        <v>92</v>
      </c>
      <c r="M15" s="1214" t="s">
        <v>627</v>
      </c>
      <c r="N15" s="534"/>
      <c r="O15" s="1214" t="s">
        <v>628</v>
      </c>
      <c r="P15" s="1268" t="s">
        <v>629</v>
      </c>
      <c r="Q15" s="1268" t="s">
        <v>642</v>
      </c>
      <c r="R15" s="1268"/>
      <c r="S15" s="1268"/>
      <c r="T15" s="1268"/>
      <c r="U15" s="1268"/>
      <c r="V15" s="1214" t="s">
        <v>341</v>
      </c>
      <c r="W15" s="1246" t="s">
        <v>275</v>
      </c>
      <c r="X15" s="1150"/>
    </row>
    <row r="16" spans="1:29" s="523" customFormat="1" ht="25.5" customHeight="1">
      <c r="A16" s="585"/>
      <c r="B16" s="585"/>
      <c r="C16" s="585"/>
      <c r="D16" s="585"/>
      <c r="E16" s="585"/>
      <c r="F16" s="585"/>
      <c r="G16" s="591"/>
      <c r="H16" s="591"/>
      <c r="I16" s="531"/>
      <c r="J16" s="529"/>
      <c r="K16" s="529"/>
      <c r="L16" s="1214"/>
      <c r="M16" s="1214"/>
      <c r="N16" s="534"/>
      <c r="O16" s="1214"/>
      <c r="P16" s="1268"/>
      <c r="Q16" s="1268" t="s">
        <v>680</v>
      </c>
      <c r="R16" s="1268"/>
      <c r="S16" s="1257" t="s">
        <v>655</v>
      </c>
      <c r="T16" s="1257"/>
      <c r="U16" s="1257"/>
      <c r="V16" s="1214"/>
      <c r="W16" s="1246"/>
      <c r="X16" s="1150"/>
      <c r="Y16" s="1008"/>
      <c r="Z16" s="585"/>
      <c r="AA16" s="585"/>
      <c r="AB16" s="585"/>
      <c r="AC16" s="585"/>
    </row>
    <row r="17" spans="1:29" ht="14.25" customHeight="1">
      <c r="J17" s="481"/>
      <c r="K17" s="481"/>
      <c r="L17" s="1214"/>
      <c r="M17" s="1214"/>
      <c r="N17" s="534"/>
      <c r="O17" s="1214"/>
      <c r="P17" s="1268"/>
      <c r="Q17" s="534" t="s">
        <v>678</v>
      </c>
      <c r="R17" s="534" t="s">
        <v>679</v>
      </c>
      <c r="S17" s="536" t="s">
        <v>274</v>
      </c>
      <c r="T17" s="1259" t="s">
        <v>273</v>
      </c>
      <c r="U17" s="1259"/>
      <c r="V17" s="1214"/>
      <c r="W17" s="1246"/>
      <c r="X17" s="1150"/>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9">
        <f t="shared" ca="1" si="0"/>
        <v>8</v>
      </c>
      <c r="U18" s="1269"/>
      <c r="V18" s="487">
        <f ca="1">OFFSET(V18,0,-2)+1</f>
        <v>9</v>
      </c>
      <c r="W18" s="523"/>
      <c r="X18" s="487">
        <f ca="1">OFFSET(X18,0,-2)+1</f>
        <v>10</v>
      </c>
    </row>
    <row r="19" spans="1:29" ht="22.5">
      <c r="A19" s="1233">
        <v>1</v>
      </c>
      <c r="B19" s="980"/>
      <c r="C19" s="980"/>
      <c r="D19" s="980"/>
      <c r="E19" s="980"/>
      <c r="F19" s="980"/>
      <c r="G19" s="981"/>
      <c r="H19" s="981"/>
      <c r="I19" s="983"/>
      <c r="J19" s="975"/>
      <c r="K19" s="975"/>
      <c r="L19" s="593">
        <f>mergeValue(A19)</f>
        <v>1</v>
      </c>
      <c r="M19" s="641" t="s">
        <v>20</v>
      </c>
      <c r="N19" s="580"/>
      <c r="O19" s="1245"/>
      <c r="P19" s="1245"/>
      <c r="Q19" s="1245"/>
      <c r="R19" s="1245"/>
      <c r="S19" s="1245"/>
      <c r="T19" s="1245"/>
      <c r="U19" s="1245"/>
      <c r="V19" s="1245"/>
      <c r="W19" s="1245"/>
      <c r="X19" s="581" t="s">
        <v>477</v>
      </c>
    </row>
    <row r="20" spans="1:29" ht="22.5">
      <c r="A20" s="1233"/>
      <c r="B20" s="1233">
        <v>1</v>
      </c>
      <c r="C20" s="980"/>
      <c r="D20" s="980"/>
      <c r="E20" s="980"/>
      <c r="F20" s="980"/>
      <c r="G20" s="985"/>
      <c r="H20" s="982"/>
      <c r="I20" s="987"/>
      <c r="J20" s="972"/>
      <c r="K20" s="971"/>
      <c r="L20" s="593" t="str">
        <f>mergeValue(A20) &amp;"."&amp; mergeValue(B20)</f>
        <v>1.1</v>
      </c>
      <c r="M20" s="546" t="s">
        <v>16</v>
      </c>
      <c r="N20" s="580"/>
      <c r="O20" s="1245"/>
      <c r="P20" s="1245"/>
      <c r="Q20" s="1245"/>
      <c r="R20" s="1245"/>
      <c r="S20" s="1245"/>
      <c r="T20" s="1245"/>
      <c r="U20" s="1245"/>
      <c r="V20" s="1245"/>
      <c r="W20" s="1245"/>
      <c r="X20" s="581" t="s">
        <v>478</v>
      </c>
    </row>
    <row r="21" spans="1:29" ht="22.5">
      <c r="A21" s="1233"/>
      <c r="B21" s="1233"/>
      <c r="C21" s="1233">
        <v>1</v>
      </c>
      <c r="D21" s="980"/>
      <c r="E21" s="980"/>
      <c r="F21" s="980"/>
      <c r="G21" s="985"/>
      <c r="H21" s="982"/>
      <c r="I21" s="988"/>
      <c r="J21" s="972"/>
      <c r="K21" s="971"/>
      <c r="L21" s="593" t="str">
        <f>mergeValue(A21) &amp;"."&amp; mergeValue(B21)&amp;"."&amp; mergeValue(C21)</f>
        <v>1.1.1</v>
      </c>
      <c r="M21" s="547" t="s">
        <v>7</v>
      </c>
      <c r="N21" s="580"/>
      <c r="O21" s="1245"/>
      <c r="P21" s="1245"/>
      <c r="Q21" s="1245"/>
      <c r="R21" s="1245"/>
      <c r="S21" s="1245"/>
      <c r="T21" s="1245"/>
      <c r="U21" s="1245"/>
      <c r="V21" s="1245"/>
      <c r="W21" s="1245"/>
      <c r="X21" s="581" t="s">
        <v>634</v>
      </c>
    </row>
    <row r="22" spans="1:29">
      <c r="A22" s="1233"/>
      <c r="B22" s="1233"/>
      <c r="C22" s="1233"/>
      <c r="D22" s="1233">
        <v>1</v>
      </c>
      <c r="E22" s="980"/>
      <c r="F22" s="980"/>
      <c r="G22" s="985"/>
      <c r="H22" s="982"/>
      <c r="I22" s="988"/>
      <c r="J22" s="986"/>
      <c r="K22" s="971"/>
      <c r="L22" s="593" t="str">
        <f>mergeValue(A22) &amp;"."&amp; mergeValue(B22)&amp;"."&amp; mergeValue(C22)&amp;"."&amp; mergeValue(D22)</f>
        <v>1.1.1.1</v>
      </c>
      <c r="M22" s="548" t="s">
        <v>22</v>
      </c>
      <c r="N22" s="580"/>
      <c r="O22" s="1245"/>
      <c r="P22" s="1245"/>
      <c r="Q22" s="1245"/>
      <c r="R22" s="1245"/>
      <c r="S22" s="1245"/>
      <c r="T22" s="1245"/>
      <c r="U22" s="1245"/>
      <c r="V22" s="1245"/>
      <c r="W22" s="1245"/>
      <c r="X22" s="1020" t="s">
        <v>688</v>
      </c>
    </row>
    <row r="23" spans="1:29" ht="42.95" customHeight="1">
      <c r="A23" s="1233"/>
      <c r="B23" s="1233"/>
      <c r="C23" s="1233"/>
      <c r="D23" s="1233"/>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04" t="s">
        <v>689</v>
      </c>
      <c r="Y23" s="1008" t="str">
        <f>strCheckDateTwo(N23:W23)</f>
        <v/>
      </c>
    </row>
    <row r="24" spans="1:29" hidden="1">
      <c r="A24" s="1233"/>
      <c r="B24" s="1233"/>
      <c r="C24" s="1233"/>
      <c r="D24" s="1233"/>
      <c r="E24" s="980"/>
      <c r="F24" s="980"/>
      <c r="G24" s="985"/>
      <c r="H24" s="982"/>
      <c r="I24" s="988"/>
      <c r="J24" s="986"/>
      <c r="K24" s="976"/>
      <c r="L24" s="631"/>
      <c r="M24" s="561"/>
      <c r="N24" s="646"/>
      <c r="O24" s="646"/>
      <c r="P24" s="646"/>
      <c r="Q24" s="646"/>
      <c r="R24" s="584" t="str">
        <f>S23 &amp; "-" &amp; U23</f>
        <v>-</v>
      </c>
      <c r="S24" s="512"/>
      <c r="T24" s="586"/>
      <c r="U24" s="512"/>
      <c r="V24" s="646"/>
      <c r="W24" s="838"/>
      <c r="X24" s="1205"/>
    </row>
    <row r="25" spans="1:29" ht="15" customHeight="1">
      <c r="A25" s="1233"/>
      <c r="B25" s="1233"/>
      <c r="C25" s="1233"/>
      <c r="D25" s="1233"/>
      <c r="E25" s="980"/>
      <c r="F25" s="980"/>
      <c r="G25" s="985"/>
      <c r="H25" s="982"/>
      <c r="I25" s="988"/>
      <c r="J25" s="986"/>
      <c r="K25" s="976"/>
      <c r="L25" s="538"/>
      <c r="M25" s="551" t="s">
        <v>5</v>
      </c>
      <c r="N25" s="549"/>
      <c r="O25" s="545"/>
      <c r="P25" s="545"/>
      <c r="Q25" s="545"/>
      <c r="R25" s="545"/>
      <c r="S25" s="573"/>
      <c r="T25" s="564"/>
      <c r="U25" s="563"/>
      <c r="V25" s="549"/>
      <c r="W25" s="549"/>
      <c r="X25" s="1206"/>
    </row>
    <row r="26" spans="1:29" s="475" customFormat="1" ht="15" customHeight="1">
      <c r="A26" s="1233"/>
      <c r="B26" s="1233"/>
      <c r="C26" s="1233"/>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3"/>
      <c r="B27" s="1233"/>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3"/>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7" t="s">
        <v>690</v>
      </c>
      <c r="N31" s="1197"/>
      <c r="O31" s="1197"/>
      <c r="P31" s="1197"/>
      <c r="Q31" s="1197"/>
      <c r="R31" s="1197"/>
      <c r="S31" s="1197"/>
      <c r="T31" s="1197"/>
      <c r="U31" s="1197"/>
      <c r="V31" s="1197"/>
      <c r="W31" s="1197"/>
      <c r="X31" s="1197"/>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t="str">
        <f>IF('Перечень тарифов'!R21="","наименование отсутствует","" &amp; 'Перечень тарифов'!R21 &amp; "")</f>
        <v>Зона теплоснабжения № 01</v>
      </c>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t="str">
        <f>IF('Перечень тарифов'!F21="","наименование отсутствует","" &amp; 'Перечень тарифов'!F21 &amp; "")</f>
        <v>Сбыт. Тепловая энергия</v>
      </c>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440"/>
      <c r="D11" s="440"/>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440"/>
      <c r="F12" s="334" t="str">
        <f>"4."&amp;mergeValue(A12) &amp;"."&amp;mergeValue(B12)&amp;"."&amp;mergeValue(C12)</f>
        <v>4.1.1.1</v>
      </c>
      <c r="G12" s="340" t="s">
        <v>498</v>
      </c>
      <c r="H12" s="316" t="str">
        <f>IF(Территории!H13="","","" &amp; Территории!H13 &amp; "")</f>
        <v>Город Челябинск</v>
      </c>
      <c r="I12" s="196" t="s">
        <v>501</v>
      </c>
      <c r="J12" s="333"/>
      <c r="K12" s="214"/>
      <c r="L12" s="214"/>
      <c r="M12" s="214"/>
      <c r="N12" s="214"/>
      <c r="O12" s="214"/>
      <c r="P12" s="214"/>
      <c r="Q12" s="214"/>
      <c r="R12" s="214"/>
      <c r="S12" s="214"/>
      <c r="T12" s="214"/>
    </row>
    <row r="13" spans="1:20" s="190" customFormat="1" ht="56.25">
      <c r="A13" s="1202"/>
      <c r="B13" s="1202"/>
      <c r="C13" s="1202"/>
      <c r="D13" s="440">
        <v>1</v>
      </c>
      <c r="F13" s="334" t="str">
        <f>"4."&amp;mergeValue(A13) &amp;"."&amp;mergeValue(B13)&amp;"."&amp;mergeValue(C13)&amp;"."&amp;mergeValue(D13)</f>
        <v>4.1.1.1.1</v>
      </c>
      <c r="G13" s="419" t="s">
        <v>499</v>
      </c>
      <c r="H13" s="316" t="str">
        <f>IF(Территории!R14="","","" &amp; Территории!R14 &amp; "")</f>
        <v>Город Челябинск (75701000)</v>
      </c>
      <c r="I13" s="1105"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7" t="s">
        <v>594</v>
      </c>
      <c r="H15" s="1197"/>
      <c r="I15" s="226"/>
      <c r="J15" s="326"/>
      <c r="K15" s="326"/>
      <c r="L15" s="326"/>
      <c r="M15" s="326"/>
      <c r="N15" s="326"/>
      <c r="O15" s="326"/>
      <c r="P15" s="326"/>
      <c r="Q15" s="326"/>
      <c r="R15" s="326"/>
      <c r="S15" s="326"/>
      <c r="T15" s="326"/>
    </row>
  </sheetData>
  <sheetProtection algorithmName="SHA-512" hashValue="sFcUn+YE3WMev0bOEGHCHl0xLEiuSyvOtDxjXyaf369g/DSYDmJh0T2UjfpGAjvRSzvpYF1Y6ObUrZOmb7jqIg==" saltValue="ocicY8UobEtuLT7VQO8p9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0" t="s">
        <v>731</v>
      </c>
      <c r="E5" s="1230"/>
      <c r="F5" s="1230"/>
      <c r="G5" s="437"/>
    </row>
    <row r="6" spans="1:16" ht="3" customHeight="1">
      <c r="C6" s="86"/>
      <c r="D6" s="37"/>
      <c r="E6" s="84"/>
      <c r="F6" s="83"/>
      <c r="G6" s="286"/>
    </row>
    <row r="7" spans="1:16">
      <c r="C7" s="86"/>
      <c r="D7" s="1214" t="s">
        <v>454</v>
      </c>
      <c r="E7" s="1214"/>
      <c r="F7" s="1214"/>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22" t="s">
        <v>2784</v>
      </c>
      <c r="F12" s="1090" t="s">
        <v>2786</v>
      </c>
      <c r="G12" s="1204" t="s">
        <v>598</v>
      </c>
    </row>
    <row r="13" spans="1:16" ht="15" customHeight="1">
      <c r="A13" s="285"/>
      <c r="C13" s="86"/>
      <c r="D13" s="114"/>
      <c r="E13" s="300" t="s">
        <v>328</v>
      </c>
      <c r="F13" s="297"/>
      <c r="G13" s="1206"/>
    </row>
    <row r="14" spans="1:16">
      <c r="A14" s="285"/>
      <c r="C14" s="86"/>
      <c r="D14" s="187" t="s">
        <v>329</v>
      </c>
      <c r="E14" s="287" t="s">
        <v>695</v>
      </c>
      <c r="F14" s="294" t="s">
        <v>458</v>
      </c>
      <c r="G14" s="789"/>
    </row>
    <row r="15" spans="1:16" ht="42.95" customHeight="1">
      <c r="A15" s="285"/>
      <c r="C15" s="86"/>
      <c r="D15" s="187" t="s">
        <v>443</v>
      </c>
      <c r="E15" s="1122" t="s">
        <v>2785</v>
      </c>
      <c r="F15" s="1090" t="s">
        <v>2786</v>
      </c>
      <c r="G15" s="1204" t="s">
        <v>696</v>
      </c>
    </row>
    <row r="16" spans="1:16" s="799" customFormat="1" ht="15" customHeight="1">
      <c r="A16" s="803"/>
      <c r="B16" s="186"/>
      <c r="C16" s="686"/>
      <c r="D16" s="824"/>
      <c r="E16" s="827" t="s">
        <v>328</v>
      </c>
      <c r="F16" s="790"/>
      <c r="G16" s="1206"/>
      <c r="I16" s="829"/>
      <c r="J16" s="829"/>
    </row>
    <row r="17" spans="1:16" s="799" customFormat="1">
      <c r="A17" s="803"/>
      <c r="B17" s="186"/>
      <c r="C17" s="686"/>
      <c r="D17" s="187" t="s">
        <v>734</v>
      </c>
      <c r="E17" s="782" t="s">
        <v>736</v>
      </c>
      <c r="F17" s="294" t="s">
        <v>458</v>
      </c>
      <c r="G17" s="789"/>
      <c r="I17" s="829"/>
      <c r="J17" s="829"/>
    </row>
    <row r="18" spans="1:16" s="799" customFormat="1" ht="18.75" hidden="1">
      <c r="A18" s="803"/>
      <c r="B18" s="186"/>
      <c r="C18" s="686"/>
      <c r="D18" s="785" t="s">
        <v>735</v>
      </c>
      <c r="E18" s="784"/>
      <c r="F18" s="783"/>
      <c r="G18" s="798"/>
      <c r="H18" s="786"/>
      <c r="I18" s="829"/>
      <c r="J18" s="829"/>
    </row>
    <row r="19" spans="1:16" ht="15" customHeight="1">
      <c r="A19" s="285"/>
      <c r="C19" s="86"/>
      <c r="D19" s="114"/>
      <c r="E19" s="827" t="s">
        <v>328</v>
      </c>
      <c r="F19" s="790"/>
      <c r="G19" s="791"/>
    </row>
    <row r="20" spans="1:16" ht="3" customHeight="1"/>
    <row r="21" spans="1:16">
      <c r="D21" s="788" t="s">
        <v>732</v>
      </c>
      <c r="E21" s="787" t="s">
        <v>733</v>
      </c>
      <c r="F21" s="725"/>
      <c r="G21" s="725"/>
      <c r="H21" s="725"/>
      <c r="I21" s="725"/>
      <c r="J21" s="725"/>
      <c r="K21" s="725"/>
      <c r="L21" s="725"/>
      <c r="M21" s="725"/>
      <c r="N21" s="725"/>
      <c r="O21" s="725"/>
      <c r="P21" s="725"/>
    </row>
  </sheetData>
  <sheetProtection algorithmName="SHA-512" hashValue="dH7hist6d6M6ZHpBIm2pB2WKlGydLK+Tn1zWTkvzU2sWj18xJciwmvZ3w2lJLnUTWvnq0zobUmKFunL+81WK/w==" saltValue="QcAvmSnTVRCov9LCaHz8yg=="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8" t="s">
        <v>492</v>
      </c>
      <c r="G2" s="1199"/>
      <c r="H2" s="1200"/>
      <c r="I2" s="806"/>
    </row>
    <row r="3" spans="1:20" ht="3" customHeight="1"/>
    <row r="4" spans="1:20" s="1007" customFormat="1" ht="11.25">
      <c r="A4" s="1013"/>
      <c r="B4" s="1013"/>
      <c r="C4" s="1013"/>
      <c r="D4" s="1013"/>
      <c r="F4" s="1150" t="s">
        <v>454</v>
      </c>
      <c r="G4" s="1150"/>
      <c r="H4" s="1150"/>
      <c r="I4" s="1201"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2" t="s">
        <v>442</v>
      </c>
      <c r="I5" s="1201"/>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107" t="str">
        <f>IF(dateCh="","",dateCh)</f>
        <v>25.12.2018</v>
      </c>
      <c r="I7" s="816" t="s">
        <v>494</v>
      </c>
      <c r="J7" s="615"/>
      <c r="K7" s="1013"/>
      <c r="L7" s="1013"/>
      <c r="M7" s="1013"/>
      <c r="N7" s="1013"/>
      <c r="O7" s="1013"/>
      <c r="P7" s="1013"/>
      <c r="Q7" s="1013"/>
      <c r="R7" s="1013"/>
      <c r="S7" s="1013"/>
      <c r="T7" s="1013"/>
    </row>
    <row r="8" spans="1:20" s="1007" customFormat="1" ht="45">
      <c r="A8" s="1202">
        <v>1</v>
      </c>
      <c r="B8" s="1013"/>
      <c r="C8" s="1013"/>
      <c r="D8" s="1013"/>
      <c r="F8" s="1029" t="str">
        <f>"2." &amp;mergeValue(A8)</f>
        <v>2.1</v>
      </c>
      <c r="G8" s="815" t="s">
        <v>495</v>
      </c>
      <c r="H8" s="1107" t="str">
        <f>IF('Перечень тарифов'!R21="","наименование отсутствует","" &amp; 'Перечень тарифов'!R21 &amp; "")</f>
        <v>Зона теплоснабжения № 01</v>
      </c>
      <c r="I8" s="816" t="s">
        <v>591</v>
      </c>
      <c r="J8" s="615"/>
      <c r="K8" s="1013"/>
      <c r="L8" s="1013"/>
      <c r="M8" s="1013"/>
      <c r="N8" s="1013"/>
      <c r="O8" s="1013"/>
      <c r="P8" s="1013"/>
      <c r="Q8" s="1013"/>
      <c r="R8" s="1013"/>
      <c r="S8" s="1013"/>
      <c r="T8" s="1013"/>
    </row>
    <row r="9" spans="1:20" s="1007" customFormat="1" ht="22.5">
      <c r="A9" s="1202"/>
      <c r="B9" s="1013"/>
      <c r="C9" s="1013"/>
      <c r="D9" s="1013"/>
      <c r="F9" s="1029" t="str">
        <f>"3." &amp;mergeValue(A9)</f>
        <v>3.1</v>
      </c>
      <c r="G9" s="815" t="s">
        <v>496</v>
      </c>
      <c r="H9" s="1107" t="str">
        <f>IF('Перечень тарифов'!F21="","наименование отсутствует","" &amp; 'Перечень тарифов'!F21 &amp; "")</f>
        <v>Сбыт. Тепловая энергия</v>
      </c>
      <c r="I9" s="816" t="s">
        <v>589</v>
      </c>
      <c r="J9" s="615"/>
      <c r="K9" s="1013"/>
      <c r="L9" s="1013"/>
      <c r="M9" s="1013"/>
      <c r="N9" s="1013"/>
      <c r="O9" s="1013"/>
      <c r="P9" s="1013"/>
      <c r="Q9" s="1013"/>
      <c r="R9" s="1013"/>
      <c r="S9" s="1013"/>
      <c r="T9" s="1013"/>
    </row>
    <row r="10" spans="1:20" s="1007" customFormat="1" ht="22.5">
      <c r="A10" s="1202"/>
      <c r="B10" s="1013"/>
      <c r="C10" s="1013"/>
      <c r="D10" s="1013"/>
      <c r="F10" s="1029" t="str">
        <f>"4."&amp;mergeValue(A10)</f>
        <v>4.1</v>
      </c>
      <c r="G10" s="815" t="s">
        <v>497</v>
      </c>
      <c r="H10" s="1112" t="s">
        <v>458</v>
      </c>
      <c r="I10" s="816"/>
      <c r="J10" s="615"/>
      <c r="K10" s="1013"/>
      <c r="L10" s="1013"/>
      <c r="M10" s="1013"/>
      <c r="N10" s="1013"/>
      <c r="O10" s="1013"/>
      <c r="P10" s="1013"/>
      <c r="Q10" s="1013"/>
      <c r="R10" s="1013"/>
      <c r="S10" s="1013"/>
      <c r="T10" s="1013"/>
    </row>
    <row r="11" spans="1:20" s="1007" customFormat="1" ht="18.75">
      <c r="A11" s="1202"/>
      <c r="B11" s="1202">
        <v>1</v>
      </c>
      <c r="C11" s="1104"/>
      <c r="D11" s="1104"/>
      <c r="F11" s="1029" t="str">
        <f>"4."&amp;mergeValue(A11) &amp;"."&amp;mergeValue(B11)</f>
        <v>4.1.1</v>
      </c>
      <c r="G11" s="830" t="s">
        <v>593</v>
      </c>
      <c r="H11" s="1107" t="str">
        <f>IF(region_name="","",region_name)</f>
        <v>Челябинская область</v>
      </c>
      <c r="I11" s="816" t="s">
        <v>500</v>
      </c>
      <c r="J11" s="615"/>
      <c r="K11" s="1013"/>
      <c r="L11" s="1013"/>
      <c r="M11" s="1013"/>
      <c r="N11" s="1013"/>
      <c r="O11" s="1013"/>
      <c r="P11" s="1013"/>
      <c r="Q11" s="1013"/>
      <c r="R11" s="1013"/>
      <c r="S11" s="1013"/>
      <c r="T11" s="1013"/>
    </row>
    <row r="12" spans="1:20" s="1007" customFormat="1" ht="22.5">
      <c r="A12" s="1202"/>
      <c r="B12" s="1202"/>
      <c r="C12" s="1202">
        <v>1</v>
      </c>
      <c r="D12" s="1104"/>
      <c r="F12" s="1029" t="str">
        <f>"4."&amp;mergeValue(A12) &amp;"."&amp;mergeValue(B12)&amp;"."&amp;mergeValue(C12)</f>
        <v>4.1.1.1</v>
      </c>
      <c r="G12" s="817" t="s">
        <v>498</v>
      </c>
      <c r="H12" s="1107" t="str">
        <f>IF(Территории!H13="","","" &amp; Территории!H13 &amp; "")</f>
        <v>Город Челябинск</v>
      </c>
      <c r="I12" s="816" t="s">
        <v>501</v>
      </c>
      <c r="J12" s="615"/>
      <c r="K12" s="1013"/>
      <c r="L12" s="1013"/>
      <c r="M12" s="1013"/>
      <c r="N12" s="1013"/>
      <c r="O12" s="1013"/>
      <c r="P12" s="1013"/>
      <c r="Q12" s="1013"/>
      <c r="R12" s="1013"/>
      <c r="S12" s="1013"/>
      <c r="T12" s="1013"/>
    </row>
    <row r="13" spans="1:20" s="1007" customFormat="1" ht="56.25">
      <c r="A13" s="1202"/>
      <c r="B13" s="1202"/>
      <c r="C13" s="1202"/>
      <c r="D13" s="1104">
        <v>1</v>
      </c>
      <c r="F13" s="1029" t="str">
        <f>"4."&amp;mergeValue(A13) &amp;"."&amp;mergeValue(B13)&amp;"."&amp;mergeValue(C13)&amp;"."&amp;mergeValue(D13)</f>
        <v>4.1.1.1.1</v>
      </c>
      <c r="G13" s="818" t="s">
        <v>499</v>
      </c>
      <c r="H13" s="1107" t="str">
        <f>IF(Территории!R14="","","" &amp; Территории!R14 &amp; "")</f>
        <v>Город Челябинск (75701000)</v>
      </c>
      <c r="I13" s="1105" t="s">
        <v>592</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7" t="s">
        <v>594</v>
      </c>
      <c r="H15" s="1197"/>
      <c r="I15" s="983"/>
      <c r="J15" s="773"/>
      <c r="K15" s="773"/>
      <c r="L15" s="773"/>
      <c r="M15" s="773"/>
      <c r="N15" s="773"/>
      <c r="O15" s="773"/>
      <c r="P15" s="773"/>
      <c r="Q15" s="773"/>
      <c r="R15" s="773"/>
      <c r="S15" s="773"/>
      <c r="T15" s="773"/>
    </row>
  </sheetData>
  <sheetProtection algorithmName="SHA-512" hashValue="CQ7/B8EnkDiPjPYbAmlrh2/qeBe8OyhEcvOGuvW/Z0Bhnue42qmglg9rWqWT5Px1Z5wnl4muTzo4nNUTjjWsTw==" saltValue="CgJrGSdAMrfWavCDg8mt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697</v>
      </c>
      <c r="E5" s="1230"/>
      <c r="F5" s="1230"/>
      <c r="G5" s="1230"/>
      <c r="H5" s="1230"/>
      <c r="I5" s="335"/>
    </row>
    <row r="6" spans="1:9" ht="3" customHeight="1">
      <c r="C6" s="86"/>
      <c r="D6" s="37"/>
      <c r="E6" s="84"/>
      <c r="F6" s="84"/>
      <c r="G6" s="84"/>
      <c r="H6" s="83"/>
      <c r="I6" s="286"/>
    </row>
    <row r="7" spans="1:9" ht="21" customHeight="1">
      <c r="C7" s="86"/>
      <c r="D7" s="1214" t="s">
        <v>454</v>
      </c>
      <c r="E7" s="1214"/>
      <c r="F7" s="1214"/>
      <c r="G7" s="1214"/>
      <c r="H7" s="1214"/>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090" t="s">
        <v>2787</v>
      </c>
      <c r="H12" s="1090" t="s">
        <v>2786</v>
      </c>
      <c r="I12" s="414" t="s">
        <v>698</v>
      </c>
    </row>
    <row r="13" spans="1:9" ht="33.75">
      <c r="A13" s="285"/>
      <c r="B13" s="186">
        <v>3</v>
      </c>
      <c r="C13" s="86"/>
      <c r="D13" s="187">
        <v>2</v>
      </c>
      <c r="E13" s="351" t="s">
        <v>699</v>
      </c>
      <c r="F13" s="294"/>
      <c r="G13" s="294" t="s">
        <v>458</v>
      </c>
      <c r="H13" s="1090" t="s">
        <v>2786</v>
      </c>
      <c r="I13" s="415" t="s">
        <v>463</v>
      </c>
    </row>
    <row r="14" spans="1:9" ht="39" customHeight="1">
      <c r="A14" s="285"/>
      <c r="C14" s="86"/>
      <c r="D14" s="187">
        <v>3</v>
      </c>
      <c r="E14" s="1275" t="s">
        <v>700</v>
      </c>
      <c r="F14" s="1275"/>
      <c r="G14" s="1275"/>
      <c r="H14" s="1275"/>
      <c r="I14" s="412"/>
    </row>
    <row r="15" spans="1:9" ht="32.1" customHeight="1">
      <c r="A15" s="285"/>
      <c r="C15" s="86"/>
      <c r="D15" s="187" t="s">
        <v>444</v>
      </c>
      <c r="E15" s="291" t="s">
        <v>2788</v>
      </c>
      <c r="F15" s="294"/>
      <c r="G15" s="294" t="s">
        <v>458</v>
      </c>
      <c r="H15" s="1090" t="s">
        <v>2786</v>
      </c>
      <c r="I15" s="1204" t="s">
        <v>701</v>
      </c>
    </row>
    <row r="16" spans="1:9" ht="15" customHeight="1">
      <c r="A16" s="285"/>
      <c r="C16" s="86"/>
      <c r="D16" s="114"/>
      <c r="E16" s="299" t="s">
        <v>328</v>
      </c>
      <c r="F16" s="300"/>
      <c r="G16" s="300"/>
      <c r="H16" s="297"/>
      <c r="I16" s="1206"/>
    </row>
    <row r="17" spans="1:12" ht="69" customHeight="1">
      <c r="A17" s="285"/>
      <c r="B17" s="186">
        <v>3</v>
      </c>
      <c r="C17" s="86"/>
      <c r="D17" s="187">
        <v>4</v>
      </c>
      <c r="E17" s="1275" t="s">
        <v>702</v>
      </c>
      <c r="F17" s="1275"/>
      <c r="G17" s="1275"/>
      <c r="H17" s="1275"/>
      <c r="I17" s="412"/>
    </row>
    <row r="18" spans="1:12" ht="20.100000000000001" customHeight="1">
      <c r="A18" s="285"/>
      <c r="C18" s="86"/>
      <c r="D18" s="187" t="s">
        <v>445</v>
      </c>
      <c r="E18" s="301" t="s">
        <v>464</v>
      </c>
      <c r="F18" s="294"/>
      <c r="G18" s="291" t="s">
        <v>2790</v>
      </c>
      <c r="H18" s="294" t="s">
        <v>458</v>
      </c>
      <c r="I18" s="1204" t="s">
        <v>482</v>
      </c>
    </row>
    <row r="19" spans="1:12" s="1061" customFormat="1" ht="20.100000000000001" customHeight="1">
      <c r="A19" s="803"/>
      <c r="B19" s="186"/>
      <c r="C19" s="1108" t="s">
        <v>2770</v>
      </c>
      <c r="D19" s="187" t="s">
        <v>2789</v>
      </c>
      <c r="E19" s="301" t="str">
        <f>E18</f>
        <v>наименование НПА</v>
      </c>
      <c r="F19" s="294" t="s">
        <v>458</v>
      </c>
      <c r="G19" s="291" t="s">
        <v>2791</v>
      </c>
      <c r="H19" s="294" t="s">
        <v>458</v>
      </c>
      <c r="I19" s="1205"/>
      <c r="K19" s="829"/>
      <c r="L19" s="829"/>
    </row>
    <row r="20" spans="1:12" ht="15" customHeight="1">
      <c r="A20" s="285"/>
      <c r="C20" s="86"/>
      <c r="D20" s="114"/>
      <c r="E20" s="299" t="s">
        <v>328</v>
      </c>
      <c r="F20" s="300"/>
      <c r="G20" s="300"/>
      <c r="H20" s="297"/>
      <c r="I20" s="1206"/>
    </row>
    <row r="21" spans="1:12" ht="30" customHeight="1">
      <c r="A21" s="285"/>
      <c r="B21" s="186">
        <v>3</v>
      </c>
      <c r="C21" s="86"/>
      <c r="D21" s="187">
        <v>5</v>
      </c>
      <c r="E21" s="1275" t="s">
        <v>703</v>
      </c>
      <c r="F21" s="1275"/>
      <c r="G21" s="1275"/>
      <c r="H21" s="1275"/>
      <c r="I21" s="412"/>
    </row>
    <row r="22" spans="1:12" ht="26.1" customHeight="1">
      <c r="A22" s="285"/>
      <c r="C22" s="86"/>
      <c r="D22" s="187" t="s">
        <v>446</v>
      </c>
      <c r="E22" s="1277" t="s">
        <v>704</v>
      </c>
      <c r="F22" s="1277"/>
      <c r="G22" s="1277"/>
      <c r="H22" s="1277"/>
      <c r="I22" s="412"/>
    </row>
    <row r="23" spans="1:12" ht="20.100000000000001" customHeight="1">
      <c r="A23" s="285"/>
      <c r="C23" s="86"/>
      <c r="D23" s="187" t="s">
        <v>447</v>
      </c>
      <c r="E23" s="302" t="s">
        <v>465</v>
      </c>
      <c r="F23" s="294"/>
      <c r="G23" s="413" t="s">
        <v>2794</v>
      </c>
      <c r="H23" s="294" t="s">
        <v>458</v>
      </c>
      <c r="I23" s="1204" t="s">
        <v>705</v>
      </c>
    </row>
    <row r="24" spans="1:12" s="1061" customFormat="1" ht="20.100000000000001" customHeight="1">
      <c r="A24" s="803"/>
      <c r="B24" s="186"/>
      <c r="C24" s="1108" t="s">
        <v>2770</v>
      </c>
      <c r="D24" s="187" t="s">
        <v>2792</v>
      </c>
      <c r="E24" s="302" t="str">
        <f>E23</f>
        <v>контактный телефон службы</v>
      </c>
      <c r="F24" s="294" t="s">
        <v>458</v>
      </c>
      <c r="G24" s="413" t="s">
        <v>2795</v>
      </c>
      <c r="H24" s="294" t="s">
        <v>458</v>
      </c>
      <c r="I24" s="1205"/>
      <c r="K24" s="829"/>
      <c r="L24" s="829"/>
    </row>
    <row r="25" spans="1:12" s="1061" customFormat="1" ht="20.100000000000001" customHeight="1">
      <c r="A25" s="803"/>
      <c r="B25" s="186"/>
      <c r="C25" s="1108" t="s">
        <v>2770</v>
      </c>
      <c r="D25" s="187" t="s">
        <v>2793</v>
      </c>
      <c r="E25" s="302" t="str">
        <f>E24</f>
        <v>контактный телефон службы</v>
      </c>
      <c r="F25" s="294" t="s">
        <v>458</v>
      </c>
      <c r="G25" s="413" t="s">
        <v>2796</v>
      </c>
      <c r="H25" s="294" t="s">
        <v>458</v>
      </c>
      <c r="I25" s="1205"/>
      <c r="K25" s="829"/>
      <c r="L25" s="829"/>
    </row>
    <row r="26" spans="1:12" ht="15" customHeight="1">
      <c r="A26" s="285"/>
      <c r="C26" s="86"/>
      <c r="D26" s="114"/>
      <c r="E26" s="300" t="s">
        <v>328</v>
      </c>
      <c r="F26" s="296"/>
      <c r="G26" s="296"/>
      <c r="H26" s="297"/>
      <c r="I26" s="1206"/>
    </row>
    <row r="27" spans="1:12" ht="14.25" customHeight="1">
      <c r="A27" s="285"/>
      <c r="C27" s="86"/>
      <c r="D27" s="187" t="s">
        <v>448</v>
      </c>
      <c r="E27" s="1277" t="s">
        <v>706</v>
      </c>
      <c r="F27" s="1277"/>
      <c r="G27" s="1277"/>
      <c r="H27" s="1277"/>
      <c r="I27" s="412"/>
    </row>
    <row r="28" spans="1:12" ht="42.95" customHeight="1">
      <c r="A28" s="285"/>
      <c r="C28" s="86"/>
      <c r="D28" s="187" t="s">
        <v>449</v>
      </c>
      <c r="E28" s="302" t="s">
        <v>467</v>
      </c>
      <c r="F28" s="294"/>
      <c r="G28" s="413" t="s">
        <v>2797</v>
      </c>
      <c r="H28" s="294" t="s">
        <v>458</v>
      </c>
      <c r="I28" s="1204" t="s">
        <v>599</v>
      </c>
    </row>
    <row r="29" spans="1:12" ht="15" customHeight="1">
      <c r="A29" s="285"/>
      <c r="C29" s="86"/>
      <c r="D29" s="114"/>
      <c r="E29" s="300" t="s">
        <v>328</v>
      </c>
      <c r="F29" s="296"/>
      <c r="G29" s="296"/>
      <c r="H29" s="297"/>
      <c r="I29" s="1206"/>
    </row>
    <row r="30" spans="1:12" ht="26.1" customHeight="1">
      <c r="A30" s="285"/>
      <c r="C30" s="86"/>
      <c r="D30" s="187" t="s">
        <v>450</v>
      </c>
      <c r="E30" s="1277" t="s">
        <v>707</v>
      </c>
      <c r="F30" s="1277"/>
      <c r="G30" s="1277"/>
      <c r="H30" s="1277"/>
      <c r="I30" s="412"/>
    </row>
    <row r="31" spans="1:12" ht="32.1" customHeight="1">
      <c r="A31" s="285"/>
      <c r="C31" s="86"/>
      <c r="D31" s="187" t="s">
        <v>451</v>
      </c>
      <c r="E31" s="302" t="s">
        <v>466</v>
      </c>
      <c r="F31" s="294"/>
      <c r="G31" s="305" t="s">
        <v>2800</v>
      </c>
      <c r="H31" s="294" t="s">
        <v>458</v>
      </c>
      <c r="I31" s="1204" t="s">
        <v>708</v>
      </c>
      <c r="K31" s="212" t="s">
        <v>2799</v>
      </c>
      <c r="L31" s="212" t="s">
        <v>2798</v>
      </c>
    </row>
    <row r="32" spans="1:12" ht="15" customHeight="1">
      <c r="A32" s="285"/>
      <c r="C32" s="86"/>
      <c r="D32" s="114"/>
      <c r="E32" s="300" t="s">
        <v>328</v>
      </c>
      <c r="F32" s="296"/>
      <c r="G32" s="296"/>
      <c r="H32" s="297"/>
      <c r="I32" s="1206"/>
    </row>
    <row r="33" spans="1:12" ht="49.5" customHeight="1">
      <c r="A33" s="285"/>
      <c r="B33" s="186">
        <v>3</v>
      </c>
      <c r="C33" s="86"/>
      <c r="D33" s="187" t="s">
        <v>69</v>
      </c>
      <c r="E33" s="1275" t="s">
        <v>710</v>
      </c>
      <c r="F33" s="1275"/>
      <c r="G33" s="1275"/>
      <c r="H33" s="1275"/>
      <c r="I33" s="412"/>
    </row>
    <row r="34" spans="1:12" ht="20.100000000000001" customHeight="1">
      <c r="A34" s="285"/>
      <c r="C34" s="86"/>
      <c r="D34" s="187" t="s">
        <v>452</v>
      </c>
      <c r="E34" s="1122" t="s">
        <v>2801</v>
      </c>
      <c r="F34" s="294"/>
      <c r="G34" s="294" t="s">
        <v>458</v>
      </c>
      <c r="H34" s="1090" t="s">
        <v>2786</v>
      </c>
      <c r="I34" s="1204" t="s">
        <v>481</v>
      </c>
    </row>
    <row r="35" spans="1:12" ht="15" customHeight="1">
      <c r="A35" s="285"/>
      <c r="C35" s="86"/>
      <c r="D35" s="114"/>
      <c r="E35" s="299" t="s">
        <v>328</v>
      </c>
      <c r="F35" s="296"/>
      <c r="G35" s="296"/>
      <c r="H35" s="297"/>
      <c r="I35" s="1206"/>
    </row>
    <row r="36" spans="1:12" s="174" customFormat="1" ht="3" customHeight="1">
      <c r="A36" s="285"/>
      <c r="K36" s="289"/>
      <c r="L36" s="289"/>
    </row>
    <row r="37" spans="1:12" ht="24.75" customHeight="1">
      <c r="D37" s="298">
        <v>1</v>
      </c>
      <c r="E37" s="1197" t="s">
        <v>709</v>
      </c>
      <c r="F37" s="1197"/>
      <c r="G37" s="1197"/>
      <c r="H37" s="1197"/>
      <c r="I37" s="1197"/>
    </row>
  </sheetData>
  <sheetProtection algorithmName="SHA-512" hashValue="S6C0gL4t+vCxV5TdelGhAM5kcRNqB478gRZUl2bHwEtOKP9cxKJqgoiWkcdBbSlhFC5cziic4/2OAPJsqhO+JA==" saltValue="hpgYnQIm+YGhqGmJkJsMI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2" tooltip="Кликните по гиперссылке, чтобы перейти по гиперссылке или отредактировать её" display="https://regportal-tariff.ru/disclo/get_file?p_guid=156d80f1-13e2-4a88-9020-213e6a6a0099"/>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479</v>
      </c>
      <c r="E5" s="1278"/>
      <c r="F5" s="1278"/>
      <c r="G5" s="1278"/>
      <c r="H5" s="1278"/>
      <c r="I5" s="1278"/>
      <c r="J5" s="1278"/>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483</v>
      </c>
      <c r="F9" s="1280"/>
      <c r="G9" s="1280" t="s">
        <v>484</v>
      </c>
      <c r="H9" s="1280"/>
      <c r="I9" s="1280"/>
      <c r="J9" s="1280"/>
      <c r="K9" s="1280"/>
    </row>
    <row r="10" spans="1:14" ht="22.5">
      <c r="D10" s="1280"/>
      <c r="E10" s="137" t="s">
        <v>485</v>
      </c>
      <c r="F10" s="137" t="s">
        <v>400</v>
      </c>
      <c r="G10" s="137" t="s">
        <v>400</v>
      </c>
      <c r="H10" s="137" t="s">
        <v>485</v>
      </c>
      <c r="I10" s="137" t="s">
        <v>486</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04"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6"/>
    </row>
    <row r="14" spans="1:14" ht="3" customHeight="1">
      <c r="A14" s="131"/>
      <c r="B14" s="131"/>
      <c r="C14" s="131"/>
    </row>
    <row r="15" spans="1:14" ht="27.75" customHeight="1">
      <c r="E15" s="1279" t="s">
        <v>595</v>
      </c>
      <c r="F15" s="1279"/>
      <c r="G15" s="1279"/>
      <c r="H15" s="1279"/>
      <c r="I15" s="1279"/>
      <c r="J15" s="12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1" t="s">
        <v>315</v>
      </c>
      <c r="E15" s="128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8" sqref="E18"/>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8" t="s">
        <v>55</v>
      </c>
      <c r="E7" s="1278"/>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2770</v>
      </c>
      <c r="D12" s="123">
        <v>1</v>
      </c>
      <c r="E12" s="124" t="s">
        <v>2802</v>
      </c>
    </row>
    <row r="13" spans="3:12">
      <c r="C13" s="50"/>
      <c r="D13" s="114"/>
      <c r="E13" s="112" t="s">
        <v>177</v>
      </c>
    </row>
  </sheetData>
  <sheetProtection algorithmName="SHA-512" hashValue="2eMlyq5vg4e9PVosXVtZp0vGLcpoymNxGnNhGukG7KkfqsCvaTrhBaC/lmfD+2LeKKAaZMOqGnRFgrVD6Esjdw==" saltValue="yTFlGDe5wrcRALuvDEqDkQ=="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39"/>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1"/>
      <c r="F9" s="1303"/>
      <c r="G9" s="1307" t="s">
        <v>85</v>
      </c>
      <c r="H9" s="1173"/>
      <c r="I9" s="1173">
        <v>1</v>
      </c>
      <c r="J9" s="1294"/>
      <c r="K9" s="1229" t="s">
        <v>85</v>
      </c>
      <c r="L9" s="1165"/>
      <c r="M9" s="1165" t="s">
        <v>93</v>
      </c>
      <c r="N9" s="1297"/>
      <c r="O9" s="1229" t="s">
        <v>85</v>
      </c>
      <c r="P9" s="1165"/>
      <c r="Q9" s="1165" t="s">
        <v>93</v>
      </c>
      <c r="R9" s="1298"/>
      <c r="S9" s="1229" t="s">
        <v>85</v>
      </c>
      <c r="T9" s="1087"/>
      <c r="U9" s="1087" t="s">
        <v>93</v>
      </c>
      <c r="V9" s="1111"/>
      <c r="W9" s="307"/>
    </row>
    <row r="10" spans="1:23" s="739" customFormat="1" ht="17.100000000000001" customHeight="1">
      <c r="A10" s="205"/>
      <c r="C10" s="159"/>
      <c r="D10" s="1173"/>
      <c r="E10" s="1301"/>
      <c r="F10" s="1303"/>
      <c r="G10" s="1307"/>
      <c r="H10" s="1173"/>
      <c r="I10" s="1173"/>
      <c r="J10" s="1294"/>
      <c r="K10" s="1229"/>
      <c r="L10" s="1165"/>
      <c r="M10" s="1165"/>
      <c r="N10" s="1297"/>
      <c r="O10" s="1229"/>
      <c r="P10" s="1165"/>
      <c r="Q10" s="1165"/>
      <c r="R10" s="1298"/>
      <c r="S10" s="1229"/>
      <c r="T10" s="1089"/>
      <c r="U10" s="744"/>
      <c r="V10" s="745" t="s">
        <v>717</v>
      </c>
      <c r="W10" s="746"/>
    </row>
    <row r="11" spans="1:23" s="102" customFormat="1" ht="17.100000000000001" customHeight="1">
      <c r="A11" s="205"/>
      <c r="C11" s="159"/>
      <c r="D11" s="1170"/>
      <c r="E11" s="1302"/>
      <c r="F11" s="1304"/>
      <c r="G11" s="1170"/>
      <c r="H11" s="1170"/>
      <c r="I11" s="1170"/>
      <c r="J11" s="1295"/>
      <c r="K11" s="1170"/>
      <c r="L11" s="1170"/>
      <c r="M11" s="1170"/>
      <c r="N11" s="1298"/>
      <c r="O11" s="1170"/>
      <c r="P11" s="1088"/>
      <c r="Q11" s="744"/>
      <c r="R11" s="745" t="s">
        <v>716</v>
      </c>
      <c r="S11" s="741"/>
      <c r="T11" s="741"/>
      <c r="U11" s="741"/>
      <c r="V11" s="741"/>
      <c r="W11" s="746"/>
    </row>
    <row r="12" spans="1:23" s="102" customFormat="1" ht="17.100000000000001" customHeight="1">
      <c r="A12" s="205"/>
      <c r="C12" s="159"/>
      <c r="D12" s="1170"/>
      <c r="E12" s="1302"/>
      <c r="F12" s="1304"/>
      <c r="G12" s="1170"/>
      <c r="H12" s="1170"/>
      <c r="I12" s="1170"/>
      <c r="J12" s="1295"/>
      <c r="K12" s="1170"/>
      <c r="L12" s="744"/>
      <c r="M12" s="745"/>
      <c r="N12" s="745" t="s">
        <v>412</v>
      </c>
      <c r="O12" s="745"/>
      <c r="P12" s="745"/>
      <c r="Q12" s="745"/>
      <c r="R12" s="745"/>
      <c r="S12" s="741"/>
      <c r="T12" s="741"/>
      <c r="U12" s="741"/>
      <c r="V12" s="741"/>
      <c r="W12" s="746"/>
    </row>
    <row r="13" spans="1:23" s="102" customFormat="1" ht="17.25" customHeight="1">
      <c r="A13" s="205"/>
      <c r="C13" s="159"/>
      <c r="D13" s="1170"/>
      <c r="E13" s="1302"/>
      <c r="F13" s="1304"/>
      <c r="G13" s="1170"/>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3"/>
      <c r="E15" s="1305"/>
      <c r="F15" s="1306"/>
      <c r="G15" s="1308"/>
      <c r="H15" s="1173"/>
      <c r="I15" s="1173">
        <v>1</v>
      </c>
      <c r="J15" s="1294"/>
      <c r="K15" s="1229" t="s">
        <v>85</v>
      </c>
      <c r="L15" s="1165"/>
      <c r="M15" s="1165" t="s">
        <v>93</v>
      </c>
      <c r="N15" s="1297"/>
      <c r="O15" s="1229" t="s">
        <v>85</v>
      </c>
      <c r="P15" s="1165"/>
      <c r="Q15" s="1165" t="s">
        <v>93</v>
      </c>
      <c r="R15" s="1298"/>
      <c r="S15" s="1229" t="s">
        <v>85</v>
      </c>
      <c r="T15" s="1087"/>
      <c r="U15" s="1087" t="s">
        <v>93</v>
      </c>
      <c r="V15" s="1111"/>
      <c r="W15" s="307"/>
    </row>
    <row r="16" spans="1:23" s="742" customFormat="1" ht="16.5" customHeight="1">
      <c r="A16" s="748"/>
      <c r="B16" s="743"/>
      <c r="C16" s="747"/>
      <c r="D16" s="1293"/>
      <c r="E16" s="1305"/>
      <c r="F16" s="1306"/>
      <c r="G16" s="1308"/>
      <c r="H16" s="1173"/>
      <c r="I16" s="1173"/>
      <c r="J16" s="1294"/>
      <c r="K16" s="1229"/>
      <c r="L16" s="1165"/>
      <c r="M16" s="1165"/>
      <c r="N16" s="1297"/>
      <c r="O16" s="1229"/>
      <c r="P16" s="1165"/>
      <c r="Q16" s="1165"/>
      <c r="R16" s="1298"/>
      <c r="S16" s="1229"/>
      <c r="T16" s="1089"/>
      <c r="U16" s="744"/>
      <c r="V16" s="745" t="s">
        <v>717</v>
      </c>
      <c r="W16" s="746"/>
    </row>
    <row r="17" spans="1:36" ht="17.100000000000001" customHeight="1">
      <c r="A17" s="205"/>
      <c r="B17" s="102"/>
      <c r="C17" s="159"/>
      <c r="D17" s="1293"/>
      <c r="E17" s="1305"/>
      <c r="F17" s="1306"/>
      <c r="G17" s="1308"/>
      <c r="H17" s="1173"/>
      <c r="I17" s="1173"/>
      <c r="J17" s="1295"/>
      <c r="K17" s="1229"/>
      <c r="L17" s="1165"/>
      <c r="M17" s="1165"/>
      <c r="N17" s="1298"/>
      <c r="O17" s="1229"/>
      <c r="P17" s="1088"/>
      <c r="Q17" s="744"/>
      <c r="R17" s="745" t="s">
        <v>716</v>
      </c>
      <c r="S17" s="741"/>
      <c r="T17" s="741"/>
      <c r="U17" s="741"/>
      <c r="V17" s="741"/>
      <c r="W17" s="746"/>
    </row>
    <row r="18" spans="1:36" ht="17.100000000000001" customHeight="1">
      <c r="A18" s="205"/>
      <c r="B18" s="102"/>
      <c r="C18" s="159"/>
      <c r="D18" s="1293"/>
      <c r="E18" s="1305"/>
      <c r="F18" s="1306"/>
      <c r="G18" s="1308"/>
      <c r="H18" s="1173"/>
      <c r="I18" s="1173"/>
      <c r="J18" s="1295"/>
      <c r="K18" s="1229"/>
      <c r="L18" s="744"/>
      <c r="M18" s="745"/>
      <c r="N18" s="745" t="s">
        <v>412</v>
      </c>
      <c r="O18" s="745"/>
      <c r="P18" s="745"/>
      <c r="Q18" s="745"/>
      <c r="R18" s="745"/>
      <c r="S18" s="741"/>
      <c r="T18" s="741"/>
      <c r="U18" s="741"/>
      <c r="V18" s="741"/>
      <c r="W18" s="746"/>
    </row>
    <row r="19" spans="1:36" ht="17.100000000000001" customHeight="1">
      <c r="A19" s="205"/>
      <c r="B19" s="102"/>
      <c r="C19" s="159"/>
      <c r="D19" s="1293"/>
      <c r="E19" s="1305"/>
      <c r="F19" s="1306"/>
      <c r="G19" s="1308"/>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6" t="s">
        <v>298</v>
      </c>
      <c r="P27" s="1296"/>
      <c r="Q27" s="1296"/>
      <c r="R27" s="1257" t="s">
        <v>270</v>
      </c>
      <c r="S27" s="1257"/>
      <c r="T27" s="1257"/>
      <c r="U27" s="1214" t="s">
        <v>341</v>
      </c>
      <c r="W27" s="1299"/>
    </row>
    <row r="28" spans="1:36" ht="17.100000000000001" customHeight="1">
      <c r="O28" s="1258" t="s">
        <v>606</v>
      </c>
      <c r="P28" s="1258" t="s">
        <v>271</v>
      </c>
      <c r="Q28" s="1258"/>
      <c r="R28" s="1257"/>
      <c r="S28" s="1257"/>
      <c r="T28" s="1257"/>
      <c r="U28" s="1214"/>
      <c r="W28" s="1299"/>
    </row>
    <row r="29" spans="1:36" ht="37.5" customHeight="1">
      <c r="O29" s="1258"/>
      <c r="P29" s="104" t="s">
        <v>607</v>
      </c>
      <c r="Q29" s="104" t="s">
        <v>6</v>
      </c>
      <c r="R29" s="105" t="s">
        <v>274</v>
      </c>
      <c r="S29" s="1259" t="s">
        <v>273</v>
      </c>
      <c r="T29" s="1259"/>
      <c r="U29" s="1214"/>
      <c r="W29" s="1299"/>
    </row>
    <row r="30" spans="1:36" ht="17.100000000000001" customHeight="1">
      <c r="G30" s="157"/>
      <c r="H30" s="157"/>
      <c r="I30" s="157"/>
      <c r="J30" s="157"/>
      <c r="K30" s="157"/>
      <c r="L30" s="122"/>
      <c r="M30" s="432" t="s">
        <v>183</v>
      </c>
      <c r="N30" s="433"/>
      <c r="O30" s="1300"/>
      <c r="P30" s="1300"/>
      <c r="Q30" s="1300"/>
      <c r="R30" s="1300"/>
      <c r="S30" s="1300"/>
      <c r="T30" s="1300"/>
      <c r="U30" s="1300"/>
      <c r="V30" s="122"/>
      <c r="W30" s="122"/>
      <c r="X30" s="204"/>
      <c r="Y30" s="204"/>
      <c r="Z30" s="204"/>
      <c r="AA30" s="204"/>
      <c r="AB30" s="204"/>
      <c r="AC30" s="204"/>
      <c r="AD30" s="204"/>
      <c r="AE30" s="204"/>
      <c r="AF30" s="204"/>
      <c r="AG30" s="204"/>
      <c r="AH30" s="204"/>
      <c r="AI30" s="204"/>
      <c r="AJ30" s="204"/>
    </row>
    <row r="31" spans="1:36" s="523" customFormat="1" ht="22.5">
      <c r="A31" s="1233">
        <v>1</v>
      </c>
      <c r="B31" s="847"/>
      <c r="C31" s="847"/>
      <c r="D31" s="847"/>
      <c r="E31" s="848"/>
      <c r="F31" s="849"/>
      <c r="G31" s="849"/>
      <c r="H31" s="849"/>
      <c r="I31" s="850"/>
      <c r="J31" s="845"/>
      <c r="K31" s="852"/>
      <c r="L31" s="593">
        <f>mergeValue(A31)</f>
        <v>1</v>
      </c>
      <c r="M31" s="641" t="s">
        <v>20</v>
      </c>
      <c r="N31" s="646"/>
      <c r="O31" s="1283"/>
      <c r="P31" s="1284"/>
      <c r="Q31" s="1284"/>
      <c r="R31" s="1284"/>
      <c r="S31" s="1284"/>
      <c r="T31" s="1284"/>
      <c r="U31" s="1284"/>
      <c r="V31" s="1285"/>
      <c r="W31" s="630" t="s">
        <v>477</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3"/>
      <c r="B32" s="1233">
        <v>1</v>
      </c>
      <c r="C32" s="847"/>
      <c r="D32" s="847"/>
      <c r="E32" s="849"/>
      <c r="F32" s="849"/>
      <c r="G32" s="849"/>
      <c r="H32" s="849"/>
      <c r="I32" s="844"/>
      <c r="J32" s="843"/>
      <c r="K32" s="846"/>
      <c r="L32" s="593" t="str">
        <f>mergeValue(A32) &amp;"."&amp; mergeValue(B32)</f>
        <v>1.1</v>
      </c>
      <c r="M32" s="546" t="s">
        <v>16</v>
      </c>
      <c r="N32" s="646"/>
      <c r="O32" s="1283"/>
      <c r="P32" s="1284"/>
      <c r="Q32" s="1284"/>
      <c r="R32" s="1284"/>
      <c r="S32" s="1284"/>
      <c r="T32" s="1284"/>
      <c r="U32" s="1284"/>
      <c r="V32" s="1285"/>
      <c r="W32" s="630" t="s">
        <v>478</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3"/>
      <c r="B33" s="1233"/>
      <c r="C33" s="1233">
        <v>1</v>
      </c>
      <c r="D33" s="847"/>
      <c r="E33" s="849"/>
      <c r="F33" s="849"/>
      <c r="G33" s="849"/>
      <c r="H33" s="849"/>
      <c r="I33" s="851"/>
      <c r="J33" s="843"/>
      <c r="K33" s="846"/>
      <c r="L33" s="593" t="str">
        <f>mergeValue(A33) &amp;"."&amp; mergeValue(B33)&amp;"."&amp; mergeValue(C33)</f>
        <v>1.1.1</v>
      </c>
      <c r="M33" s="547" t="s">
        <v>7</v>
      </c>
      <c r="N33" s="646"/>
      <c r="O33" s="1283"/>
      <c r="P33" s="1284"/>
      <c r="Q33" s="1284"/>
      <c r="R33" s="1284"/>
      <c r="S33" s="1284"/>
      <c r="T33" s="1284"/>
      <c r="U33" s="1284"/>
      <c r="V33" s="1285"/>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3"/>
      <c r="B34" s="1233"/>
      <c r="C34" s="1233"/>
      <c r="D34" s="1233">
        <v>1</v>
      </c>
      <c r="E34" s="849"/>
      <c r="F34" s="849"/>
      <c r="G34" s="849"/>
      <c r="H34" s="849"/>
      <c r="I34" s="851"/>
      <c r="J34" s="843"/>
      <c r="K34" s="846"/>
      <c r="L34" s="593" t="str">
        <f>mergeValue(A34) &amp;"."&amp; mergeValue(B34)&amp;"."&amp; mergeValue(C34)&amp;"."&amp; mergeValue(D34)</f>
        <v>1.1.1.1</v>
      </c>
      <c r="M34" s="548" t="s">
        <v>22</v>
      </c>
      <c r="N34" s="646"/>
      <c r="O34" s="1283"/>
      <c r="P34" s="1284"/>
      <c r="Q34" s="1284"/>
      <c r="R34" s="1284"/>
      <c r="S34" s="1284"/>
      <c r="T34" s="1284"/>
      <c r="U34" s="1284"/>
      <c r="V34" s="1285"/>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3"/>
      <c r="B35" s="1233"/>
      <c r="C35" s="1233"/>
      <c r="D35" s="1233"/>
      <c r="E35" s="1233">
        <v>1</v>
      </c>
      <c r="F35" s="849"/>
      <c r="G35" s="849"/>
      <c r="H35" s="847">
        <v>1</v>
      </c>
      <c r="I35" s="1233">
        <v>1</v>
      </c>
      <c r="J35" s="849"/>
      <c r="K35" s="854"/>
      <c r="L35" s="593" t="str">
        <f>mergeValue(A35) &amp;"."&amp; mergeValue(B35)&amp;"."&amp; mergeValue(C35)&amp;"."&amp; mergeValue(D35)&amp;"."&amp; mergeValue(E35)</f>
        <v>1.1.1.1.1</v>
      </c>
      <c r="M35" s="554" t="s">
        <v>9</v>
      </c>
      <c r="N35" s="646"/>
      <c r="O35" s="1236"/>
      <c r="P35" s="1237"/>
      <c r="Q35" s="1237"/>
      <c r="R35" s="1237"/>
      <c r="S35" s="1237"/>
      <c r="T35" s="1237"/>
      <c r="U35" s="1237"/>
      <c r="V35" s="1238"/>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3"/>
      <c r="B36" s="1233"/>
      <c r="C36" s="1233"/>
      <c r="D36" s="1233"/>
      <c r="E36" s="1233"/>
      <c r="F36" s="1233">
        <v>1</v>
      </c>
      <c r="G36" s="847"/>
      <c r="H36" s="847"/>
      <c r="I36" s="1233"/>
      <c r="J36" s="1233">
        <v>1</v>
      </c>
      <c r="K36" s="855"/>
      <c r="L36" s="593" t="str">
        <f>mergeValue(A36) &amp;"."&amp; mergeValue(B36)&amp;"."&amp; mergeValue(C36)&amp;"."&amp; mergeValue(D36)&amp;"."&amp; mergeValue(E36)&amp;"."&amp; mergeValue(F36)</f>
        <v>1.1.1.1.1.1</v>
      </c>
      <c r="M36" s="555" t="s">
        <v>10</v>
      </c>
      <c r="N36" s="646"/>
      <c r="O36" s="1236"/>
      <c r="P36" s="1237"/>
      <c r="Q36" s="1237"/>
      <c r="R36" s="1237"/>
      <c r="S36" s="1237"/>
      <c r="T36" s="1237"/>
      <c r="U36" s="1237"/>
      <c r="V36" s="1238"/>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3"/>
      <c r="B37" s="1233"/>
      <c r="C37" s="1233"/>
      <c r="D37" s="1233"/>
      <c r="E37" s="1233"/>
      <c r="F37" s="1233"/>
      <c r="G37" s="847">
        <v>1</v>
      </c>
      <c r="H37" s="847"/>
      <c r="I37" s="1233"/>
      <c r="J37" s="1233"/>
      <c r="K37" s="855">
        <v>1</v>
      </c>
      <c r="L37" s="593" t="str">
        <f>mergeValue(A37) &amp;"."&amp; mergeValue(B37)&amp;"."&amp; mergeValue(C37)&amp;"."&amp; mergeValue(D37)&amp;"."&amp; mergeValue(E37)&amp;"."&amp; mergeValue(F37)&amp;"."&amp; mergeValue(G37)</f>
        <v>1.1.1.1.1.1.1</v>
      </c>
      <c r="M37" s="1069"/>
      <c r="N37" s="646"/>
      <c r="O37" s="562"/>
      <c r="P37" s="562"/>
      <c r="Q37" s="1094"/>
      <c r="R37" s="1228"/>
      <c r="S37" s="1229" t="s">
        <v>84</v>
      </c>
      <c r="T37" s="1228"/>
      <c r="U37" s="1229" t="s">
        <v>84</v>
      </c>
      <c r="V37" s="562"/>
      <c r="W37" s="1203"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3"/>
      <c r="B38" s="1233"/>
      <c r="C38" s="1233"/>
      <c r="D38" s="1233"/>
      <c r="E38" s="1233"/>
      <c r="F38" s="1233"/>
      <c r="G38" s="847"/>
      <c r="H38" s="847"/>
      <c r="I38" s="1233"/>
      <c r="J38" s="1233"/>
      <c r="K38" s="855"/>
      <c r="L38" s="600"/>
      <c r="M38" s="646"/>
      <c r="N38" s="646"/>
      <c r="O38" s="562"/>
      <c r="P38" s="562"/>
      <c r="Q38" s="584" t="str">
        <f>R37 &amp; "-" &amp; T37</f>
        <v>-</v>
      </c>
      <c r="R38" s="1228"/>
      <c r="S38" s="1229"/>
      <c r="T38" s="1228"/>
      <c r="U38" s="1229"/>
      <c r="V38" s="562"/>
      <c r="W38" s="1203"/>
      <c r="X38" s="585"/>
      <c r="Y38" s="589"/>
      <c r="Z38" s="589" t="str">
        <f t="shared" si="0"/>
        <v/>
      </c>
      <c r="AA38" s="589"/>
      <c r="AB38" s="589"/>
      <c r="AC38" s="589"/>
      <c r="AD38" s="585"/>
      <c r="AE38" s="585"/>
      <c r="AF38" s="585"/>
      <c r="AG38" s="585"/>
      <c r="AH38" s="585"/>
      <c r="AI38" s="585"/>
      <c r="AJ38" s="585"/>
    </row>
    <row r="39" spans="1:36" s="523" customFormat="1" ht="15" customHeight="1">
      <c r="A39" s="1233"/>
      <c r="B39" s="1233"/>
      <c r="C39" s="1233"/>
      <c r="D39" s="1233"/>
      <c r="E39" s="1233"/>
      <c r="F39" s="1233"/>
      <c r="G39" s="849"/>
      <c r="H39" s="847"/>
      <c r="I39" s="1233"/>
      <c r="J39" s="1233"/>
      <c r="K39" s="854"/>
      <c r="L39" s="538"/>
      <c r="M39" s="557" t="s">
        <v>25</v>
      </c>
      <c r="N39" s="564"/>
      <c r="O39" s="564"/>
      <c r="P39" s="564"/>
      <c r="Q39" s="564"/>
      <c r="R39" s="564"/>
      <c r="S39" s="564"/>
      <c r="T39" s="564"/>
      <c r="U39" s="564"/>
      <c r="V39" s="560"/>
      <c r="W39" s="1203"/>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3"/>
      <c r="B40" s="1233"/>
      <c r="C40" s="1233"/>
      <c r="D40" s="1233"/>
      <c r="E40" s="1233"/>
      <c r="F40" s="849"/>
      <c r="G40" s="849"/>
      <c r="H40" s="847"/>
      <c r="I40" s="123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3"/>
      <c r="B41" s="1233"/>
      <c r="C41" s="1233"/>
      <c r="D41" s="123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3"/>
      <c r="B42" s="1233"/>
      <c r="C42" s="123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3"/>
      <c r="B43" s="123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71" s="523" customFormat="1" ht="22.5">
      <c r="A49" s="1233">
        <v>1</v>
      </c>
      <c r="B49" s="865"/>
      <c r="C49" s="865"/>
      <c r="D49" s="865"/>
      <c r="E49" s="866"/>
      <c r="F49" s="867"/>
      <c r="G49" s="867"/>
      <c r="H49" s="867"/>
      <c r="I49" s="868"/>
      <c r="J49" s="863"/>
      <c r="K49" s="870"/>
      <c r="L49" s="593">
        <f>mergeValue(A49)</f>
        <v>1</v>
      </c>
      <c r="M49" s="641" t="s">
        <v>20</v>
      </c>
      <c r="N49" s="646"/>
      <c r="O49" s="1283"/>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284"/>
      <c r="AV49" s="1284"/>
      <c r="AW49" s="1284"/>
      <c r="AX49" s="1284"/>
      <c r="AY49" s="1284"/>
      <c r="AZ49" s="1284"/>
      <c r="BA49" s="1284"/>
      <c r="BB49" s="1284"/>
      <c r="BC49" s="1284"/>
      <c r="BD49" s="1284"/>
      <c r="BE49" s="1285"/>
      <c r="BF49" s="630" t="s">
        <v>477</v>
      </c>
      <c r="BG49" s="585"/>
      <c r="BH49" s="589"/>
      <c r="BI49" s="589" t="str">
        <f t="shared" ref="BI49:BI62" si="1">IF(M49="","",M49 )</f>
        <v>Наименование тарифа</v>
      </c>
      <c r="BJ49" s="589"/>
      <c r="BK49" s="589"/>
      <c r="BL49" s="589"/>
      <c r="BM49" s="585"/>
      <c r="BN49" s="585"/>
      <c r="BO49" s="585"/>
      <c r="BP49" s="585"/>
      <c r="BQ49" s="585"/>
      <c r="BR49" s="585"/>
      <c r="BS49" s="585"/>
    </row>
    <row r="50" spans="1:71" s="523" customFormat="1" ht="22.5">
      <c r="A50" s="1233"/>
      <c r="B50" s="1233">
        <v>1</v>
      </c>
      <c r="C50" s="865"/>
      <c r="D50" s="865"/>
      <c r="E50" s="867"/>
      <c r="F50" s="867"/>
      <c r="G50" s="867"/>
      <c r="H50" s="867"/>
      <c r="I50" s="862"/>
      <c r="J50" s="861"/>
      <c r="K50" s="864"/>
      <c r="L50" s="593" t="str">
        <f>mergeValue(A50) &amp;"."&amp; mergeValue(B50)</f>
        <v>1.1</v>
      </c>
      <c r="M50" s="546" t="s">
        <v>16</v>
      </c>
      <c r="N50" s="646"/>
      <c r="O50" s="1283"/>
      <c r="P50" s="1284"/>
      <c r="Q50" s="1284"/>
      <c r="R50" s="1284"/>
      <c r="S50" s="1284"/>
      <c r="T50" s="1284"/>
      <c r="U50" s="1284"/>
      <c r="V50" s="1284"/>
      <c r="W50" s="1284"/>
      <c r="X50" s="1284"/>
      <c r="Y50" s="1284"/>
      <c r="Z50" s="1284"/>
      <c r="AA50" s="1284"/>
      <c r="AB50" s="1284"/>
      <c r="AC50" s="1284"/>
      <c r="AD50" s="1284"/>
      <c r="AE50" s="1284"/>
      <c r="AF50" s="1284"/>
      <c r="AG50" s="1284"/>
      <c r="AH50" s="1284"/>
      <c r="AI50" s="1284"/>
      <c r="AJ50" s="1284"/>
      <c r="AK50" s="1284"/>
      <c r="AL50" s="1284"/>
      <c r="AM50" s="1284"/>
      <c r="AN50" s="1284"/>
      <c r="AO50" s="1284"/>
      <c r="AP50" s="1284"/>
      <c r="AQ50" s="1284"/>
      <c r="AR50" s="1284"/>
      <c r="AS50" s="1284"/>
      <c r="AT50" s="1284"/>
      <c r="AU50" s="1284"/>
      <c r="AV50" s="1284"/>
      <c r="AW50" s="1284"/>
      <c r="AX50" s="1284"/>
      <c r="AY50" s="1284"/>
      <c r="AZ50" s="1284"/>
      <c r="BA50" s="1284"/>
      <c r="BB50" s="1284"/>
      <c r="BC50" s="1284"/>
      <c r="BD50" s="1284"/>
      <c r="BE50" s="1285"/>
      <c r="BF50" s="630" t="s">
        <v>478</v>
      </c>
      <c r="BG50" s="585"/>
      <c r="BH50" s="589"/>
      <c r="BI50" s="589" t="str">
        <f t="shared" si="1"/>
        <v>Территория действия тарифа</v>
      </c>
      <c r="BJ50" s="589"/>
      <c r="BK50" s="589"/>
      <c r="BL50" s="589"/>
      <c r="BM50" s="585"/>
      <c r="BN50" s="585"/>
      <c r="BO50" s="585"/>
      <c r="BP50" s="585"/>
      <c r="BQ50" s="585"/>
      <c r="BR50" s="585"/>
      <c r="BS50" s="585"/>
    </row>
    <row r="51" spans="1:71" s="523" customFormat="1" ht="22.5">
      <c r="A51" s="1233"/>
      <c r="B51" s="1233"/>
      <c r="C51" s="1233">
        <v>1</v>
      </c>
      <c r="D51" s="865"/>
      <c r="E51" s="867"/>
      <c r="F51" s="867"/>
      <c r="G51" s="867"/>
      <c r="H51" s="867"/>
      <c r="I51" s="869"/>
      <c r="J51" s="861"/>
      <c r="K51" s="864"/>
      <c r="L51" s="593" t="str">
        <f>mergeValue(A51) &amp;"."&amp; mergeValue(B51)&amp;"."&amp; mergeValue(C51)</f>
        <v>1.1.1</v>
      </c>
      <c r="M51" s="547" t="s">
        <v>7</v>
      </c>
      <c r="N51" s="646"/>
      <c r="O51" s="1283"/>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4"/>
      <c r="AW51" s="1284"/>
      <c r="AX51" s="1284"/>
      <c r="AY51" s="1284"/>
      <c r="AZ51" s="1284"/>
      <c r="BA51" s="1284"/>
      <c r="BB51" s="1284"/>
      <c r="BC51" s="1284"/>
      <c r="BD51" s="1284"/>
      <c r="BE51" s="1285"/>
      <c r="BF51" s="630" t="s">
        <v>634</v>
      </c>
      <c r="BG51" s="585"/>
      <c r="BH51" s="589"/>
      <c r="BI51" s="589" t="str">
        <f t="shared" si="1"/>
        <v xml:space="preserve">Наименование системы теплоснабжения </v>
      </c>
      <c r="BJ51" s="589"/>
      <c r="BK51" s="589"/>
      <c r="BL51" s="589"/>
      <c r="BM51" s="585"/>
      <c r="BN51" s="585"/>
      <c r="BO51" s="585"/>
      <c r="BP51" s="585"/>
      <c r="BQ51" s="585"/>
      <c r="BR51" s="585"/>
      <c r="BS51" s="585"/>
    </row>
    <row r="52" spans="1:71" s="523" customFormat="1" ht="22.5">
      <c r="A52" s="1233"/>
      <c r="B52" s="1233"/>
      <c r="C52" s="1233"/>
      <c r="D52" s="1233">
        <v>1</v>
      </c>
      <c r="E52" s="867"/>
      <c r="F52" s="867"/>
      <c r="G52" s="867"/>
      <c r="H52" s="867"/>
      <c r="I52" s="869"/>
      <c r="J52" s="861"/>
      <c r="K52" s="864"/>
      <c r="L52" s="593" t="str">
        <f>mergeValue(A52) &amp;"."&amp; mergeValue(B52)&amp;"."&amp; mergeValue(C52)&amp;"."&amp; mergeValue(D52)</f>
        <v>1.1.1.1</v>
      </c>
      <c r="M52" s="548" t="s">
        <v>22</v>
      </c>
      <c r="N52" s="646"/>
      <c r="O52" s="1283"/>
      <c r="P52" s="1284"/>
      <c r="Q52" s="1284"/>
      <c r="R52" s="1284"/>
      <c r="S52" s="1284"/>
      <c r="T52" s="1284"/>
      <c r="U52" s="1284"/>
      <c r="V52" s="1284"/>
      <c r="W52" s="1284"/>
      <c r="X52" s="1284"/>
      <c r="Y52" s="1284"/>
      <c r="Z52" s="1284"/>
      <c r="AA52" s="1284"/>
      <c r="AB52" s="1284"/>
      <c r="AC52" s="1284"/>
      <c r="AD52" s="1284"/>
      <c r="AE52" s="1284"/>
      <c r="AF52" s="1284"/>
      <c r="AG52" s="1284"/>
      <c r="AH52" s="1284"/>
      <c r="AI52" s="1284"/>
      <c r="AJ52" s="1284"/>
      <c r="AK52" s="1284"/>
      <c r="AL52" s="1284"/>
      <c r="AM52" s="1284"/>
      <c r="AN52" s="1284"/>
      <c r="AO52" s="1284"/>
      <c r="AP52" s="1284"/>
      <c r="AQ52" s="1284"/>
      <c r="AR52" s="1284"/>
      <c r="AS52" s="1284"/>
      <c r="AT52" s="1284"/>
      <c r="AU52" s="1284"/>
      <c r="AV52" s="1284"/>
      <c r="AW52" s="1284"/>
      <c r="AX52" s="1284"/>
      <c r="AY52" s="1284"/>
      <c r="AZ52" s="1284"/>
      <c r="BA52" s="1284"/>
      <c r="BB52" s="1284"/>
      <c r="BC52" s="1284"/>
      <c r="BD52" s="1284"/>
      <c r="BE52" s="1285"/>
      <c r="BF52" s="630" t="s">
        <v>635</v>
      </c>
      <c r="BG52" s="585"/>
      <c r="BH52" s="589"/>
      <c r="BI52" s="589" t="str">
        <f t="shared" si="1"/>
        <v xml:space="preserve">Источник тепловой энергии  </v>
      </c>
      <c r="BJ52" s="589"/>
      <c r="BK52" s="589"/>
      <c r="BL52" s="589"/>
      <c r="BM52" s="585"/>
      <c r="BN52" s="585"/>
      <c r="BO52" s="585"/>
      <c r="BP52" s="585"/>
      <c r="BQ52" s="585"/>
      <c r="BR52" s="585"/>
      <c r="BS52" s="585"/>
    </row>
    <row r="53" spans="1:71" s="523" customFormat="1" ht="101.25">
      <c r="A53" s="1233"/>
      <c r="B53" s="1233"/>
      <c r="C53" s="1233"/>
      <c r="D53" s="1233"/>
      <c r="E53" s="1233">
        <v>1</v>
      </c>
      <c r="F53" s="867"/>
      <c r="G53" s="867"/>
      <c r="H53" s="865">
        <v>1</v>
      </c>
      <c r="I53" s="1233">
        <v>1</v>
      </c>
      <c r="J53" s="867"/>
      <c r="K53" s="872"/>
      <c r="L53" s="593" t="str">
        <f>mergeValue(A53) &amp;"."&amp; mergeValue(B53)&amp;"."&amp; mergeValue(C53)&amp;"."&amp; mergeValue(D53)&amp;"."&amp; mergeValue(E53)</f>
        <v>1.1.1.1.1</v>
      </c>
      <c r="M53" s="554" t="s">
        <v>9</v>
      </c>
      <c r="N53" s="646"/>
      <c r="O53" s="1236"/>
      <c r="P53" s="1237"/>
      <c r="Q53" s="1237"/>
      <c r="R53" s="1237"/>
      <c r="S53" s="1237"/>
      <c r="T53" s="1237"/>
      <c r="U53" s="1237"/>
      <c r="V53" s="1237"/>
      <c r="W53" s="1237"/>
      <c r="X53" s="1237"/>
      <c r="Y53" s="1237"/>
      <c r="Z53" s="1237"/>
      <c r="AA53" s="1237"/>
      <c r="AB53" s="1237"/>
      <c r="AC53" s="1237"/>
      <c r="AD53" s="1237"/>
      <c r="AE53" s="1237"/>
      <c r="AF53" s="1237"/>
      <c r="AG53" s="1237"/>
      <c r="AH53" s="1237"/>
      <c r="AI53" s="1237"/>
      <c r="AJ53" s="1237"/>
      <c r="AK53" s="1237"/>
      <c r="AL53" s="1237"/>
      <c r="AM53" s="1237"/>
      <c r="AN53" s="1237"/>
      <c r="AO53" s="1237"/>
      <c r="AP53" s="1237"/>
      <c r="AQ53" s="1237"/>
      <c r="AR53" s="1237"/>
      <c r="AS53" s="1237"/>
      <c r="AT53" s="1237"/>
      <c r="AU53" s="1237"/>
      <c r="AV53" s="1237"/>
      <c r="AW53" s="1237"/>
      <c r="AX53" s="1237"/>
      <c r="AY53" s="1237"/>
      <c r="AZ53" s="1237"/>
      <c r="BA53" s="1237"/>
      <c r="BB53" s="1237"/>
      <c r="BC53" s="1237"/>
      <c r="BD53" s="1237"/>
      <c r="BE53" s="1238"/>
      <c r="BF53" s="630" t="s">
        <v>639</v>
      </c>
      <c r="BG53" s="585"/>
      <c r="BH53" s="589"/>
      <c r="BI53" s="589" t="str">
        <f t="shared" si="1"/>
        <v>Схема подключения теплопотребляющей установки к коллектору источника тепловой энергии</v>
      </c>
      <c r="BJ53" s="589"/>
      <c r="BK53" s="589"/>
      <c r="BL53" s="589"/>
      <c r="BM53" s="585"/>
      <c r="BN53" s="585"/>
      <c r="BO53" s="585"/>
      <c r="BP53" s="585"/>
      <c r="BQ53" s="585"/>
      <c r="BR53" s="585"/>
      <c r="BS53" s="585"/>
    </row>
    <row r="54" spans="1:71" s="523" customFormat="1" ht="90">
      <c r="A54" s="1233"/>
      <c r="B54" s="1233"/>
      <c r="C54" s="1233"/>
      <c r="D54" s="1233"/>
      <c r="E54" s="1233"/>
      <c r="F54" s="1233">
        <v>1</v>
      </c>
      <c r="G54" s="865"/>
      <c r="H54" s="865"/>
      <c r="I54" s="1233"/>
      <c r="J54" s="1233">
        <v>1</v>
      </c>
      <c r="K54" s="873"/>
      <c r="L54" s="593" t="str">
        <f>mergeValue(A54) &amp;"."&amp; mergeValue(B54)&amp;"."&amp; mergeValue(C54)&amp;"."&amp; mergeValue(D54)&amp;"."&amp; mergeValue(E54)&amp;"."&amp; mergeValue(F54)</f>
        <v>1.1.1.1.1.1</v>
      </c>
      <c r="M54" s="555" t="s">
        <v>10</v>
      </c>
      <c r="N54" s="646"/>
      <c r="O54" s="1236"/>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8"/>
      <c r="BF54" s="630" t="s">
        <v>637</v>
      </c>
      <c r="BG54" s="585"/>
      <c r="BH54" s="589"/>
      <c r="BI54" s="589" t="str">
        <f t="shared" si="1"/>
        <v>Группа потребителей</v>
      </c>
      <c r="BJ54" s="589"/>
      <c r="BK54" s="589"/>
      <c r="BL54" s="589"/>
      <c r="BM54" s="585"/>
      <c r="BN54" s="585"/>
      <c r="BO54" s="585"/>
      <c r="BP54" s="585"/>
      <c r="BQ54" s="585"/>
      <c r="BR54" s="585"/>
      <c r="BS54" s="585"/>
    </row>
    <row r="55" spans="1:71" s="523" customFormat="1" ht="195.75" customHeight="1">
      <c r="A55" s="1233"/>
      <c r="B55" s="1233"/>
      <c r="C55" s="1233"/>
      <c r="D55" s="1233"/>
      <c r="E55" s="1233"/>
      <c r="F55" s="1233"/>
      <c r="G55" s="865">
        <v>1</v>
      </c>
      <c r="H55" s="865"/>
      <c r="I55" s="1233"/>
      <c r="J55" s="1233"/>
      <c r="K55" s="873">
        <v>1</v>
      </c>
      <c r="L55" s="593" t="str">
        <f>mergeValue(A55) &amp;"."&amp; mergeValue(B55)&amp;"."&amp; mergeValue(C55)&amp;"."&amp; mergeValue(D55)&amp;"."&amp; mergeValue(E55)&amp;"."&amp; mergeValue(F55)&amp;"."&amp; mergeValue(G55)</f>
        <v>1.1.1.1.1.1.1</v>
      </c>
      <c r="M55" s="1069"/>
      <c r="N55" s="646"/>
      <c r="O55" s="683"/>
      <c r="P55" s="562"/>
      <c r="Q55" s="1094"/>
      <c r="R55" s="1228"/>
      <c r="S55" s="1229" t="s">
        <v>84</v>
      </c>
      <c r="T55" s="1228"/>
      <c r="U55" s="1229" t="s">
        <v>84</v>
      </c>
      <c r="V55" s="683"/>
      <c r="W55" s="763"/>
      <c r="X55" s="1094"/>
      <c r="Y55" s="1228"/>
      <c r="Z55" s="1229" t="s">
        <v>84</v>
      </c>
      <c r="AA55" s="1228"/>
      <c r="AB55" s="1229" t="s">
        <v>84</v>
      </c>
      <c r="AC55" s="683"/>
      <c r="AD55" s="763"/>
      <c r="AE55" s="1094"/>
      <c r="AF55" s="1228"/>
      <c r="AG55" s="1229" t="s">
        <v>84</v>
      </c>
      <c r="AH55" s="1228"/>
      <c r="AI55" s="1229" t="s">
        <v>84</v>
      </c>
      <c r="AJ55" s="683"/>
      <c r="AK55" s="763"/>
      <c r="AL55" s="1094"/>
      <c r="AM55" s="1228"/>
      <c r="AN55" s="1229" t="s">
        <v>84</v>
      </c>
      <c r="AO55" s="1228"/>
      <c r="AP55" s="1229" t="s">
        <v>84</v>
      </c>
      <c r="AQ55" s="683"/>
      <c r="AR55" s="763"/>
      <c r="AS55" s="1094"/>
      <c r="AT55" s="1228"/>
      <c r="AU55" s="1229" t="s">
        <v>84</v>
      </c>
      <c r="AV55" s="1228"/>
      <c r="AW55" s="1229" t="s">
        <v>84</v>
      </c>
      <c r="AX55" s="683"/>
      <c r="AY55" s="763"/>
      <c r="AZ55" s="1094"/>
      <c r="BA55" s="1228"/>
      <c r="BB55" s="1229" t="s">
        <v>84</v>
      </c>
      <c r="BC55" s="1228"/>
      <c r="BD55" s="1229" t="s">
        <v>85</v>
      </c>
      <c r="BE55" s="562"/>
      <c r="BF55" s="1203" t="s">
        <v>656</v>
      </c>
      <c r="BG55" s="585" t="str">
        <f>strCheckDate(O56:BE56)</f>
        <v/>
      </c>
      <c r="BH55" s="589"/>
      <c r="BI55" s="589" t="str">
        <f t="shared" si="1"/>
        <v/>
      </c>
      <c r="BJ55" s="589"/>
      <c r="BK55" s="589"/>
      <c r="BL55" s="589"/>
      <c r="BM55" s="585"/>
      <c r="BN55" s="585"/>
      <c r="BO55" s="585"/>
      <c r="BP55" s="585"/>
      <c r="BQ55" s="585"/>
      <c r="BR55" s="585"/>
      <c r="BS55" s="585"/>
    </row>
    <row r="56" spans="1:71" s="523" customFormat="1" ht="14.25" hidden="1" customHeight="1">
      <c r="A56" s="1233"/>
      <c r="B56" s="1233"/>
      <c r="C56" s="1233"/>
      <c r="D56" s="1233"/>
      <c r="E56" s="1233"/>
      <c r="F56" s="1233"/>
      <c r="G56" s="865"/>
      <c r="H56" s="865"/>
      <c r="I56" s="1233"/>
      <c r="J56" s="1233"/>
      <c r="K56" s="873"/>
      <c r="L56" s="600"/>
      <c r="M56" s="646"/>
      <c r="N56" s="646"/>
      <c r="O56" s="562"/>
      <c r="P56" s="562"/>
      <c r="Q56" s="584" t="str">
        <f>R55 &amp; "-" &amp; T55</f>
        <v>-</v>
      </c>
      <c r="R56" s="1228"/>
      <c r="S56" s="1229"/>
      <c r="T56" s="1228"/>
      <c r="U56" s="1229"/>
      <c r="V56" s="763"/>
      <c r="W56" s="763"/>
      <c r="X56" s="769" t="str">
        <f>Y55 &amp; "-" &amp; AA55</f>
        <v>-</v>
      </c>
      <c r="Y56" s="1228"/>
      <c r="Z56" s="1229"/>
      <c r="AA56" s="1228"/>
      <c r="AB56" s="1229"/>
      <c r="AC56" s="763"/>
      <c r="AD56" s="763"/>
      <c r="AE56" s="769" t="str">
        <f>AF55 &amp; "-" &amp; AH55</f>
        <v>-</v>
      </c>
      <c r="AF56" s="1228"/>
      <c r="AG56" s="1229"/>
      <c r="AH56" s="1228"/>
      <c r="AI56" s="1229"/>
      <c r="AJ56" s="763"/>
      <c r="AK56" s="763"/>
      <c r="AL56" s="769" t="str">
        <f>AM55 &amp; "-" &amp; AO55</f>
        <v>-</v>
      </c>
      <c r="AM56" s="1228"/>
      <c r="AN56" s="1229"/>
      <c r="AO56" s="1228"/>
      <c r="AP56" s="1229"/>
      <c r="AQ56" s="763"/>
      <c r="AR56" s="763"/>
      <c r="AS56" s="769" t="str">
        <f>AT55 &amp; "-" &amp; AV55</f>
        <v>-</v>
      </c>
      <c r="AT56" s="1228"/>
      <c r="AU56" s="1229"/>
      <c r="AV56" s="1228"/>
      <c r="AW56" s="1229"/>
      <c r="AX56" s="763"/>
      <c r="AY56" s="763"/>
      <c r="AZ56" s="769" t="str">
        <f>BA55 &amp; "-" &amp; BC55</f>
        <v>-</v>
      </c>
      <c r="BA56" s="1228"/>
      <c r="BB56" s="1229"/>
      <c r="BC56" s="1228"/>
      <c r="BD56" s="1229"/>
      <c r="BE56" s="562"/>
      <c r="BF56" s="1203"/>
      <c r="BG56" s="585"/>
      <c r="BH56" s="589"/>
      <c r="BI56" s="589" t="str">
        <f t="shared" si="1"/>
        <v/>
      </c>
      <c r="BJ56" s="589"/>
      <c r="BK56" s="589"/>
      <c r="BL56" s="589"/>
      <c r="BM56" s="585"/>
      <c r="BN56" s="585"/>
      <c r="BO56" s="585"/>
      <c r="BP56" s="585"/>
      <c r="BQ56" s="585"/>
      <c r="BR56" s="585"/>
      <c r="BS56" s="585"/>
    </row>
    <row r="57" spans="1:71" s="523" customFormat="1" ht="15" customHeight="1">
      <c r="A57" s="1233"/>
      <c r="B57" s="1233"/>
      <c r="C57" s="1233"/>
      <c r="D57" s="1233"/>
      <c r="E57" s="1233"/>
      <c r="F57" s="1233"/>
      <c r="G57" s="867"/>
      <c r="H57" s="865"/>
      <c r="I57" s="1233"/>
      <c r="J57" s="1233"/>
      <c r="K57" s="872"/>
      <c r="L57" s="538"/>
      <c r="M57" s="557" t="s">
        <v>25</v>
      </c>
      <c r="N57" s="564"/>
      <c r="O57" s="564"/>
      <c r="P57" s="564"/>
      <c r="Q57" s="564"/>
      <c r="R57" s="564"/>
      <c r="S57" s="564"/>
      <c r="T57" s="564"/>
      <c r="U57" s="564"/>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6"/>
      <c r="AV57" s="1006"/>
      <c r="AW57" s="1006"/>
      <c r="AX57" s="1006"/>
      <c r="AY57" s="1006"/>
      <c r="AZ57" s="1006"/>
      <c r="BA57" s="1006"/>
      <c r="BB57" s="1006"/>
      <c r="BC57" s="1006"/>
      <c r="BD57" s="1006"/>
      <c r="BE57" s="560"/>
      <c r="BF57" s="1203"/>
      <c r="BG57" s="585"/>
      <c r="BH57" s="589"/>
      <c r="BI57" s="589" t="str">
        <f t="shared" si="1"/>
        <v>Добавить вид теплоносителя (параметры теплоносителя)</v>
      </c>
      <c r="BJ57" s="589"/>
      <c r="BK57" s="589"/>
      <c r="BL57" s="589"/>
      <c r="BM57" s="585"/>
      <c r="BN57" s="585"/>
      <c r="BO57" s="585"/>
      <c r="BP57" s="585"/>
      <c r="BQ57" s="585"/>
      <c r="BR57" s="585"/>
      <c r="BS57" s="585"/>
    </row>
    <row r="58" spans="1:71" s="523" customFormat="1" ht="15" customHeight="1">
      <c r="A58" s="1233"/>
      <c r="B58" s="1233"/>
      <c r="C58" s="1233"/>
      <c r="D58" s="1233"/>
      <c r="E58" s="1233"/>
      <c r="F58" s="867"/>
      <c r="G58" s="867"/>
      <c r="H58" s="865"/>
      <c r="I58" s="1233"/>
      <c r="J58" s="867"/>
      <c r="K58" s="872"/>
      <c r="L58" s="538"/>
      <c r="M58" s="556" t="s">
        <v>11</v>
      </c>
      <c r="N58" s="564"/>
      <c r="O58" s="564"/>
      <c r="P58" s="564"/>
      <c r="Q58" s="564"/>
      <c r="R58" s="564"/>
      <c r="S58" s="564"/>
      <c r="T58" s="564"/>
      <c r="U58" s="563"/>
      <c r="V58" s="1006"/>
      <c r="W58" s="1006"/>
      <c r="X58" s="1006"/>
      <c r="Y58" s="1006"/>
      <c r="Z58" s="1006"/>
      <c r="AA58" s="1006"/>
      <c r="AB58" s="1005"/>
      <c r="AC58" s="1006"/>
      <c r="AD58" s="1006"/>
      <c r="AE58" s="1006"/>
      <c r="AF58" s="1006"/>
      <c r="AG58" s="1006"/>
      <c r="AH58" s="1006"/>
      <c r="AI58" s="1005"/>
      <c r="AJ58" s="1006"/>
      <c r="AK58" s="1006"/>
      <c r="AL58" s="1006"/>
      <c r="AM58" s="1006"/>
      <c r="AN58" s="1006"/>
      <c r="AO58" s="1006"/>
      <c r="AP58" s="1005"/>
      <c r="AQ58" s="1006"/>
      <c r="AR58" s="1006"/>
      <c r="AS58" s="1006"/>
      <c r="AT58" s="1006"/>
      <c r="AU58" s="1006"/>
      <c r="AV58" s="1006"/>
      <c r="AW58" s="1005"/>
      <c r="AX58" s="1006"/>
      <c r="AY58" s="1006"/>
      <c r="AZ58" s="1006"/>
      <c r="BA58" s="1006"/>
      <c r="BB58" s="1006"/>
      <c r="BC58" s="1006"/>
      <c r="BD58" s="1005"/>
      <c r="BE58" s="564"/>
      <c r="BF58" s="665"/>
      <c r="BG58" s="585"/>
      <c r="BH58" s="589"/>
      <c r="BI58" s="589" t="str">
        <f t="shared" si="1"/>
        <v>Добавить группу потребителей</v>
      </c>
      <c r="BJ58" s="589"/>
      <c r="BK58" s="589"/>
      <c r="BL58" s="589"/>
      <c r="BM58" s="585"/>
      <c r="BN58" s="585"/>
      <c r="BO58" s="585"/>
      <c r="BP58" s="585"/>
      <c r="BQ58" s="585"/>
      <c r="BR58" s="585"/>
      <c r="BS58" s="585"/>
    </row>
    <row r="59" spans="1:71" s="523" customFormat="1" ht="15" customHeight="1">
      <c r="A59" s="1233"/>
      <c r="B59" s="1233"/>
      <c r="C59" s="1233"/>
      <c r="D59" s="1233"/>
      <c r="E59" s="871"/>
      <c r="F59" s="867"/>
      <c r="G59" s="867"/>
      <c r="H59" s="867"/>
      <c r="I59" s="863"/>
      <c r="J59" s="860"/>
      <c r="K59" s="870"/>
      <c r="L59" s="538"/>
      <c r="M59" s="551" t="s">
        <v>12</v>
      </c>
      <c r="N59" s="564"/>
      <c r="O59" s="564"/>
      <c r="P59" s="564"/>
      <c r="Q59" s="564"/>
      <c r="R59" s="564"/>
      <c r="S59" s="564"/>
      <c r="T59" s="564"/>
      <c r="U59" s="563"/>
      <c r="V59" s="1006"/>
      <c r="W59" s="1006"/>
      <c r="X59" s="1006"/>
      <c r="Y59" s="1006"/>
      <c r="Z59" s="1006"/>
      <c r="AA59" s="1006"/>
      <c r="AB59" s="1005"/>
      <c r="AC59" s="1006"/>
      <c r="AD59" s="1006"/>
      <c r="AE59" s="1006"/>
      <c r="AF59" s="1006"/>
      <c r="AG59" s="1006"/>
      <c r="AH59" s="1006"/>
      <c r="AI59" s="1005"/>
      <c r="AJ59" s="1006"/>
      <c r="AK59" s="1006"/>
      <c r="AL59" s="1006"/>
      <c r="AM59" s="1006"/>
      <c r="AN59" s="1006"/>
      <c r="AO59" s="1006"/>
      <c r="AP59" s="1005"/>
      <c r="AQ59" s="1006"/>
      <c r="AR59" s="1006"/>
      <c r="AS59" s="1006"/>
      <c r="AT59" s="1006"/>
      <c r="AU59" s="1006"/>
      <c r="AV59" s="1006"/>
      <c r="AW59" s="1005"/>
      <c r="AX59" s="1006"/>
      <c r="AY59" s="1006"/>
      <c r="AZ59" s="1006"/>
      <c r="BA59" s="1006"/>
      <c r="BB59" s="1006"/>
      <c r="BC59" s="1006"/>
      <c r="BD59" s="1005"/>
      <c r="BE59" s="564"/>
      <c r="BF59" s="665"/>
      <c r="BG59" s="585"/>
      <c r="BH59" s="589"/>
      <c r="BI59" s="589" t="str">
        <f t="shared" si="1"/>
        <v>Добавить схему подключения</v>
      </c>
      <c r="BJ59" s="589"/>
      <c r="BK59" s="589"/>
      <c r="BL59" s="589"/>
      <c r="BM59" s="585"/>
      <c r="BN59" s="585"/>
      <c r="BO59" s="585"/>
      <c r="BP59" s="585"/>
      <c r="BQ59" s="585"/>
      <c r="BR59" s="585"/>
      <c r="BS59" s="585"/>
    </row>
    <row r="60" spans="1:71" s="523" customFormat="1" ht="15" customHeight="1">
      <c r="A60" s="1233"/>
      <c r="B60" s="1233"/>
      <c r="C60" s="1233"/>
      <c r="D60" s="871"/>
      <c r="E60" s="871"/>
      <c r="F60" s="867"/>
      <c r="G60" s="867"/>
      <c r="H60" s="867"/>
      <c r="I60" s="863"/>
      <c r="J60" s="860"/>
      <c r="K60" s="870"/>
      <c r="L60" s="538"/>
      <c r="M60" s="550" t="s">
        <v>17</v>
      </c>
      <c r="N60" s="564"/>
      <c r="O60" s="564"/>
      <c r="P60" s="564"/>
      <c r="Q60" s="564"/>
      <c r="R60" s="564"/>
      <c r="S60" s="564"/>
      <c r="T60" s="564"/>
      <c r="U60" s="563"/>
      <c r="V60" s="1006"/>
      <c r="W60" s="1006"/>
      <c r="X60" s="1006"/>
      <c r="Y60" s="1006"/>
      <c r="Z60" s="1006"/>
      <c r="AA60" s="1006"/>
      <c r="AB60" s="1005"/>
      <c r="AC60" s="1006"/>
      <c r="AD60" s="1006"/>
      <c r="AE60" s="1006"/>
      <c r="AF60" s="1006"/>
      <c r="AG60" s="1006"/>
      <c r="AH60" s="1006"/>
      <c r="AI60" s="1005"/>
      <c r="AJ60" s="1006"/>
      <c r="AK60" s="1006"/>
      <c r="AL60" s="1006"/>
      <c r="AM60" s="1006"/>
      <c r="AN60" s="1006"/>
      <c r="AO60" s="1006"/>
      <c r="AP60" s="1005"/>
      <c r="AQ60" s="1006"/>
      <c r="AR60" s="1006"/>
      <c r="AS60" s="1006"/>
      <c r="AT60" s="1006"/>
      <c r="AU60" s="1006"/>
      <c r="AV60" s="1006"/>
      <c r="AW60" s="1005"/>
      <c r="AX60" s="1006"/>
      <c r="AY60" s="1006"/>
      <c r="AZ60" s="1006"/>
      <c r="BA60" s="1006"/>
      <c r="BB60" s="1006"/>
      <c r="BC60" s="1006"/>
      <c r="BD60" s="1005"/>
      <c r="BE60" s="564"/>
      <c r="BF60" s="665"/>
      <c r="BG60" s="585"/>
      <c r="BH60" s="589"/>
      <c r="BI60" s="589" t="str">
        <f t="shared" si="1"/>
        <v>Добавить источник тепловой энергии</v>
      </c>
      <c r="BJ60" s="589"/>
      <c r="BK60" s="589"/>
      <c r="BL60" s="589"/>
      <c r="BM60" s="585"/>
      <c r="BN60" s="585"/>
      <c r="BO60" s="585"/>
      <c r="BP60" s="585"/>
      <c r="BQ60" s="585"/>
      <c r="BR60" s="585"/>
      <c r="BS60" s="585"/>
    </row>
    <row r="61" spans="1:71" s="523" customFormat="1" ht="15" customHeight="1">
      <c r="A61" s="1233"/>
      <c r="B61" s="1233"/>
      <c r="C61" s="871"/>
      <c r="D61" s="871"/>
      <c r="E61" s="871"/>
      <c r="F61" s="871"/>
      <c r="G61" s="876"/>
      <c r="H61" s="863"/>
      <c r="I61" s="874"/>
      <c r="J61" s="860"/>
      <c r="K61" s="875"/>
      <c r="L61" s="538"/>
      <c r="M61" s="549" t="s">
        <v>18</v>
      </c>
      <c r="N61" s="564"/>
      <c r="O61" s="564"/>
      <c r="P61" s="564"/>
      <c r="Q61" s="564"/>
      <c r="R61" s="564"/>
      <c r="S61" s="564"/>
      <c r="T61" s="564"/>
      <c r="U61" s="563"/>
      <c r="V61" s="1006"/>
      <c r="W61" s="1006"/>
      <c r="X61" s="1006"/>
      <c r="Y61" s="1006"/>
      <c r="Z61" s="1006"/>
      <c r="AA61" s="1006"/>
      <c r="AB61" s="1005"/>
      <c r="AC61" s="1006"/>
      <c r="AD61" s="1006"/>
      <c r="AE61" s="1006"/>
      <c r="AF61" s="1006"/>
      <c r="AG61" s="1006"/>
      <c r="AH61" s="1006"/>
      <c r="AI61" s="1005"/>
      <c r="AJ61" s="1006"/>
      <c r="AK61" s="1006"/>
      <c r="AL61" s="1006"/>
      <c r="AM61" s="1006"/>
      <c r="AN61" s="1006"/>
      <c r="AO61" s="1006"/>
      <c r="AP61" s="1005"/>
      <c r="AQ61" s="1006"/>
      <c r="AR61" s="1006"/>
      <c r="AS61" s="1006"/>
      <c r="AT61" s="1006"/>
      <c r="AU61" s="1006"/>
      <c r="AV61" s="1006"/>
      <c r="AW61" s="1005"/>
      <c r="AX61" s="1006"/>
      <c r="AY61" s="1006"/>
      <c r="AZ61" s="1006"/>
      <c r="BA61" s="1006"/>
      <c r="BB61" s="1006"/>
      <c r="BC61" s="1006"/>
      <c r="BD61" s="1005"/>
      <c r="BE61" s="564"/>
      <c r="BF61" s="665"/>
      <c r="BG61" s="585"/>
      <c r="BH61" s="589"/>
      <c r="BI61" s="589" t="str">
        <f t="shared" si="1"/>
        <v>Добавить наименование системы теплоснабжения</v>
      </c>
      <c r="BJ61" s="589"/>
      <c r="BK61" s="589"/>
      <c r="BL61" s="589"/>
      <c r="BM61" s="585"/>
      <c r="BN61" s="585"/>
      <c r="BO61" s="585"/>
      <c r="BP61" s="585"/>
      <c r="BQ61" s="585"/>
      <c r="BR61" s="585"/>
      <c r="BS61" s="585"/>
    </row>
    <row r="62" spans="1:71" s="523" customFormat="1" ht="15" customHeight="1">
      <c r="A62" s="1233"/>
      <c r="B62" s="871"/>
      <c r="C62" s="871"/>
      <c r="D62" s="871"/>
      <c r="E62" s="871"/>
      <c r="F62" s="871"/>
      <c r="G62" s="876"/>
      <c r="H62" s="863"/>
      <c r="I62" s="863"/>
      <c r="J62" s="860"/>
      <c r="K62" s="870"/>
      <c r="L62" s="538"/>
      <c r="M62" s="558" t="s">
        <v>19</v>
      </c>
      <c r="N62" s="564"/>
      <c r="O62" s="564"/>
      <c r="P62" s="564"/>
      <c r="Q62" s="564"/>
      <c r="R62" s="564"/>
      <c r="S62" s="564"/>
      <c r="T62" s="564"/>
      <c r="U62" s="563"/>
      <c r="V62" s="1006"/>
      <c r="W62" s="1006"/>
      <c r="X62" s="1006"/>
      <c r="Y62" s="1006"/>
      <c r="Z62" s="1006"/>
      <c r="AA62" s="1006"/>
      <c r="AB62" s="1005"/>
      <c r="AC62" s="1006"/>
      <c r="AD62" s="1006"/>
      <c r="AE62" s="1006"/>
      <c r="AF62" s="1006"/>
      <c r="AG62" s="1006"/>
      <c r="AH62" s="1006"/>
      <c r="AI62" s="1005"/>
      <c r="AJ62" s="1006"/>
      <c r="AK62" s="1006"/>
      <c r="AL62" s="1006"/>
      <c r="AM62" s="1006"/>
      <c r="AN62" s="1006"/>
      <c r="AO62" s="1006"/>
      <c r="AP62" s="1005"/>
      <c r="AQ62" s="1006"/>
      <c r="AR62" s="1006"/>
      <c r="AS62" s="1006"/>
      <c r="AT62" s="1006"/>
      <c r="AU62" s="1006"/>
      <c r="AV62" s="1006"/>
      <c r="AW62" s="1005"/>
      <c r="AX62" s="1006"/>
      <c r="AY62" s="1006"/>
      <c r="AZ62" s="1006"/>
      <c r="BA62" s="1006"/>
      <c r="BB62" s="1006"/>
      <c r="BC62" s="1006"/>
      <c r="BD62" s="1005"/>
      <c r="BE62" s="564"/>
      <c r="BF62" s="665"/>
      <c r="BG62" s="585"/>
      <c r="BH62" s="589"/>
      <c r="BI62" s="589" t="str">
        <f t="shared" si="1"/>
        <v>Добавить территорию действия тарифа</v>
      </c>
      <c r="BJ62" s="589"/>
      <c r="BK62" s="589"/>
      <c r="BL62" s="589"/>
      <c r="BM62" s="585"/>
      <c r="BN62" s="585"/>
      <c r="BO62" s="585"/>
      <c r="BP62" s="585"/>
      <c r="BQ62" s="585"/>
      <c r="BR62" s="585"/>
      <c r="BS62" s="585"/>
    </row>
    <row r="63" spans="1:71"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71"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3">
        <v>1</v>
      </c>
      <c r="B67" s="883"/>
      <c r="C67" s="883"/>
      <c r="D67" s="883"/>
      <c r="E67" s="884"/>
      <c r="F67" s="885"/>
      <c r="G67" s="885"/>
      <c r="H67" s="885"/>
      <c r="I67" s="886"/>
      <c r="J67" s="881"/>
      <c r="K67" s="888"/>
      <c r="L67" s="593">
        <f>mergeValue(A67)</f>
        <v>1</v>
      </c>
      <c r="M67" s="641" t="s">
        <v>20</v>
      </c>
      <c r="N67" s="646"/>
      <c r="O67" s="1283"/>
      <c r="P67" s="1284"/>
      <c r="Q67" s="1284"/>
      <c r="R67" s="1284"/>
      <c r="S67" s="1284"/>
      <c r="T67" s="1284"/>
      <c r="U67" s="1284"/>
      <c r="V67" s="1285"/>
      <c r="W67" s="630" t="s">
        <v>477</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3"/>
      <c r="B68" s="1233">
        <v>1</v>
      </c>
      <c r="C68" s="883"/>
      <c r="D68" s="883"/>
      <c r="E68" s="885"/>
      <c r="F68" s="885"/>
      <c r="G68" s="885"/>
      <c r="H68" s="885"/>
      <c r="I68" s="880"/>
      <c r="J68" s="879"/>
      <c r="K68" s="882"/>
      <c r="L68" s="593" t="str">
        <f>mergeValue(A68) &amp;"."&amp; mergeValue(B68)</f>
        <v>1.1</v>
      </c>
      <c r="M68" s="546" t="s">
        <v>16</v>
      </c>
      <c r="N68" s="646"/>
      <c r="O68" s="1283"/>
      <c r="P68" s="1284"/>
      <c r="Q68" s="1284"/>
      <c r="R68" s="1284"/>
      <c r="S68" s="1284"/>
      <c r="T68" s="1284"/>
      <c r="U68" s="1284"/>
      <c r="V68" s="1285"/>
      <c r="W68" s="630" t="s">
        <v>478</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3"/>
      <c r="B69" s="1233"/>
      <c r="C69" s="1233">
        <v>1</v>
      </c>
      <c r="D69" s="883"/>
      <c r="E69" s="885"/>
      <c r="F69" s="885"/>
      <c r="G69" s="885"/>
      <c r="H69" s="885"/>
      <c r="I69" s="887"/>
      <c r="J69" s="879"/>
      <c r="K69" s="882"/>
      <c r="L69" s="593" t="str">
        <f>mergeValue(A69) &amp;"."&amp; mergeValue(B69)&amp;"."&amp; mergeValue(C69)</f>
        <v>1.1.1</v>
      </c>
      <c r="M69" s="547" t="s">
        <v>7</v>
      </c>
      <c r="N69" s="646"/>
      <c r="O69" s="1283"/>
      <c r="P69" s="1284"/>
      <c r="Q69" s="1284"/>
      <c r="R69" s="1284"/>
      <c r="S69" s="1284"/>
      <c r="T69" s="1284"/>
      <c r="U69" s="1284"/>
      <c r="V69" s="1285"/>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3"/>
      <c r="B70" s="1233"/>
      <c r="C70" s="1233"/>
      <c r="D70" s="1233">
        <v>1</v>
      </c>
      <c r="E70" s="885"/>
      <c r="F70" s="885"/>
      <c r="G70" s="885"/>
      <c r="H70" s="885"/>
      <c r="I70" s="887"/>
      <c r="J70" s="879"/>
      <c r="K70" s="882"/>
      <c r="L70" s="593" t="str">
        <f>mergeValue(A70) &amp;"."&amp; mergeValue(B70)&amp;"."&amp; mergeValue(C70)&amp;"."&amp; mergeValue(D70)</f>
        <v>1.1.1.1</v>
      </c>
      <c r="M70" s="548" t="s">
        <v>22</v>
      </c>
      <c r="N70" s="646"/>
      <c r="O70" s="1283"/>
      <c r="P70" s="1284"/>
      <c r="Q70" s="1284"/>
      <c r="R70" s="1284"/>
      <c r="S70" s="1284"/>
      <c r="T70" s="1284"/>
      <c r="U70" s="1284"/>
      <c r="V70" s="1285"/>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3"/>
      <c r="B71" s="1233"/>
      <c r="C71" s="1233"/>
      <c r="D71" s="1233"/>
      <c r="E71" s="1233">
        <v>1</v>
      </c>
      <c r="F71" s="885"/>
      <c r="G71" s="885"/>
      <c r="H71" s="883">
        <v>1</v>
      </c>
      <c r="I71" s="1233">
        <v>1</v>
      </c>
      <c r="J71" s="885"/>
      <c r="K71" s="890"/>
      <c r="L71" s="593" t="str">
        <f>mergeValue(A71) &amp;"."&amp; mergeValue(B71)&amp;"."&amp; mergeValue(C71)&amp;"."&amp; mergeValue(D71)&amp;"."&amp; mergeValue(E71)</f>
        <v>1.1.1.1.1</v>
      </c>
      <c r="M71" s="554" t="s">
        <v>9</v>
      </c>
      <c r="N71" s="646"/>
      <c r="O71" s="1236"/>
      <c r="P71" s="1237"/>
      <c r="Q71" s="1237"/>
      <c r="R71" s="1237"/>
      <c r="S71" s="1237"/>
      <c r="T71" s="1237"/>
      <c r="U71" s="1237"/>
      <c r="V71" s="1238"/>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3"/>
      <c r="B72" s="1233"/>
      <c r="C72" s="1233"/>
      <c r="D72" s="1233"/>
      <c r="E72" s="1233"/>
      <c r="F72" s="1233">
        <v>1</v>
      </c>
      <c r="G72" s="883"/>
      <c r="H72" s="883"/>
      <c r="I72" s="1233"/>
      <c r="J72" s="1233">
        <v>1</v>
      </c>
      <c r="K72" s="891"/>
      <c r="L72" s="593" t="str">
        <f>mergeValue(A72) &amp;"."&amp; mergeValue(B72)&amp;"."&amp; mergeValue(C72)&amp;"."&amp; mergeValue(D72)&amp;"."&amp; mergeValue(E72)&amp;"."&amp; mergeValue(F72)</f>
        <v>1.1.1.1.1.1</v>
      </c>
      <c r="M72" s="555" t="s">
        <v>10</v>
      </c>
      <c r="N72" s="646"/>
      <c r="O72" s="1236"/>
      <c r="P72" s="1237"/>
      <c r="Q72" s="1237"/>
      <c r="R72" s="1237"/>
      <c r="S72" s="1237"/>
      <c r="T72" s="1237"/>
      <c r="U72" s="1237"/>
      <c r="V72" s="1238"/>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3"/>
      <c r="B73" s="1233"/>
      <c r="C73" s="1233"/>
      <c r="D73" s="1233"/>
      <c r="E73" s="1233"/>
      <c r="F73" s="1233"/>
      <c r="G73" s="883">
        <v>1</v>
      </c>
      <c r="H73" s="883"/>
      <c r="I73" s="1233"/>
      <c r="J73" s="1233"/>
      <c r="K73" s="891">
        <v>1</v>
      </c>
      <c r="L73" s="593" t="str">
        <f>mergeValue(A73) &amp;"."&amp; mergeValue(B73)&amp;"."&amp; mergeValue(C73)&amp;"."&amp; mergeValue(D73)&amp;"."&amp; mergeValue(E73)&amp;"."&amp; mergeValue(F73)&amp;"."&amp; mergeValue(G73)</f>
        <v>1.1.1.1.1.1.1</v>
      </c>
      <c r="M73" s="1069"/>
      <c r="N73" s="646"/>
      <c r="O73" s="562"/>
      <c r="P73" s="562"/>
      <c r="Q73" s="1094"/>
      <c r="R73" s="1228"/>
      <c r="S73" s="1229" t="s">
        <v>84</v>
      </c>
      <c r="T73" s="1228"/>
      <c r="U73" s="1229" t="s">
        <v>84</v>
      </c>
      <c r="V73" s="562"/>
      <c r="W73" s="1203"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3"/>
      <c r="B74" s="1233"/>
      <c r="C74" s="1233"/>
      <c r="D74" s="1233"/>
      <c r="E74" s="1233"/>
      <c r="F74" s="1233"/>
      <c r="G74" s="883"/>
      <c r="H74" s="883"/>
      <c r="I74" s="1233"/>
      <c r="J74" s="1233"/>
      <c r="K74" s="891"/>
      <c r="L74" s="600"/>
      <c r="M74" s="646"/>
      <c r="N74" s="646"/>
      <c r="O74" s="562"/>
      <c r="P74" s="562"/>
      <c r="Q74" s="584" t="str">
        <f>R73 &amp; "-" &amp; T73</f>
        <v>-</v>
      </c>
      <c r="R74" s="1228"/>
      <c r="S74" s="1229"/>
      <c r="T74" s="1228"/>
      <c r="U74" s="1229"/>
      <c r="V74" s="562"/>
      <c r="W74" s="1203"/>
      <c r="X74" s="585"/>
      <c r="Y74" s="589"/>
      <c r="Z74" s="589" t="str">
        <f t="shared" si="2"/>
        <v/>
      </c>
      <c r="AA74" s="589"/>
      <c r="AB74" s="589"/>
      <c r="AC74" s="589"/>
      <c r="AD74" s="585"/>
      <c r="AE74" s="585"/>
      <c r="AF74" s="585"/>
      <c r="AG74" s="585"/>
      <c r="AH74" s="585"/>
      <c r="AI74" s="585"/>
      <c r="AJ74" s="585"/>
    </row>
    <row r="75" spans="1:36" s="523" customFormat="1" ht="15" customHeight="1">
      <c r="A75" s="1233"/>
      <c r="B75" s="1233"/>
      <c r="C75" s="1233"/>
      <c r="D75" s="1233"/>
      <c r="E75" s="1233"/>
      <c r="F75" s="1233"/>
      <c r="G75" s="885"/>
      <c r="H75" s="883"/>
      <c r="I75" s="1233"/>
      <c r="J75" s="1233"/>
      <c r="K75" s="890"/>
      <c r="L75" s="538"/>
      <c r="M75" s="557" t="s">
        <v>25</v>
      </c>
      <c r="N75" s="564"/>
      <c r="O75" s="564"/>
      <c r="P75" s="564"/>
      <c r="Q75" s="564"/>
      <c r="R75" s="564"/>
      <c r="S75" s="564"/>
      <c r="T75" s="564"/>
      <c r="U75" s="564"/>
      <c r="V75" s="560"/>
      <c r="W75" s="1203"/>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3"/>
      <c r="B76" s="1233"/>
      <c r="C76" s="1233"/>
      <c r="D76" s="1233"/>
      <c r="E76" s="1233"/>
      <c r="F76" s="885"/>
      <c r="G76" s="885"/>
      <c r="H76" s="883"/>
      <c r="I76" s="123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3"/>
      <c r="B77" s="1233"/>
      <c r="C77" s="1233"/>
      <c r="D77" s="123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3"/>
      <c r="B78" s="1233"/>
      <c r="C78" s="123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3"/>
      <c r="B79" s="123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3">
        <v>1</v>
      </c>
      <c r="B85" s="919"/>
      <c r="C85" s="919"/>
      <c r="D85" s="919"/>
      <c r="E85" s="920"/>
      <c r="F85" s="921"/>
      <c r="G85" s="919"/>
      <c r="H85" s="919"/>
      <c r="I85" s="922"/>
      <c r="J85" s="917"/>
      <c r="K85" s="926">
        <v>1</v>
      </c>
      <c r="L85" s="593">
        <f>mergeValue(A85)</f>
        <v>1</v>
      </c>
      <c r="M85" s="641" t="s">
        <v>20</v>
      </c>
      <c r="N85" s="580"/>
      <c r="O85" s="1290"/>
      <c r="P85" s="1291"/>
      <c r="Q85" s="1291"/>
      <c r="R85" s="1291"/>
      <c r="S85" s="1291"/>
      <c r="T85" s="1291"/>
      <c r="U85" s="1291"/>
      <c r="V85" s="1292"/>
      <c r="W85" s="630" t="s">
        <v>659</v>
      </c>
      <c r="X85" s="585"/>
      <c r="Y85" s="585"/>
      <c r="Z85" s="585"/>
      <c r="AA85" s="585"/>
      <c r="AB85" s="585"/>
      <c r="AC85" s="585"/>
      <c r="AD85" s="585"/>
      <c r="AE85" s="585"/>
      <c r="AF85" s="585"/>
      <c r="AG85" s="585"/>
      <c r="AH85" s="585"/>
      <c r="AI85" s="585"/>
    </row>
    <row r="86" spans="1:36" s="523" customFormat="1" ht="22.5">
      <c r="A86" s="1233"/>
      <c r="B86" s="1233">
        <v>1</v>
      </c>
      <c r="C86" s="919"/>
      <c r="D86" s="919"/>
      <c r="E86" s="921"/>
      <c r="F86" s="921"/>
      <c r="G86" s="919"/>
      <c r="H86" s="919"/>
      <c r="I86" s="916"/>
      <c r="J86" s="915"/>
      <c r="K86" s="926">
        <v>1</v>
      </c>
      <c r="L86" s="593" t="str">
        <f>mergeValue(A86) &amp;"."&amp; mergeValue(B86)</f>
        <v>1.1</v>
      </c>
      <c r="M86" s="546" t="s">
        <v>16</v>
      </c>
      <c r="N86" s="580"/>
      <c r="O86" s="1290"/>
      <c r="P86" s="1291"/>
      <c r="Q86" s="1291"/>
      <c r="R86" s="1291"/>
      <c r="S86" s="1291"/>
      <c r="T86" s="1291"/>
      <c r="U86" s="1291"/>
      <c r="V86" s="1292"/>
      <c r="W86" s="630" t="s">
        <v>478</v>
      </c>
      <c r="X86" s="585"/>
      <c r="Y86" s="585"/>
      <c r="Z86" s="585"/>
      <c r="AA86" s="585"/>
      <c r="AB86" s="585"/>
      <c r="AC86" s="585"/>
      <c r="AD86" s="585"/>
      <c r="AE86" s="585"/>
      <c r="AF86" s="585"/>
      <c r="AG86" s="585"/>
      <c r="AH86" s="585"/>
      <c r="AI86" s="585"/>
    </row>
    <row r="87" spans="1:36" s="523" customFormat="1" ht="22.5">
      <c r="A87" s="1233"/>
      <c r="B87" s="1233"/>
      <c r="C87" s="1233">
        <v>1</v>
      </c>
      <c r="D87" s="919"/>
      <c r="E87" s="921"/>
      <c r="F87" s="921"/>
      <c r="G87" s="919"/>
      <c r="H87" s="919"/>
      <c r="I87" s="923"/>
      <c r="J87" s="915"/>
      <c r="K87" s="926">
        <v>1</v>
      </c>
      <c r="L87" s="593" t="str">
        <f>mergeValue(A87) &amp;"."&amp; mergeValue(B87)&amp;"."&amp; mergeValue(C87)</f>
        <v>1.1.1</v>
      </c>
      <c r="M87" s="547" t="s">
        <v>7</v>
      </c>
      <c r="N87" s="580"/>
      <c r="O87" s="1290"/>
      <c r="P87" s="1291"/>
      <c r="Q87" s="1291"/>
      <c r="R87" s="1291"/>
      <c r="S87" s="1291"/>
      <c r="T87" s="1291"/>
      <c r="U87" s="1291"/>
      <c r="V87" s="1292"/>
      <c r="W87" s="630" t="s">
        <v>634</v>
      </c>
      <c r="X87" s="585"/>
      <c r="Y87" s="585"/>
      <c r="Z87" s="585"/>
      <c r="AA87" s="585"/>
      <c r="AB87" s="585"/>
      <c r="AC87" s="585"/>
      <c r="AD87" s="585"/>
      <c r="AE87" s="585"/>
      <c r="AF87" s="585"/>
      <c r="AG87" s="585"/>
      <c r="AH87" s="585"/>
      <c r="AI87" s="585"/>
    </row>
    <row r="88" spans="1:36" s="523" customFormat="1" ht="22.5">
      <c r="A88" s="1233"/>
      <c r="B88" s="1233"/>
      <c r="C88" s="1233"/>
      <c r="D88" s="1233">
        <v>1</v>
      </c>
      <c r="E88" s="921"/>
      <c r="F88" s="921"/>
      <c r="G88" s="919"/>
      <c r="H88" s="919"/>
      <c r="I88" s="1233">
        <v>1</v>
      </c>
      <c r="J88" s="915"/>
      <c r="K88" s="926">
        <v>1</v>
      </c>
      <c r="L88" s="593" t="str">
        <f>mergeValue(A88) &amp;"."&amp; mergeValue(B88)&amp;"."&amp; mergeValue(C88)&amp;"."&amp; mergeValue(D88)</f>
        <v>1.1.1.1</v>
      </c>
      <c r="M88" s="548" t="s">
        <v>22</v>
      </c>
      <c r="N88" s="580"/>
      <c r="O88" s="1290"/>
      <c r="P88" s="1291"/>
      <c r="Q88" s="1291"/>
      <c r="R88" s="1291"/>
      <c r="S88" s="1291"/>
      <c r="T88" s="1291"/>
      <c r="U88" s="1291"/>
      <c r="V88" s="1292"/>
      <c r="W88" s="630" t="s">
        <v>635</v>
      </c>
      <c r="X88" s="585"/>
      <c r="Y88" s="585"/>
      <c r="Z88" s="585"/>
      <c r="AA88" s="585"/>
      <c r="AB88" s="585"/>
      <c r="AC88" s="585"/>
      <c r="AD88" s="585"/>
      <c r="AE88" s="585"/>
      <c r="AF88" s="585"/>
      <c r="AG88" s="585"/>
      <c r="AH88" s="585"/>
      <c r="AI88" s="585"/>
    </row>
    <row r="89" spans="1:36" s="523" customFormat="1" ht="11.25" hidden="1" customHeight="1">
      <c r="A89" s="1233"/>
      <c r="B89" s="1233"/>
      <c r="C89" s="1233"/>
      <c r="D89" s="1233"/>
      <c r="E89" s="1233">
        <v>1</v>
      </c>
      <c r="F89" s="921"/>
      <c r="G89" s="919"/>
      <c r="H89" s="919"/>
      <c r="I89" s="1233"/>
      <c r="J89" s="921"/>
      <c r="K89" s="926">
        <v>1</v>
      </c>
      <c r="L89" s="593"/>
      <c r="M89" s="554"/>
      <c r="N89" s="581"/>
      <c r="O89" s="1286"/>
      <c r="P89" s="1287"/>
      <c r="Q89" s="1287"/>
      <c r="R89" s="1287"/>
      <c r="S89" s="1287"/>
      <c r="T89" s="1287"/>
      <c r="U89" s="1287"/>
      <c r="V89" s="1288"/>
      <c r="W89" s="559"/>
      <c r="X89" s="585"/>
      <c r="Y89" s="585"/>
      <c r="Z89" s="585"/>
      <c r="AA89" s="585"/>
      <c r="AB89" s="585"/>
      <c r="AC89" s="585"/>
      <c r="AD89" s="585"/>
      <c r="AE89" s="585"/>
      <c r="AF89" s="585"/>
      <c r="AG89" s="585"/>
      <c r="AH89" s="585"/>
      <c r="AI89" s="585"/>
    </row>
    <row r="90" spans="1:36" s="523" customFormat="1" ht="90">
      <c r="A90" s="1233"/>
      <c r="B90" s="1233"/>
      <c r="C90" s="1233"/>
      <c r="D90" s="1233"/>
      <c r="E90" s="1233"/>
      <c r="F90" s="1233">
        <v>1</v>
      </c>
      <c r="G90" s="919"/>
      <c r="H90" s="919"/>
      <c r="I90" s="1233"/>
      <c r="J90" s="1253"/>
      <c r="K90" s="926">
        <v>1</v>
      </c>
      <c r="L90" s="593" t="str">
        <f>mergeValue(A90) &amp;"."&amp; mergeValue(B90)&amp;"."&amp; mergeValue(C90)&amp;"."&amp; mergeValue(D90)&amp;"."&amp;  mergeValue(F90)</f>
        <v>1.1.1.1.1</v>
      </c>
      <c r="M90" s="554" t="s">
        <v>10</v>
      </c>
      <c r="N90" s="581"/>
      <c r="O90" s="1236"/>
      <c r="P90" s="1237"/>
      <c r="Q90" s="1237"/>
      <c r="R90" s="1237"/>
      <c r="S90" s="1237"/>
      <c r="T90" s="1237"/>
      <c r="U90" s="1237"/>
      <c r="V90" s="1238"/>
      <c r="W90" s="630" t="s">
        <v>636</v>
      </c>
      <c r="X90" s="585"/>
      <c r="Y90" s="589" t="str">
        <f>strCheckUnique(Z90:Z93)</f>
        <v/>
      </c>
      <c r="Z90" s="585"/>
      <c r="AA90" s="589"/>
      <c r="AB90" s="585"/>
      <c r="AC90" s="585"/>
      <c r="AD90" s="585"/>
      <c r="AE90" s="585"/>
      <c r="AF90" s="585"/>
      <c r="AG90" s="585"/>
      <c r="AH90" s="585"/>
      <c r="AI90" s="585"/>
    </row>
    <row r="91" spans="1:36" s="523" customFormat="1" ht="192" customHeight="1">
      <c r="A91" s="1233"/>
      <c r="B91" s="1233"/>
      <c r="C91" s="1233"/>
      <c r="D91" s="1233"/>
      <c r="E91" s="1233"/>
      <c r="F91" s="1233"/>
      <c r="G91" s="919">
        <v>1</v>
      </c>
      <c r="H91" s="919"/>
      <c r="I91" s="1233"/>
      <c r="J91" s="1253"/>
      <c r="K91" s="918"/>
      <c r="L91" s="593" t="str">
        <f>mergeValue(A91) &amp;"."&amp; mergeValue(B91)&amp;"."&amp; mergeValue(C91)&amp;"."&amp; mergeValue(D91)&amp;"."&amp;  mergeValue(F91)&amp;"."&amp;  mergeValue(G91)</f>
        <v>1.1.1.1.1.1</v>
      </c>
      <c r="M91" s="1069"/>
      <c r="N91" s="586"/>
      <c r="O91" s="562"/>
      <c r="P91" s="562"/>
      <c r="Q91" s="562"/>
      <c r="R91" s="1239"/>
      <c r="S91" s="1229" t="s">
        <v>84</v>
      </c>
      <c r="T91" s="1239"/>
      <c r="U91" s="1229" t="s">
        <v>84</v>
      </c>
      <c r="V91" s="537"/>
      <c r="W91" s="1203" t="s">
        <v>660</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3"/>
      <c r="B92" s="1233"/>
      <c r="C92" s="1233"/>
      <c r="D92" s="1233"/>
      <c r="E92" s="1233"/>
      <c r="F92" s="1233"/>
      <c r="G92" s="919"/>
      <c r="H92" s="919"/>
      <c r="I92" s="1233"/>
      <c r="J92" s="1253"/>
      <c r="K92" s="926">
        <v>1</v>
      </c>
      <c r="L92" s="600"/>
      <c r="M92" s="646"/>
      <c r="N92" s="586"/>
      <c r="O92" s="562"/>
      <c r="P92" s="562"/>
      <c r="Q92" s="584" t="str">
        <f>R91 &amp; "-" &amp; T91</f>
        <v>-</v>
      </c>
      <c r="R92" s="1239"/>
      <c r="S92" s="1229"/>
      <c r="T92" s="1239"/>
      <c r="U92" s="1229"/>
      <c r="V92" s="537"/>
      <c r="W92" s="1203"/>
      <c r="X92" s="585"/>
      <c r="Y92" s="589"/>
      <c r="Z92" s="589"/>
      <c r="AA92" s="589"/>
      <c r="AB92" s="589"/>
      <c r="AC92" s="589"/>
      <c r="AD92" s="585"/>
      <c r="AE92" s="585"/>
      <c r="AF92" s="585"/>
      <c r="AG92" s="585"/>
      <c r="AH92" s="585"/>
      <c r="AI92" s="585"/>
    </row>
    <row r="93" spans="1:36" s="522" customFormat="1" ht="15" customHeight="1">
      <c r="A93" s="1233"/>
      <c r="B93" s="1233"/>
      <c r="C93" s="1233"/>
      <c r="D93" s="1233"/>
      <c r="E93" s="1233"/>
      <c r="F93" s="1233"/>
      <c r="G93" s="919"/>
      <c r="H93" s="919"/>
      <c r="I93" s="1233"/>
      <c r="J93" s="1253"/>
      <c r="K93" s="926">
        <v>1</v>
      </c>
      <c r="L93" s="538"/>
      <c r="M93" s="556" t="s">
        <v>25</v>
      </c>
      <c r="N93" s="551"/>
      <c r="O93" s="545"/>
      <c r="P93" s="545"/>
      <c r="Q93" s="545"/>
      <c r="R93" s="573"/>
      <c r="S93" s="564"/>
      <c r="T93" s="563"/>
      <c r="U93" s="551"/>
      <c r="V93" s="560"/>
      <c r="W93" s="1203"/>
      <c r="X93" s="587"/>
      <c r="Y93" s="587"/>
      <c r="Z93" s="587"/>
      <c r="AA93" s="587"/>
      <c r="AB93" s="587"/>
      <c r="AC93" s="587"/>
      <c r="AD93" s="587"/>
      <c r="AE93" s="587"/>
      <c r="AF93" s="587"/>
      <c r="AG93" s="587"/>
      <c r="AH93" s="587"/>
      <c r="AI93" s="587"/>
    </row>
    <row r="94" spans="1:36" s="522" customFormat="1" ht="15" customHeight="1">
      <c r="A94" s="1233"/>
      <c r="B94" s="1233"/>
      <c r="C94" s="1233"/>
      <c r="D94" s="1233"/>
      <c r="E94" s="1233"/>
      <c r="F94" s="921"/>
      <c r="G94" s="921"/>
      <c r="H94" s="919"/>
      <c r="I94" s="1233"/>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3"/>
      <c r="B95" s="1233"/>
      <c r="C95" s="1233"/>
      <c r="D95" s="1233"/>
      <c r="E95" s="921"/>
      <c r="F95" s="921"/>
      <c r="G95" s="921"/>
      <c r="H95" s="919"/>
      <c r="I95" s="1233"/>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3"/>
      <c r="B96" s="1233"/>
      <c r="C96" s="1233"/>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3"/>
      <c r="B97" s="1233"/>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3"/>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3">
        <v>1</v>
      </c>
      <c r="B103" s="1079"/>
      <c r="C103" s="1079"/>
      <c r="D103" s="1079"/>
      <c r="E103" s="1080"/>
      <c r="F103" s="1081"/>
      <c r="G103" s="1079"/>
      <c r="H103" s="1079"/>
      <c r="I103" s="1060"/>
      <c r="J103" s="1065"/>
      <c r="K103" s="1065"/>
      <c r="L103" s="593">
        <f>mergeValue(A103)</f>
        <v>1</v>
      </c>
      <c r="M103" s="641" t="s">
        <v>20</v>
      </c>
      <c r="N103" s="580"/>
      <c r="O103" s="1290"/>
      <c r="P103" s="1291"/>
      <c r="Q103" s="1291"/>
      <c r="R103" s="1291"/>
      <c r="S103" s="1291"/>
      <c r="T103" s="1291"/>
      <c r="U103" s="1291"/>
      <c r="V103" s="1291"/>
      <c r="W103" s="1291"/>
      <c r="X103" s="1291"/>
      <c r="Y103" s="1291"/>
      <c r="Z103" s="1291"/>
      <c r="AA103" s="1292"/>
      <c r="AB103" s="630" t="s">
        <v>477</v>
      </c>
      <c r="AC103" s="585"/>
      <c r="AD103" s="585"/>
      <c r="AE103" s="585"/>
      <c r="AF103" s="585"/>
      <c r="AG103" s="585"/>
      <c r="AH103" s="585"/>
      <c r="AI103" s="585"/>
      <c r="AJ103" s="585"/>
      <c r="AK103" s="585"/>
      <c r="AL103" s="585"/>
      <c r="AM103" s="585"/>
      <c r="AN103" s="585"/>
    </row>
    <row r="104" spans="1:40" s="523" customFormat="1" ht="22.5">
      <c r="A104" s="1233"/>
      <c r="B104" s="1233">
        <v>1</v>
      </c>
      <c r="C104" s="1079"/>
      <c r="D104" s="1079"/>
      <c r="E104" s="1081"/>
      <c r="F104" s="1081"/>
      <c r="G104" s="1079"/>
      <c r="H104" s="1079"/>
      <c r="I104" s="1067"/>
      <c r="J104" s="1062"/>
      <c r="K104" s="1061"/>
      <c r="L104" s="593" t="str">
        <f>mergeValue(A104) &amp;"."&amp; mergeValue(B104)</f>
        <v>1.1</v>
      </c>
      <c r="M104" s="546" t="s">
        <v>16</v>
      </c>
      <c r="N104" s="580"/>
      <c r="O104" s="1290"/>
      <c r="P104" s="1291"/>
      <c r="Q104" s="1291"/>
      <c r="R104" s="1291"/>
      <c r="S104" s="1291"/>
      <c r="T104" s="1291"/>
      <c r="U104" s="1291"/>
      <c r="V104" s="1291"/>
      <c r="W104" s="1291"/>
      <c r="X104" s="1291"/>
      <c r="Y104" s="1291"/>
      <c r="Z104" s="1291"/>
      <c r="AA104" s="1292"/>
      <c r="AB104" s="630" t="s">
        <v>478</v>
      </c>
      <c r="AC104" s="585"/>
      <c r="AD104" s="585"/>
      <c r="AE104" s="585"/>
      <c r="AF104" s="585"/>
      <c r="AG104" s="585"/>
      <c r="AH104" s="585"/>
      <c r="AI104" s="585"/>
      <c r="AJ104" s="585"/>
      <c r="AK104" s="585"/>
      <c r="AL104" s="585"/>
      <c r="AM104" s="585"/>
      <c r="AN104" s="585"/>
    </row>
    <row r="105" spans="1:40" s="523" customFormat="1" ht="22.5">
      <c r="A105" s="1233"/>
      <c r="B105" s="1233"/>
      <c r="C105" s="1233">
        <v>1</v>
      </c>
      <c r="D105" s="1079"/>
      <c r="E105" s="1081"/>
      <c r="F105" s="1081"/>
      <c r="G105" s="1079"/>
      <c r="H105" s="1079"/>
      <c r="I105" s="1067"/>
      <c r="J105" s="1062"/>
      <c r="K105" s="1061"/>
      <c r="L105" s="593" t="str">
        <f>mergeValue(A105) &amp;"."&amp; mergeValue(B105)&amp;"."&amp; mergeValue(C105)</f>
        <v>1.1.1</v>
      </c>
      <c r="M105" s="547" t="s">
        <v>7</v>
      </c>
      <c r="N105" s="580"/>
      <c r="O105" s="1290"/>
      <c r="P105" s="1291"/>
      <c r="Q105" s="1291"/>
      <c r="R105" s="1291"/>
      <c r="S105" s="1291"/>
      <c r="T105" s="1291"/>
      <c r="U105" s="1291"/>
      <c r="V105" s="1291"/>
      <c r="W105" s="1291"/>
      <c r="X105" s="1291"/>
      <c r="Y105" s="1291"/>
      <c r="Z105" s="1291"/>
      <c r="AA105" s="1292"/>
      <c r="AB105" s="630" t="s">
        <v>634</v>
      </c>
      <c r="AC105" s="585"/>
      <c r="AD105" s="585"/>
      <c r="AE105" s="585"/>
      <c r="AF105" s="585"/>
      <c r="AG105" s="585"/>
      <c r="AH105" s="585"/>
      <c r="AI105" s="585"/>
      <c r="AJ105" s="585"/>
      <c r="AK105" s="585"/>
      <c r="AL105" s="585"/>
      <c r="AM105" s="585"/>
      <c r="AN105" s="585"/>
    </row>
    <row r="106" spans="1:40" s="523" customFormat="1" ht="22.5">
      <c r="A106" s="1233"/>
      <c r="B106" s="1233"/>
      <c r="C106" s="1233"/>
      <c r="D106" s="1233">
        <v>1</v>
      </c>
      <c r="E106" s="1081"/>
      <c r="F106" s="1081"/>
      <c r="G106" s="1079"/>
      <c r="H106" s="1079"/>
      <c r="I106" s="1067"/>
      <c r="J106" s="1062"/>
      <c r="K106" s="1061"/>
      <c r="L106" s="593" t="str">
        <f>mergeValue(A106) &amp;"."&amp; mergeValue(B106)&amp;"."&amp; mergeValue(C106)&amp;"."&amp; mergeValue(D106)</f>
        <v>1.1.1.1</v>
      </c>
      <c r="M106" s="548" t="s">
        <v>22</v>
      </c>
      <c r="N106" s="580"/>
      <c r="O106" s="1290"/>
      <c r="P106" s="1291"/>
      <c r="Q106" s="1291"/>
      <c r="R106" s="1291"/>
      <c r="S106" s="1291"/>
      <c r="T106" s="1291"/>
      <c r="U106" s="1291"/>
      <c r="V106" s="1291"/>
      <c r="W106" s="1291"/>
      <c r="X106" s="1291"/>
      <c r="Y106" s="1291"/>
      <c r="Z106" s="1291"/>
      <c r="AA106" s="1292"/>
      <c r="AB106" s="630" t="s">
        <v>635</v>
      </c>
      <c r="AC106" s="585"/>
      <c r="AD106" s="585"/>
      <c r="AE106" s="585"/>
      <c r="AF106" s="585"/>
      <c r="AG106" s="585"/>
      <c r="AH106" s="585"/>
      <c r="AI106" s="585"/>
      <c r="AJ106" s="585"/>
      <c r="AK106" s="585"/>
      <c r="AL106" s="585"/>
      <c r="AM106" s="585"/>
      <c r="AN106" s="585"/>
    </row>
    <row r="107" spans="1:40" s="523" customFormat="1" ht="0.2" customHeight="1">
      <c r="A107" s="1233"/>
      <c r="B107" s="1233"/>
      <c r="C107" s="1233"/>
      <c r="D107" s="1233"/>
      <c r="E107" s="1233">
        <v>1</v>
      </c>
      <c r="F107" s="1081"/>
      <c r="G107" s="1079"/>
      <c r="H107" s="1079"/>
      <c r="I107" s="1066"/>
      <c r="J107" s="1062"/>
      <c r="K107" s="1061"/>
      <c r="L107" s="593"/>
      <c r="M107" s="554"/>
      <c r="N107" s="581"/>
      <c r="O107" s="1286"/>
      <c r="P107" s="1287"/>
      <c r="Q107" s="1287"/>
      <c r="R107" s="1287"/>
      <c r="S107" s="1287"/>
      <c r="T107" s="1287"/>
      <c r="U107" s="1287"/>
      <c r="V107" s="1287"/>
      <c r="W107" s="1287"/>
      <c r="X107" s="1287"/>
      <c r="Y107" s="1287"/>
      <c r="Z107" s="1287"/>
      <c r="AA107" s="1288"/>
      <c r="AB107" s="630"/>
      <c r="AC107" s="585"/>
      <c r="AD107" s="585"/>
      <c r="AE107" s="585"/>
      <c r="AF107" s="585"/>
      <c r="AG107" s="585"/>
      <c r="AH107" s="585"/>
      <c r="AI107" s="585"/>
      <c r="AJ107" s="585"/>
      <c r="AK107" s="585"/>
      <c r="AL107" s="585"/>
      <c r="AM107" s="585"/>
      <c r="AN107" s="585"/>
    </row>
    <row r="108" spans="1:40" s="523" customFormat="1" ht="90">
      <c r="A108" s="1233"/>
      <c r="B108" s="1233"/>
      <c r="C108" s="1233"/>
      <c r="D108" s="1233"/>
      <c r="E108" s="1233"/>
      <c r="F108" s="1233">
        <v>1</v>
      </c>
      <c r="G108" s="1079"/>
      <c r="H108" s="1079"/>
      <c r="I108" s="1255"/>
      <c r="J108" s="1062"/>
      <c r="K108" s="1061"/>
      <c r="L108" s="593" t="str">
        <f>mergeValue(A108) &amp;"."&amp; mergeValue(B108)&amp;"."&amp; mergeValue(C108)&amp;"."&amp; mergeValue(D108)&amp;"."&amp; mergeValue(F108)</f>
        <v>1.1.1.1.1</v>
      </c>
      <c r="M108" s="555" t="s">
        <v>10</v>
      </c>
      <c r="N108" s="581"/>
      <c r="O108" s="1236"/>
      <c r="P108" s="1237"/>
      <c r="Q108" s="1237"/>
      <c r="R108" s="1237"/>
      <c r="S108" s="1237"/>
      <c r="T108" s="1237"/>
      <c r="U108" s="1237"/>
      <c r="V108" s="1237"/>
      <c r="W108" s="1237"/>
      <c r="X108" s="1237"/>
      <c r="Y108" s="1237"/>
      <c r="Z108" s="1237"/>
      <c r="AA108" s="1238"/>
      <c r="AB108" s="630" t="s">
        <v>636</v>
      </c>
      <c r="AC108" s="585"/>
      <c r="AD108" s="589" t="str">
        <f>strCheckUnique(AE108:AE113)</f>
        <v/>
      </c>
      <c r="AE108" s="585"/>
      <c r="AF108" s="589"/>
      <c r="AG108" s="585"/>
      <c r="AH108" s="585"/>
      <c r="AI108" s="585"/>
      <c r="AJ108" s="585"/>
      <c r="AK108" s="585"/>
      <c r="AL108" s="585"/>
      <c r="AM108" s="585"/>
      <c r="AN108" s="585"/>
    </row>
    <row r="109" spans="1:40" s="523" customFormat="1" ht="135">
      <c r="A109" s="1233"/>
      <c r="B109" s="1233"/>
      <c r="C109" s="1233"/>
      <c r="D109" s="1233"/>
      <c r="E109" s="1233"/>
      <c r="F109" s="1233"/>
      <c r="G109" s="1233">
        <v>1</v>
      </c>
      <c r="H109" s="1079"/>
      <c r="I109" s="1255"/>
      <c r="J109" s="1256"/>
      <c r="K109" s="1068"/>
      <c r="L109" s="593" t="str">
        <f>mergeValue(A109) &amp;"."&amp; mergeValue(B109)&amp;"."&amp; mergeValue(C109)&amp;"."&amp; mergeValue(D109)&amp;"."&amp; mergeValue(F109)&amp;"."&amp; mergeValue(G109)</f>
        <v>1.1.1.1.1.1</v>
      </c>
      <c r="M109" s="1069" t="s">
        <v>651</v>
      </c>
      <c r="N109" s="646"/>
      <c r="O109" s="562"/>
      <c r="P109" s="562"/>
      <c r="Q109" s="562"/>
      <c r="R109" s="493"/>
      <c r="S109" s="1095"/>
      <c r="T109" s="493"/>
      <c r="U109" s="1095"/>
      <c r="V109" s="584" t="str">
        <f>W109 &amp; "-" &amp; Y109</f>
        <v>-</v>
      </c>
      <c r="W109" s="1239"/>
      <c r="X109" s="1229" t="s">
        <v>84</v>
      </c>
      <c r="Y109" s="1239"/>
      <c r="Z109" s="1229"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3"/>
      <c r="B110" s="1233"/>
      <c r="C110" s="1233"/>
      <c r="D110" s="1233"/>
      <c r="E110" s="1233"/>
      <c r="F110" s="1233"/>
      <c r="G110" s="1233"/>
      <c r="H110" s="1079">
        <v>1</v>
      </c>
      <c r="I110" s="1255"/>
      <c r="J110" s="1256"/>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39"/>
      <c r="X110" s="1229"/>
      <c r="Y110" s="1239"/>
      <c r="Z110" s="1229"/>
      <c r="AA110" s="670"/>
      <c r="AB110" s="1203" t="s">
        <v>670</v>
      </c>
      <c r="AC110" s="585" t="str">
        <f>strCheckDate(O110:AA110)</f>
        <v/>
      </c>
      <c r="AD110" s="585"/>
      <c r="AE110" s="585"/>
      <c r="AF110" s="589"/>
      <c r="AG110" s="585"/>
      <c r="AH110" s="585"/>
      <c r="AI110" s="585"/>
      <c r="AJ110" s="585"/>
      <c r="AK110" s="585"/>
      <c r="AL110" s="585"/>
      <c r="AM110" s="585"/>
      <c r="AN110" s="585"/>
    </row>
    <row r="111" spans="1:40" s="523" customFormat="1" ht="0.2" customHeight="1">
      <c r="A111" s="1233"/>
      <c r="B111" s="1233"/>
      <c r="C111" s="1233"/>
      <c r="D111" s="1233"/>
      <c r="E111" s="1233"/>
      <c r="F111" s="1233"/>
      <c r="G111" s="1233"/>
      <c r="H111" s="1079"/>
      <c r="I111" s="1255"/>
      <c r="J111" s="1256"/>
      <c r="K111" s="1068"/>
      <c r="L111" s="600"/>
      <c r="M111" s="646"/>
      <c r="N111" s="646"/>
      <c r="O111" s="562"/>
      <c r="P111" s="493"/>
      <c r="Q111" s="493"/>
      <c r="R111" s="493"/>
      <c r="S111" s="493"/>
      <c r="T111" s="493"/>
      <c r="U111" s="559"/>
      <c r="V111" s="584"/>
      <c r="W111" s="1228"/>
      <c r="X111" s="1229"/>
      <c r="Y111" s="1228"/>
      <c r="Z111" s="1229"/>
      <c r="AA111" s="537"/>
      <c r="AB111" s="1203"/>
      <c r="AC111" s="585"/>
      <c r="AD111" s="585"/>
      <c r="AE111" s="585"/>
      <c r="AF111" s="589">
        <f ca="1">OFFSET(AF111,-1,0)</f>
        <v>0</v>
      </c>
      <c r="AG111" s="585"/>
      <c r="AH111" s="585"/>
      <c r="AI111" s="585"/>
      <c r="AJ111" s="585"/>
      <c r="AK111" s="585"/>
      <c r="AL111" s="585"/>
      <c r="AM111" s="585"/>
      <c r="AN111" s="585"/>
    </row>
    <row r="112" spans="1:40" s="522" customFormat="1" ht="15" customHeight="1">
      <c r="A112" s="1233"/>
      <c r="B112" s="1233"/>
      <c r="C112" s="1233"/>
      <c r="D112" s="1233"/>
      <c r="E112" s="1233"/>
      <c r="F112" s="1233"/>
      <c r="G112" s="1233"/>
      <c r="H112" s="1079"/>
      <c r="I112" s="1255"/>
      <c r="J112" s="1256"/>
      <c r="K112" s="1070"/>
      <c r="L112" s="538"/>
      <c r="M112" s="557" t="s">
        <v>41</v>
      </c>
      <c r="N112" s="551"/>
      <c r="O112" s="545"/>
      <c r="P112" s="545"/>
      <c r="Q112" s="545"/>
      <c r="R112" s="545"/>
      <c r="S112" s="545"/>
      <c r="T112" s="545"/>
      <c r="U112" s="545"/>
      <c r="V112" s="545"/>
      <c r="W112" s="563"/>
      <c r="X112" s="564"/>
      <c r="Y112" s="563"/>
      <c r="Z112" s="551"/>
      <c r="AA112" s="560"/>
      <c r="AB112" s="1203"/>
      <c r="AC112" s="587"/>
      <c r="AD112" s="587"/>
      <c r="AE112" s="587"/>
      <c r="AF112" s="587"/>
      <c r="AG112" s="587"/>
      <c r="AH112" s="587"/>
      <c r="AI112" s="587"/>
      <c r="AJ112" s="587"/>
      <c r="AK112" s="587"/>
      <c r="AL112" s="587"/>
      <c r="AM112" s="587"/>
      <c r="AN112" s="587"/>
    </row>
    <row r="113" spans="1:40" s="522" customFormat="1" ht="15" customHeight="1">
      <c r="A113" s="1233"/>
      <c r="B113" s="1233"/>
      <c r="C113" s="1233"/>
      <c r="D113" s="1233"/>
      <c r="E113" s="1233"/>
      <c r="F113" s="1233"/>
      <c r="G113" s="1079"/>
      <c r="H113" s="1079"/>
      <c r="I113" s="1255"/>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3"/>
      <c r="B114" s="1233"/>
      <c r="C114" s="1233"/>
      <c r="D114" s="1233"/>
      <c r="E114" s="1233"/>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3"/>
      <c r="B115" s="1233"/>
      <c r="C115" s="1233"/>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3"/>
      <c r="B116" s="1233"/>
      <c r="C116" s="1233"/>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3"/>
      <c r="B117" s="1233"/>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3"/>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3">
        <v>1</v>
      </c>
      <c r="B125" s="940"/>
      <c r="C125" s="940"/>
      <c r="D125" s="940"/>
      <c r="E125" s="941"/>
      <c r="F125" s="942"/>
      <c r="G125" s="942"/>
      <c r="H125" s="942"/>
      <c r="I125" s="943"/>
      <c r="J125" s="938"/>
      <c r="K125" s="945"/>
      <c r="L125" s="593">
        <f>mergeValue(A125)</f>
        <v>1</v>
      </c>
      <c r="M125" s="641" t="s">
        <v>20</v>
      </c>
      <c r="N125" s="580"/>
      <c r="O125" s="1245"/>
      <c r="P125" s="1245"/>
      <c r="Q125" s="1245"/>
      <c r="R125" s="1245"/>
      <c r="S125" s="1245"/>
      <c r="T125" s="1245"/>
      <c r="U125" s="1245"/>
      <c r="V125" s="1245"/>
      <c r="W125" s="630" t="s">
        <v>659</v>
      </c>
      <c r="X125" s="585"/>
      <c r="Y125" s="585"/>
      <c r="Z125" s="585"/>
      <c r="AA125" s="585"/>
      <c r="AB125" s="585"/>
      <c r="AC125" s="585"/>
      <c r="AD125" s="585"/>
      <c r="AE125" s="585"/>
      <c r="AF125" s="585"/>
      <c r="AG125" s="585"/>
      <c r="AH125" s="585"/>
    </row>
    <row r="126" spans="1:40" s="523" customFormat="1" ht="22.5">
      <c r="A126" s="1233"/>
      <c r="B126" s="1233">
        <v>1</v>
      </c>
      <c r="C126" s="940"/>
      <c r="D126" s="940"/>
      <c r="E126" s="942"/>
      <c r="F126" s="942"/>
      <c r="G126" s="942"/>
      <c r="H126" s="942"/>
      <c r="I126" s="937"/>
      <c r="J126" s="936"/>
      <c r="K126" s="939"/>
      <c r="L126" s="593" t="str">
        <f>mergeValue(A126) &amp;"."&amp; mergeValue(B126)</f>
        <v>1.1</v>
      </c>
      <c r="M126" s="546" t="s">
        <v>16</v>
      </c>
      <c r="N126" s="580"/>
      <c r="O126" s="1245"/>
      <c r="P126" s="1245"/>
      <c r="Q126" s="1245"/>
      <c r="R126" s="1245"/>
      <c r="S126" s="1245"/>
      <c r="T126" s="1245"/>
      <c r="U126" s="1245"/>
      <c r="V126" s="1245"/>
      <c r="W126" s="630" t="s">
        <v>478</v>
      </c>
      <c r="X126" s="585"/>
      <c r="Y126" s="585"/>
      <c r="Z126" s="585"/>
      <c r="AA126" s="585"/>
      <c r="AB126" s="585"/>
      <c r="AC126" s="585"/>
      <c r="AD126" s="585"/>
      <c r="AE126" s="585"/>
      <c r="AF126" s="585"/>
      <c r="AG126" s="585"/>
      <c r="AH126" s="585"/>
    </row>
    <row r="127" spans="1:40" s="523" customFormat="1" ht="22.5">
      <c r="A127" s="1233"/>
      <c r="B127" s="1233"/>
      <c r="C127" s="1233">
        <v>1</v>
      </c>
      <c r="D127" s="940"/>
      <c r="E127" s="942"/>
      <c r="F127" s="942"/>
      <c r="G127" s="942"/>
      <c r="H127" s="942"/>
      <c r="I127" s="944"/>
      <c r="J127" s="936"/>
      <c r="K127" s="939"/>
      <c r="L127" s="593" t="str">
        <f>mergeValue(A127) &amp;"."&amp; mergeValue(B127)&amp;"."&amp; mergeValue(C127)</f>
        <v>1.1.1</v>
      </c>
      <c r="M127" s="547" t="s">
        <v>7</v>
      </c>
      <c r="N127" s="580"/>
      <c r="O127" s="1245"/>
      <c r="P127" s="1245"/>
      <c r="Q127" s="1245"/>
      <c r="R127" s="1245"/>
      <c r="S127" s="1245"/>
      <c r="T127" s="1245"/>
      <c r="U127" s="1245"/>
      <c r="V127" s="1245"/>
      <c r="W127" s="630" t="s">
        <v>634</v>
      </c>
      <c r="X127" s="585"/>
      <c r="Y127" s="585"/>
      <c r="Z127" s="585"/>
      <c r="AA127" s="585"/>
      <c r="AB127" s="585"/>
      <c r="AC127" s="585"/>
      <c r="AD127" s="585"/>
      <c r="AE127" s="585"/>
      <c r="AF127" s="585"/>
      <c r="AG127" s="585"/>
      <c r="AH127" s="585"/>
    </row>
    <row r="128" spans="1:40" s="523" customFormat="1" ht="22.5">
      <c r="A128" s="1233"/>
      <c r="B128" s="1233"/>
      <c r="C128" s="1233"/>
      <c r="D128" s="1233">
        <v>1</v>
      </c>
      <c r="E128" s="942"/>
      <c r="F128" s="942"/>
      <c r="G128" s="942"/>
      <c r="H128" s="942"/>
      <c r="I128" s="944"/>
      <c r="J128" s="936"/>
      <c r="K128" s="939"/>
      <c r="L128" s="593" t="str">
        <f>mergeValue(A128) &amp;"."&amp; mergeValue(B128)&amp;"."&amp; mergeValue(C128)&amp;"."&amp; mergeValue(D128)</f>
        <v>1.1.1.1</v>
      </c>
      <c r="M128" s="548" t="s">
        <v>22</v>
      </c>
      <c r="N128" s="580"/>
      <c r="O128" s="1245"/>
      <c r="P128" s="1245"/>
      <c r="Q128" s="1245"/>
      <c r="R128" s="1245"/>
      <c r="S128" s="1245"/>
      <c r="T128" s="1245"/>
      <c r="U128" s="1245"/>
      <c r="V128" s="1245"/>
      <c r="W128" s="630" t="s">
        <v>635</v>
      </c>
      <c r="X128" s="585"/>
      <c r="Y128" s="585"/>
      <c r="Z128" s="585"/>
      <c r="AA128" s="585"/>
      <c r="AB128" s="585"/>
      <c r="AC128" s="585"/>
      <c r="AD128" s="585"/>
      <c r="AE128" s="585"/>
      <c r="AF128" s="585"/>
      <c r="AG128" s="585"/>
      <c r="AH128" s="585"/>
    </row>
    <row r="129" spans="1:34" s="523" customFormat="1" ht="11.25" hidden="1" customHeight="1">
      <c r="A129" s="1233"/>
      <c r="B129" s="1233"/>
      <c r="C129" s="1233"/>
      <c r="D129" s="1233"/>
      <c r="E129" s="1233">
        <v>1</v>
      </c>
      <c r="F129" s="942"/>
      <c r="G129" s="942"/>
      <c r="H129" s="940">
        <v>1</v>
      </c>
      <c r="I129" s="123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3"/>
      <c r="B130" s="1233"/>
      <c r="C130" s="1233"/>
      <c r="D130" s="1233"/>
      <c r="E130" s="1233"/>
      <c r="F130" s="1233">
        <v>1</v>
      </c>
      <c r="G130" s="940"/>
      <c r="H130" s="940"/>
      <c r="I130" s="1233"/>
      <c r="J130" s="1233">
        <v>1</v>
      </c>
      <c r="K130" s="948"/>
      <c r="L130" s="593" t="str">
        <f>mergeValue(A130) &amp;"."&amp; mergeValue(B130)&amp;"."&amp; mergeValue(C130)&amp;"."&amp; mergeValue(D130)&amp;"."&amp;  mergeValue(F130)</f>
        <v>1.1.1.1.1</v>
      </c>
      <c r="M130" s="555" t="s">
        <v>10</v>
      </c>
      <c r="N130" s="581"/>
      <c r="O130" s="1235"/>
      <c r="P130" s="1235"/>
      <c r="Q130" s="1235"/>
      <c r="R130" s="1235"/>
      <c r="S130" s="1235"/>
      <c r="T130" s="1235"/>
      <c r="U130" s="1235"/>
      <c r="V130" s="1235"/>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233"/>
      <c r="B131" s="1233"/>
      <c r="C131" s="1233"/>
      <c r="D131" s="1233"/>
      <c r="E131" s="1233"/>
      <c r="F131" s="1233"/>
      <c r="G131" s="940">
        <v>1</v>
      </c>
      <c r="H131" s="940"/>
      <c r="I131" s="1233"/>
      <c r="J131" s="1233"/>
      <c r="K131" s="948">
        <v>1</v>
      </c>
      <c r="L131" s="593" t="str">
        <f>mergeValue(A131) &amp;"."&amp; mergeValue(B131)&amp;"."&amp; mergeValue(C131)&amp;"."&amp; mergeValue(D131)&amp;"."&amp; mergeValue(F131)&amp;"."&amp; mergeValue(G131)</f>
        <v>1.1.1.1.1.1</v>
      </c>
      <c r="M131" s="1069"/>
      <c r="N131" s="586"/>
      <c r="O131" s="562"/>
      <c r="P131" s="562"/>
      <c r="Q131" s="1094"/>
      <c r="R131" s="1239"/>
      <c r="S131" s="1229" t="s">
        <v>84</v>
      </c>
      <c r="T131" s="1239"/>
      <c r="U131" s="1229" t="s">
        <v>85</v>
      </c>
      <c r="V131" s="578"/>
      <c r="W131" s="1203"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3"/>
      <c r="B132" s="1233"/>
      <c r="C132" s="1233"/>
      <c r="D132" s="1233"/>
      <c r="E132" s="1233"/>
      <c r="F132" s="1233"/>
      <c r="G132" s="940"/>
      <c r="H132" s="940"/>
      <c r="I132" s="1233"/>
      <c r="J132" s="1233"/>
      <c r="K132" s="948"/>
      <c r="L132" s="600"/>
      <c r="M132" s="646"/>
      <c r="N132" s="586"/>
      <c r="O132" s="562"/>
      <c r="P132" s="562"/>
      <c r="Q132" s="584" t="str">
        <f>R131 &amp; "-" &amp; T131</f>
        <v>-</v>
      </c>
      <c r="R132" s="1228"/>
      <c r="S132" s="1229"/>
      <c r="T132" s="1228"/>
      <c r="U132" s="1229"/>
      <c r="V132" s="578"/>
      <c r="W132" s="1203"/>
      <c r="X132" s="585"/>
      <c r="Y132" s="585"/>
      <c r="Z132" s="585"/>
      <c r="AA132" s="585"/>
      <c r="AB132" s="585"/>
      <c r="AC132" s="585"/>
      <c r="AD132" s="585"/>
      <c r="AE132" s="585"/>
      <c r="AF132" s="585"/>
      <c r="AG132" s="585"/>
      <c r="AH132" s="585"/>
    </row>
    <row r="133" spans="1:34" s="522" customFormat="1" ht="15" customHeight="1">
      <c r="A133" s="1233"/>
      <c r="B133" s="1233"/>
      <c r="C133" s="1233"/>
      <c r="D133" s="1233"/>
      <c r="E133" s="1233"/>
      <c r="F133" s="1233"/>
      <c r="G133" s="942"/>
      <c r="H133" s="940"/>
      <c r="I133" s="1233"/>
      <c r="J133" s="1233"/>
      <c r="K133" s="947"/>
      <c r="L133" s="538"/>
      <c r="M133" s="556" t="s">
        <v>25</v>
      </c>
      <c r="N133" s="551"/>
      <c r="O133" s="545"/>
      <c r="P133" s="545"/>
      <c r="Q133" s="545"/>
      <c r="R133" s="573"/>
      <c r="S133" s="564"/>
      <c r="T133" s="563"/>
      <c r="U133" s="551"/>
      <c r="V133" s="560"/>
      <c r="W133" s="1203"/>
      <c r="X133" s="587"/>
      <c r="Y133" s="587"/>
      <c r="Z133" s="587"/>
      <c r="AA133" s="587"/>
      <c r="AB133" s="587"/>
      <c r="AC133" s="587"/>
      <c r="AD133" s="587"/>
      <c r="AE133" s="587"/>
      <c r="AF133" s="587"/>
      <c r="AG133" s="587"/>
      <c r="AH133" s="587"/>
    </row>
    <row r="134" spans="1:34" s="522" customFormat="1" ht="15" customHeight="1">
      <c r="A134" s="1233"/>
      <c r="B134" s="1233"/>
      <c r="C134" s="1233"/>
      <c r="D134" s="1233"/>
      <c r="E134" s="1233"/>
      <c r="F134" s="942"/>
      <c r="G134" s="942"/>
      <c r="H134" s="940"/>
      <c r="I134" s="123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3"/>
      <c r="B135" s="1233"/>
      <c r="C135" s="1233"/>
      <c r="D135" s="123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3"/>
      <c r="B136" s="1233"/>
      <c r="C136" s="123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3"/>
      <c r="B137" s="123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3">
        <v>1</v>
      </c>
      <c r="B143" s="958"/>
      <c r="C143" s="958"/>
      <c r="D143" s="958"/>
      <c r="E143" s="959"/>
      <c r="F143" s="960"/>
      <c r="G143" s="960"/>
      <c r="H143" s="960"/>
      <c r="I143" s="961"/>
      <c r="J143" s="956"/>
      <c r="K143" s="963"/>
      <c r="L143" s="593">
        <f>mergeValue(A143)</f>
        <v>1</v>
      </c>
      <c r="M143" s="641" t="s">
        <v>20</v>
      </c>
      <c r="N143" s="580"/>
      <c r="O143" s="1245"/>
      <c r="P143" s="1245"/>
      <c r="Q143" s="1245"/>
      <c r="R143" s="1245"/>
      <c r="S143" s="1245"/>
      <c r="T143" s="1245"/>
      <c r="U143" s="1245"/>
      <c r="V143" s="1245"/>
      <c r="W143" s="630" t="s">
        <v>659</v>
      </c>
      <c r="X143" s="585"/>
      <c r="Y143" s="585"/>
      <c r="Z143" s="585"/>
      <c r="AA143" s="585"/>
      <c r="AB143" s="585"/>
      <c r="AC143" s="585"/>
      <c r="AD143" s="585"/>
      <c r="AE143" s="585"/>
      <c r="AF143" s="585"/>
      <c r="AG143" s="585"/>
      <c r="AH143" s="585"/>
    </row>
    <row r="144" spans="1:34" s="523" customFormat="1" ht="22.5">
      <c r="A144" s="1233"/>
      <c r="B144" s="1233">
        <v>1</v>
      </c>
      <c r="C144" s="958"/>
      <c r="D144" s="958"/>
      <c r="E144" s="960"/>
      <c r="F144" s="960"/>
      <c r="G144" s="960"/>
      <c r="H144" s="960"/>
      <c r="I144" s="955"/>
      <c r="J144" s="954"/>
      <c r="K144" s="957"/>
      <c r="L144" s="593" t="str">
        <f>mergeValue(A144) &amp;"."&amp; mergeValue(B144)</f>
        <v>1.1</v>
      </c>
      <c r="M144" s="546" t="s">
        <v>16</v>
      </c>
      <c r="N144" s="580"/>
      <c r="O144" s="1245"/>
      <c r="P144" s="1245"/>
      <c r="Q144" s="1245"/>
      <c r="R144" s="1245"/>
      <c r="S144" s="1245"/>
      <c r="T144" s="1245"/>
      <c r="U144" s="1245"/>
      <c r="V144" s="1245"/>
      <c r="W144" s="630" t="s">
        <v>478</v>
      </c>
      <c r="X144" s="585"/>
      <c r="Y144" s="585"/>
      <c r="Z144" s="585"/>
      <c r="AA144" s="585"/>
      <c r="AB144" s="585"/>
      <c r="AC144" s="585"/>
      <c r="AD144" s="585"/>
      <c r="AE144" s="585"/>
      <c r="AF144" s="585"/>
      <c r="AG144" s="585"/>
      <c r="AH144" s="585"/>
    </row>
    <row r="145" spans="1:35" s="523" customFormat="1" ht="22.5">
      <c r="A145" s="1233"/>
      <c r="B145" s="1233"/>
      <c r="C145" s="1233">
        <v>1</v>
      </c>
      <c r="D145" s="958"/>
      <c r="E145" s="960"/>
      <c r="F145" s="960"/>
      <c r="G145" s="960"/>
      <c r="H145" s="960"/>
      <c r="I145" s="962"/>
      <c r="J145" s="954"/>
      <c r="K145" s="957"/>
      <c r="L145" s="593" t="str">
        <f>mergeValue(A145) &amp;"."&amp; mergeValue(B145)&amp;"."&amp; mergeValue(C145)</f>
        <v>1.1.1</v>
      </c>
      <c r="M145" s="547" t="s">
        <v>7</v>
      </c>
      <c r="N145" s="580"/>
      <c r="O145" s="1245"/>
      <c r="P145" s="1245"/>
      <c r="Q145" s="1245"/>
      <c r="R145" s="1245"/>
      <c r="S145" s="1245"/>
      <c r="T145" s="1245"/>
      <c r="U145" s="1245"/>
      <c r="V145" s="1245"/>
      <c r="W145" s="630" t="s">
        <v>634</v>
      </c>
      <c r="X145" s="585"/>
      <c r="Y145" s="585"/>
      <c r="Z145" s="585"/>
      <c r="AA145" s="585"/>
      <c r="AB145" s="585"/>
      <c r="AC145" s="585"/>
      <c r="AD145" s="585"/>
      <c r="AE145" s="585"/>
      <c r="AF145" s="585"/>
      <c r="AG145" s="585"/>
      <c r="AH145" s="585"/>
    </row>
    <row r="146" spans="1:35" s="523" customFormat="1" ht="22.5">
      <c r="A146" s="1233"/>
      <c r="B146" s="1233"/>
      <c r="C146" s="1233"/>
      <c r="D146" s="1233">
        <v>1</v>
      </c>
      <c r="E146" s="960"/>
      <c r="F146" s="960"/>
      <c r="G146" s="960"/>
      <c r="H146" s="960"/>
      <c r="I146" s="962"/>
      <c r="J146" s="954"/>
      <c r="K146" s="957"/>
      <c r="L146" s="593" t="str">
        <f>mergeValue(A146) &amp;"."&amp; mergeValue(B146)&amp;"."&amp; mergeValue(C146)&amp;"."&amp; mergeValue(D146)</f>
        <v>1.1.1.1</v>
      </c>
      <c r="M146" s="548" t="s">
        <v>22</v>
      </c>
      <c r="N146" s="580"/>
      <c r="O146" s="1245"/>
      <c r="P146" s="1245"/>
      <c r="Q146" s="1245"/>
      <c r="R146" s="1245"/>
      <c r="S146" s="1245"/>
      <c r="T146" s="1245"/>
      <c r="U146" s="1245"/>
      <c r="V146" s="1245"/>
      <c r="W146" s="630" t="s">
        <v>635</v>
      </c>
      <c r="X146" s="585"/>
      <c r="Y146" s="585"/>
      <c r="Z146" s="585"/>
      <c r="AA146" s="585"/>
      <c r="AB146" s="585"/>
      <c r="AC146" s="585"/>
      <c r="AD146" s="585"/>
      <c r="AE146" s="585"/>
      <c r="AF146" s="585"/>
      <c r="AG146" s="585"/>
      <c r="AH146" s="585"/>
    </row>
    <row r="147" spans="1:35" s="523" customFormat="1" ht="11.25" hidden="1" customHeight="1">
      <c r="A147" s="1233"/>
      <c r="B147" s="1233"/>
      <c r="C147" s="1233"/>
      <c r="D147" s="1233"/>
      <c r="E147" s="1233">
        <v>1</v>
      </c>
      <c r="F147" s="960"/>
      <c r="G147" s="960"/>
      <c r="H147" s="958">
        <v>1</v>
      </c>
      <c r="I147" s="123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3"/>
      <c r="B148" s="1233"/>
      <c r="C148" s="1233"/>
      <c r="D148" s="1233"/>
      <c r="E148" s="1233"/>
      <c r="F148" s="1233">
        <v>1</v>
      </c>
      <c r="G148" s="958"/>
      <c r="H148" s="958"/>
      <c r="I148" s="1233"/>
      <c r="J148" s="1233">
        <v>1</v>
      </c>
      <c r="K148" s="966"/>
      <c r="L148" s="593" t="str">
        <f>mergeValue(A148) &amp;"."&amp; mergeValue(B148)&amp;"."&amp; mergeValue(C148)&amp;"."&amp; mergeValue(D148)&amp;"."&amp;  mergeValue(F148)</f>
        <v>1.1.1.1.1</v>
      </c>
      <c r="M148" s="555" t="s">
        <v>10</v>
      </c>
      <c r="N148" s="581"/>
      <c r="O148" s="1235"/>
      <c r="P148" s="1235"/>
      <c r="Q148" s="1235"/>
      <c r="R148" s="1235"/>
      <c r="S148" s="1235"/>
      <c r="T148" s="1235"/>
      <c r="U148" s="1235"/>
      <c r="V148" s="1235"/>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233"/>
      <c r="B149" s="1233"/>
      <c r="C149" s="1233"/>
      <c r="D149" s="1233"/>
      <c r="E149" s="1233"/>
      <c r="F149" s="1233"/>
      <c r="G149" s="958">
        <v>1</v>
      </c>
      <c r="H149" s="958"/>
      <c r="I149" s="1233"/>
      <c r="J149" s="1233"/>
      <c r="K149" s="966">
        <v>1</v>
      </c>
      <c r="L149" s="593" t="str">
        <f>mergeValue(A149) &amp;"."&amp; mergeValue(B149)&amp;"."&amp; mergeValue(C149)&amp;"."&amp; mergeValue(D149)&amp;"."&amp; mergeValue(F149)&amp;"."&amp; mergeValue(G149)</f>
        <v>1.1.1.1.1.1</v>
      </c>
      <c r="M149" s="1069"/>
      <c r="N149" s="586"/>
      <c r="O149" s="562"/>
      <c r="P149" s="562"/>
      <c r="Q149" s="1094"/>
      <c r="R149" s="1239"/>
      <c r="S149" s="1229" t="s">
        <v>84</v>
      </c>
      <c r="T149" s="1239"/>
      <c r="U149" s="1229" t="s">
        <v>85</v>
      </c>
      <c r="V149" s="578"/>
      <c r="W149" s="1203"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3"/>
      <c r="B150" s="1233"/>
      <c r="C150" s="1233"/>
      <c r="D150" s="1233"/>
      <c r="E150" s="1233"/>
      <c r="F150" s="1233"/>
      <c r="G150" s="958"/>
      <c r="H150" s="958"/>
      <c r="I150" s="1233"/>
      <c r="J150" s="1233"/>
      <c r="K150" s="966"/>
      <c r="L150" s="600"/>
      <c r="M150" s="646"/>
      <c r="N150" s="586"/>
      <c r="O150" s="562"/>
      <c r="P150" s="562"/>
      <c r="Q150" s="584" t="str">
        <f>R149 &amp; "-" &amp; T149</f>
        <v>-</v>
      </c>
      <c r="R150" s="1228"/>
      <c r="S150" s="1229"/>
      <c r="T150" s="1228"/>
      <c r="U150" s="1229"/>
      <c r="V150" s="578"/>
      <c r="W150" s="1203"/>
      <c r="X150" s="585"/>
      <c r="Y150" s="585"/>
      <c r="Z150" s="585"/>
      <c r="AA150" s="585"/>
      <c r="AB150" s="585"/>
      <c r="AC150" s="585"/>
      <c r="AD150" s="585"/>
      <c r="AE150" s="585"/>
      <c r="AF150" s="585"/>
      <c r="AG150" s="585"/>
      <c r="AH150" s="585"/>
    </row>
    <row r="151" spans="1:35" s="522" customFormat="1" ht="15" customHeight="1">
      <c r="A151" s="1233"/>
      <c r="B151" s="1233"/>
      <c r="C151" s="1233"/>
      <c r="D151" s="1233"/>
      <c r="E151" s="1233"/>
      <c r="F151" s="1233"/>
      <c r="G151" s="960"/>
      <c r="H151" s="958"/>
      <c r="I151" s="1233"/>
      <c r="J151" s="1233"/>
      <c r="K151" s="965"/>
      <c r="L151" s="538"/>
      <c r="M151" s="556" t="s">
        <v>25</v>
      </c>
      <c r="N151" s="551"/>
      <c r="O151" s="545"/>
      <c r="P151" s="545"/>
      <c r="Q151" s="545"/>
      <c r="R151" s="573"/>
      <c r="S151" s="564"/>
      <c r="T151" s="563"/>
      <c r="U151" s="551"/>
      <c r="V151" s="560"/>
      <c r="W151" s="1203"/>
      <c r="X151" s="587"/>
      <c r="Y151" s="587"/>
      <c r="Z151" s="587"/>
      <c r="AA151" s="587"/>
      <c r="AB151" s="587"/>
      <c r="AC151" s="587"/>
      <c r="AD151" s="587"/>
      <c r="AE151" s="587"/>
      <c r="AF151" s="587"/>
      <c r="AG151" s="587"/>
      <c r="AH151" s="587"/>
    </row>
    <row r="152" spans="1:35" s="522" customFormat="1" ht="15" customHeight="1">
      <c r="A152" s="1233"/>
      <c r="B152" s="1233"/>
      <c r="C152" s="1233"/>
      <c r="D152" s="1233"/>
      <c r="E152" s="1233"/>
      <c r="F152" s="960"/>
      <c r="G152" s="960"/>
      <c r="H152" s="958"/>
      <c r="I152" s="123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3"/>
      <c r="B153" s="1233"/>
      <c r="C153" s="1233"/>
      <c r="D153" s="123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3"/>
      <c r="B154" s="1233"/>
      <c r="C154" s="123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3"/>
      <c r="B155" s="123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3">
        <v>1</v>
      </c>
      <c r="B161" s="901"/>
      <c r="C161" s="901"/>
      <c r="D161" s="901"/>
      <c r="E161" s="902"/>
      <c r="F161" s="903"/>
      <c r="G161" s="903"/>
      <c r="H161" s="903"/>
      <c r="I161" s="904"/>
      <c r="J161" s="899"/>
      <c r="K161" s="906"/>
      <c r="L161" s="593">
        <f>mergeValue(A161)</f>
        <v>1</v>
      </c>
      <c r="M161" s="641" t="s">
        <v>20</v>
      </c>
      <c r="N161" s="580"/>
      <c r="O161" s="1290"/>
      <c r="P161" s="1291"/>
      <c r="Q161" s="1291"/>
      <c r="R161" s="1291"/>
      <c r="S161" s="1291"/>
      <c r="T161" s="1291"/>
      <c r="U161" s="1291"/>
      <c r="V161" s="1292"/>
      <c r="W161" s="630" t="s">
        <v>477</v>
      </c>
      <c r="X161" s="585"/>
      <c r="Y161" s="585"/>
      <c r="Z161" s="585"/>
      <c r="AA161" s="585"/>
      <c r="AB161" s="585"/>
      <c r="AC161" s="585"/>
      <c r="AD161" s="585"/>
      <c r="AE161" s="585"/>
      <c r="AF161" s="585"/>
      <c r="AG161" s="585"/>
    </row>
    <row r="162" spans="1:33" s="523" customFormat="1" ht="22.5">
      <c r="A162" s="1233"/>
      <c r="B162" s="1233">
        <v>1</v>
      </c>
      <c r="C162" s="901"/>
      <c r="D162" s="901"/>
      <c r="E162" s="903"/>
      <c r="F162" s="903"/>
      <c r="G162" s="903"/>
      <c r="H162" s="903"/>
      <c r="I162" s="898"/>
      <c r="J162" s="897"/>
      <c r="K162" s="900"/>
      <c r="L162" s="593" t="str">
        <f>mergeValue(A162) &amp;"."&amp; mergeValue(B162)</f>
        <v>1.1</v>
      </c>
      <c r="M162" s="546" t="s">
        <v>16</v>
      </c>
      <c r="N162" s="580"/>
      <c r="O162" s="1290"/>
      <c r="P162" s="1291"/>
      <c r="Q162" s="1291"/>
      <c r="R162" s="1291"/>
      <c r="S162" s="1291"/>
      <c r="T162" s="1291"/>
      <c r="U162" s="1291"/>
      <c r="V162" s="1292"/>
      <c r="W162" s="630" t="s">
        <v>478</v>
      </c>
      <c r="X162" s="585"/>
      <c r="Y162" s="585"/>
      <c r="Z162" s="585"/>
      <c r="AA162" s="585"/>
      <c r="AB162" s="585"/>
      <c r="AC162" s="585"/>
      <c r="AD162" s="585"/>
      <c r="AE162" s="585"/>
      <c r="AF162" s="585"/>
      <c r="AG162" s="585"/>
    </row>
    <row r="163" spans="1:33" s="523" customFormat="1" ht="22.5">
      <c r="A163" s="1233"/>
      <c r="B163" s="1233"/>
      <c r="C163" s="1233">
        <v>1</v>
      </c>
      <c r="D163" s="901"/>
      <c r="E163" s="903"/>
      <c r="F163" s="903"/>
      <c r="G163" s="903"/>
      <c r="H163" s="903"/>
      <c r="I163" s="905"/>
      <c r="J163" s="897"/>
      <c r="K163" s="900"/>
      <c r="L163" s="593" t="str">
        <f>mergeValue(A163) &amp;"."&amp; mergeValue(B163)&amp;"."&amp; mergeValue(C163)</f>
        <v>1.1.1</v>
      </c>
      <c r="M163" s="547" t="s">
        <v>7</v>
      </c>
      <c r="N163" s="580"/>
      <c r="O163" s="1290"/>
      <c r="P163" s="1291"/>
      <c r="Q163" s="1291"/>
      <c r="R163" s="1291"/>
      <c r="S163" s="1291"/>
      <c r="T163" s="1291"/>
      <c r="U163" s="1291"/>
      <c r="V163" s="1292"/>
      <c r="W163" s="630" t="s">
        <v>634</v>
      </c>
      <c r="X163" s="585"/>
      <c r="Y163" s="585"/>
      <c r="Z163" s="585"/>
      <c r="AA163" s="585"/>
      <c r="AB163" s="585"/>
      <c r="AC163" s="585"/>
      <c r="AD163" s="585"/>
      <c r="AE163" s="585"/>
      <c r="AF163" s="585"/>
      <c r="AG163" s="585"/>
    </row>
    <row r="164" spans="1:33" s="523" customFormat="1" ht="22.5">
      <c r="A164" s="1233"/>
      <c r="B164" s="1233"/>
      <c r="C164" s="1233"/>
      <c r="D164" s="1233">
        <v>1</v>
      </c>
      <c r="E164" s="903"/>
      <c r="F164" s="903"/>
      <c r="G164" s="903"/>
      <c r="H164" s="903"/>
      <c r="I164" s="905"/>
      <c r="J164" s="897"/>
      <c r="K164" s="900"/>
      <c r="L164" s="593" t="str">
        <f>mergeValue(A164) &amp;"."&amp; mergeValue(B164)&amp;"."&amp; mergeValue(C164)&amp;"."&amp; mergeValue(D164)</f>
        <v>1.1.1.1</v>
      </c>
      <c r="M164" s="548" t="s">
        <v>22</v>
      </c>
      <c r="N164" s="580"/>
      <c r="O164" s="1290"/>
      <c r="P164" s="1291"/>
      <c r="Q164" s="1291"/>
      <c r="R164" s="1291"/>
      <c r="S164" s="1291"/>
      <c r="T164" s="1291"/>
      <c r="U164" s="1291"/>
      <c r="V164" s="1292"/>
      <c r="W164" s="630" t="s">
        <v>635</v>
      </c>
      <c r="X164" s="585"/>
      <c r="Y164" s="585"/>
      <c r="Z164" s="585"/>
      <c r="AA164" s="585"/>
      <c r="AB164" s="585"/>
      <c r="AC164" s="585"/>
      <c r="AD164" s="585"/>
      <c r="AE164" s="585"/>
      <c r="AF164" s="585"/>
      <c r="AG164" s="585"/>
    </row>
    <row r="165" spans="1:33" s="523" customFormat="1" ht="101.25">
      <c r="A165" s="1233"/>
      <c r="B165" s="1233"/>
      <c r="C165" s="1233"/>
      <c r="D165" s="1233"/>
      <c r="E165" s="1233">
        <v>1</v>
      </c>
      <c r="F165" s="903"/>
      <c r="G165" s="903"/>
      <c r="H165" s="901">
        <v>1</v>
      </c>
      <c r="I165" s="1233">
        <v>1</v>
      </c>
      <c r="J165" s="903"/>
      <c r="K165" s="908"/>
      <c r="L165" s="593" t="str">
        <f>mergeValue(A165) &amp;"."&amp; mergeValue(B165)&amp;"."&amp; mergeValue(C165)&amp;"."&amp; mergeValue(D165)&amp;"."&amp; mergeValue(E165)</f>
        <v>1.1.1.1.1</v>
      </c>
      <c r="M165" s="554" t="s">
        <v>9</v>
      </c>
      <c r="N165" s="581"/>
      <c r="O165" s="1236"/>
      <c r="P165" s="1237"/>
      <c r="Q165" s="1237"/>
      <c r="R165" s="1237"/>
      <c r="S165" s="1237"/>
      <c r="T165" s="1237"/>
      <c r="U165" s="1237"/>
      <c r="V165" s="1238"/>
      <c r="W165" s="630" t="s">
        <v>639</v>
      </c>
      <c r="X165" s="585"/>
      <c r="Y165" s="585"/>
      <c r="Z165" s="585"/>
      <c r="AA165" s="585"/>
      <c r="AB165" s="585"/>
      <c r="AC165" s="585"/>
      <c r="AD165" s="585"/>
      <c r="AE165" s="585"/>
      <c r="AF165" s="585"/>
      <c r="AG165" s="585"/>
    </row>
    <row r="166" spans="1:33" s="523" customFormat="1" ht="90">
      <c r="A166" s="1233"/>
      <c r="B166" s="1233"/>
      <c r="C166" s="1233"/>
      <c r="D166" s="1233"/>
      <c r="E166" s="1233"/>
      <c r="F166" s="1233">
        <v>1</v>
      </c>
      <c r="G166" s="901"/>
      <c r="H166" s="901"/>
      <c r="I166" s="1233"/>
      <c r="J166" s="1233">
        <v>1</v>
      </c>
      <c r="K166" s="909"/>
      <c r="L166" s="593" t="str">
        <f>mergeValue(A166) &amp;"."&amp; mergeValue(B166)&amp;"."&amp; mergeValue(C166)&amp;"."&amp; mergeValue(D166)&amp;"."&amp; mergeValue(E166)&amp;"."&amp; mergeValue(F166)</f>
        <v>1.1.1.1.1.1</v>
      </c>
      <c r="M166" s="555" t="s">
        <v>10</v>
      </c>
      <c r="N166" s="581"/>
      <c r="O166" s="1236"/>
      <c r="P166" s="1237"/>
      <c r="Q166" s="1237"/>
      <c r="R166" s="1237"/>
      <c r="S166" s="1237"/>
      <c r="T166" s="1237"/>
      <c r="U166" s="1237"/>
      <c r="V166" s="1238"/>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233"/>
      <c r="B167" s="1233"/>
      <c r="C167" s="1233"/>
      <c r="D167" s="1233"/>
      <c r="E167" s="1233"/>
      <c r="F167" s="1233"/>
      <c r="G167" s="901">
        <v>1</v>
      </c>
      <c r="H167" s="901"/>
      <c r="I167" s="1233"/>
      <c r="J167" s="1233"/>
      <c r="K167" s="909">
        <v>1</v>
      </c>
      <c r="L167" s="593" t="str">
        <f>mergeValue(A167) &amp;"."&amp; mergeValue(B167)&amp;"."&amp; mergeValue(C167)&amp;"."&amp; mergeValue(D167)&amp;"."&amp; mergeValue(E167)&amp;"."&amp; mergeValue(F167)&amp;"."&amp; mergeValue(G167)</f>
        <v>1.1.1.1.1.1.1</v>
      </c>
      <c r="M167" s="1069"/>
      <c r="N167" s="586"/>
      <c r="O167" s="1078"/>
      <c r="P167" s="562"/>
      <c r="Q167" s="562"/>
      <c r="R167" s="1239"/>
      <c r="S167" s="1229" t="s">
        <v>84</v>
      </c>
      <c r="T167" s="1239"/>
      <c r="U167" s="1229" t="s">
        <v>84</v>
      </c>
      <c r="V167" s="578"/>
      <c r="W167" s="1203"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233"/>
      <c r="B168" s="1233"/>
      <c r="C168" s="1233"/>
      <c r="D168" s="1233"/>
      <c r="E168" s="1233"/>
      <c r="F168" s="1233"/>
      <c r="G168" s="901"/>
      <c r="H168" s="901"/>
      <c r="I168" s="1233"/>
      <c r="J168" s="1233"/>
      <c r="K168" s="909"/>
      <c r="L168" s="600"/>
      <c r="M168" s="646"/>
      <c r="N168" s="586"/>
      <c r="O168" s="584"/>
      <c r="P168" s="562"/>
      <c r="Q168" s="584" t="str">
        <f>R167 &amp; "-" &amp; T167</f>
        <v>-</v>
      </c>
      <c r="R168" s="1228"/>
      <c r="S168" s="1229"/>
      <c r="T168" s="1228"/>
      <c r="U168" s="1229"/>
      <c r="V168" s="578"/>
      <c r="W168" s="1203"/>
      <c r="X168" s="585"/>
      <c r="Y168" s="585"/>
      <c r="Z168" s="585"/>
      <c r="AA168" s="585"/>
      <c r="AB168" s="585"/>
      <c r="AC168" s="585"/>
      <c r="AD168" s="585"/>
      <c r="AE168" s="585"/>
      <c r="AF168" s="585"/>
      <c r="AG168" s="585"/>
    </row>
    <row r="169" spans="1:33" s="522" customFormat="1" ht="15" customHeight="1">
      <c r="A169" s="1233"/>
      <c r="B169" s="1233"/>
      <c r="C169" s="1233"/>
      <c r="D169" s="1233"/>
      <c r="E169" s="1233"/>
      <c r="F169" s="1233"/>
      <c r="G169" s="903"/>
      <c r="H169" s="901"/>
      <c r="I169" s="1233"/>
      <c r="J169" s="1233"/>
      <c r="K169" s="908"/>
      <c r="L169" s="538"/>
      <c r="M169" s="557" t="s">
        <v>25</v>
      </c>
      <c r="N169" s="551"/>
      <c r="O169" s="545"/>
      <c r="P169" s="545"/>
      <c r="Q169" s="545"/>
      <c r="R169" s="573"/>
      <c r="S169" s="564"/>
      <c r="T169" s="563"/>
      <c r="U169" s="551"/>
      <c r="V169" s="560"/>
      <c r="W169" s="1203"/>
      <c r="X169" s="587"/>
      <c r="Y169" s="587"/>
      <c r="Z169" s="587"/>
      <c r="AA169" s="587"/>
      <c r="AB169" s="587"/>
      <c r="AC169" s="587"/>
      <c r="AD169" s="587"/>
      <c r="AE169" s="587"/>
      <c r="AF169" s="587"/>
      <c r="AG169" s="587"/>
    </row>
    <row r="170" spans="1:33" s="522" customFormat="1" ht="15" customHeight="1">
      <c r="A170" s="1233"/>
      <c r="B170" s="1233"/>
      <c r="C170" s="1233"/>
      <c r="D170" s="1233"/>
      <c r="E170" s="1233"/>
      <c r="F170" s="903"/>
      <c r="G170" s="903"/>
      <c r="H170" s="901"/>
      <c r="I170" s="123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3"/>
      <c r="B171" s="1233"/>
      <c r="C171" s="1233"/>
      <c r="D171" s="123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3"/>
      <c r="B172" s="1233"/>
      <c r="C172" s="123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3"/>
      <c r="B173" s="123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3">
        <v>1</v>
      </c>
      <c r="B179" s="980"/>
      <c r="C179" s="980"/>
      <c r="D179" s="980"/>
      <c r="E179" s="980"/>
      <c r="F179" s="980"/>
      <c r="G179" s="981"/>
      <c r="H179" s="981"/>
      <c r="I179" s="983"/>
      <c r="J179" s="975"/>
      <c r="K179" s="975"/>
      <c r="L179" s="724">
        <f>mergeValue(A179)</f>
        <v>1</v>
      </c>
      <c r="M179" s="641" t="s">
        <v>20</v>
      </c>
      <c r="N179" s="716"/>
      <c r="O179" s="1290"/>
      <c r="P179" s="1291"/>
      <c r="Q179" s="1291"/>
      <c r="R179" s="1291"/>
      <c r="S179" s="1291"/>
      <c r="T179" s="1291"/>
      <c r="U179" s="1291"/>
      <c r="V179" s="1291"/>
      <c r="W179" s="1292"/>
      <c r="X179" s="717" t="s">
        <v>477</v>
      </c>
      <c r="Y179" s="719"/>
      <c r="Z179" s="719"/>
      <c r="AA179" s="719"/>
      <c r="AB179" s="719"/>
      <c r="AC179" s="719"/>
      <c r="AD179" s="719"/>
      <c r="AE179" s="719"/>
      <c r="AF179" s="719"/>
      <c r="AG179" s="719"/>
    </row>
    <row r="180" spans="1:47" s="685" customFormat="1" ht="22.5">
      <c r="A180" s="1233"/>
      <c r="B180" s="1233">
        <v>1</v>
      </c>
      <c r="C180" s="980"/>
      <c r="D180" s="980"/>
      <c r="E180" s="980"/>
      <c r="F180" s="980"/>
      <c r="G180" s="985"/>
      <c r="H180" s="982"/>
      <c r="I180" s="987"/>
      <c r="J180" s="972"/>
      <c r="K180" s="971"/>
      <c r="L180" s="724" t="str">
        <f>mergeValue(A180) &amp;"."&amp; mergeValue(B180)</f>
        <v>1.1</v>
      </c>
      <c r="M180" s="692" t="s">
        <v>16</v>
      </c>
      <c r="N180" s="716"/>
      <c r="O180" s="1290"/>
      <c r="P180" s="1291"/>
      <c r="Q180" s="1291"/>
      <c r="R180" s="1291"/>
      <c r="S180" s="1291"/>
      <c r="T180" s="1291"/>
      <c r="U180" s="1291"/>
      <c r="V180" s="1291"/>
      <c r="W180" s="1292"/>
      <c r="X180" s="717" t="s">
        <v>478</v>
      </c>
      <c r="Y180" s="719"/>
      <c r="Z180" s="719"/>
      <c r="AA180" s="719"/>
      <c r="AB180" s="719"/>
      <c r="AC180" s="719"/>
      <c r="AD180" s="719"/>
      <c r="AE180" s="719"/>
      <c r="AF180" s="719"/>
      <c r="AG180" s="719"/>
    </row>
    <row r="181" spans="1:47" s="685" customFormat="1" ht="22.5">
      <c r="A181" s="1233"/>
      <c r="B181" s="1233"/>
      <c r="C181" s="1233">
        <v>1</v>
      </c>
      <c r="D181" s="980"/>
      <c r="E181" s="980"/>
      <c r="F181" s="980"/>
      <c r="G181" s="985"/>
      <c r="H181" s="982"/>
      <c r="I181" s="988"/>
      <c r="J181" s="972"/>
      <c r="K181" s="971"/>
      <c r="L181" s="724" t="str">
        <f>mergeValue(A181) &amp;"."&amp; mergeValue(B181)&amp;"."&amp; mergeValue(C181)</f>
        <v>1.1.1</v>
      </c>
      <c r="M181" s="693" t="s">
        <v>7</v>
      </c>
      <c r="N181" s="716"/>
      <c r="O181" s="1290"/>
      <c r="P181" s="1291"/>
      <c r="Q181" s="1291"/>
      <c r="R181" s="1291"/>
      <c r="S181" s="1291"/>
      <c r="T181" s="1291"/>
      <c r="U181" s="1291"/>
      <c r="V181" s="1291"/>
      <c r="W181" s="1292"/>
      <c r="X181" s="717" t="s">
        <v>634</v>
      </c>
      <c r="Y181" s="719"/>
      <c r="Z181" s="719"/>
      <c r="AA181" s="719"/>
      <c r="AB181" s="719"/>
      <c r="AC181" s="719"/>
      <c r="AD181" s="719"/>
      <c r="AE181" s="719"/>
      <c r="AF181" s="719"/>
      <c r="AG181" s="719"/>
    </row>
    <row r="182" spans="1:47" s="685" customFormat="1" ht="22.5">
      <c r="A182" s="1233"/>
      <c r="B182" s="1233"/>
      <c r="C182" s="1233"/>
      <c r="D182" s="1233">
        <v>1</v>
      </c>
      <c r="E182" s="980"/>
      <c r="F182" s="980"/>
      <c r="G182" s="985"/>
      <c r="H182" s="982"/>
      <c r="I182" s="988"/>
      <c r="J182" s="986"/>
      <c r="K182" s="971"/>
      <c r="L182" s="724" t="str">
        <f>mergeValue(A182) &amp;"."&amp; mergeValue(B182)&amp;"."&amp; mergeValue(C182)&amp;"."&amp; mergeValue(D182)</f>
        <v>1.1.1.1</v>
      </c>
      <c r="M182" s="694" t="s">
        <v>22</v>
      </c>
      <c r="N182" s="716"/>
      <c r="O182" s="1290"/>
      <c r="P182" s="1291"/>
      <c r="Q182" s="1291"/>
      <c r="R182" s="1291"/>
      <c r="S182" s="1291"/>
      <c r="T182" s="1291"/>
      <c r="U182" s="1291"/>
      <c r="V182" s="1291"/>
      <c r="W182" s="1292"/>
      <c r="X182" s="717" t="s">
        <v>688</v>
      </c>
      <c r="Y182" s="719"/>
      <c r="Z182" s="719"/>
      <c r="AA182" s="719"/>
      <c r="AB182" s="719"/>
      <c r="AC182" s="719"/>
      <c r="AD182" s="719"/>
      <c r="AE182" s="719"/>
      <c r="AF182" s="719"/>
      <c r="AG182" s="719"/>
    </row>
    <row r="183" spans="1:47" s="685" customFormat="1" ht="56.25" customHeight="1">
      <c r="A183" s="1233"/>
      <c r="B183" s="1233"/>
      <c r="C183" s="1233"/>
      <c r="D183" s="1233"/>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233"/>
      <c r="B184" s="1233"/>
      <c r="C184" s="1233"/>
      <c r="D184" s="123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3"/>
      <c r="B185" s="1233"/>
      <c r="C185" s="1233"/>
      <c r="D185" s="123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3"/>
      <c r="B186" s="1233"/>
      <c r="C186" s="123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3"/>
      <c r="B187" s="123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3">
        <v>1</v>
      </c>
      <c r="B193" s="1015"/>
      <c r="C193" s="1015"/>
      <c r="D193" s="1015"/>
      <c r="E193" s="1015"/>
      <c r="F193" s="1008"/>
      <c r="G193" s="1014"/>
      <c r="H193" s="1014"/>
      <c r="I193" s="996"/>
      <c r="J193" s="995"/>
      <c r="K193" s="995"/>
      <c r="L193" s="724">
        <f>mergeValue(A193)</f>
        <v>1</v>
      </c>
      <c r="M193" s="641" t="s">
        <v>20</v>
      </c>
      <c r="N193" s="1314"/>
      <c r="O193" s="1315"/>
      <c r="P193" s="1315"/>
      <c r="Q193" s="1315"/>
      <c r="R193" s="1315"/>
      <c r="S193" s="1315"/>
      <c r="T193" s="1315"/>
      <c r="U193" s="1315"/>
      <c r="V193" s="1315"/>
      <c r="W193" s="1315"/>
      <c r="X193" s="1315"/>
      <c r="Y193" s="1315"/>
      <c r="Z193" s="1315"/>
      <c r="AA193" s="1315"/>
      <c r="AB193" s="1315"/>
      <c r="AC193" s="1315"/>
      <c r="AD193" s="1315"/>
      <c r="AE193" s="1315"/>
      <c r="AF193" s="1316"/>
      <c r="AG193" s="717" t="s">
        <v>477</v>
      </c>
      <c r="AH193" s="719"/>
      <c r="AI193" s="719"/>
      <c r="AJ193" s="719"/>
      <c r="AK193" s="719"/>
      <c r="AL193" s="719"/>
      <c r="AM193" s="719"/>
      <c r="AN193" s="719"/>
      <c r="AO193" s="719"/>
      <c r="AP193" s="719"/>
      <c r="AQ193" s="719"/>
      <c r="AR193" s="719"/>
    </row>
    <row r="194" spans="1:46" s="685" customFormat="1" ht="22.5">
      <c r="A194" s="1233"/>
      <c r="B194" s="1233">
        <v>1</v>
      </c>
      <c r="C194" s="1015"/>
      <c r="D194" s="1015"/>
      <c r="E194" s="1015"/>
      <c r="F194" s="1008"/>
      <c r="G194" s="1017"/>
      <c r="H194" s="1018"/>
      <c r="I194" s="997"/>
      <c r="J194" s="992"/>
      <c r="K194" s="990"/>
      <c r="L194" s="724" t="str">
        <f>mergeValue(A194) &amp;"."&amp; mergeValue(B194)</f>
        <v>1.1</v>
      </c>
      <c r="M194" s="692" t="s">
        <v>16</v>
      </c>
      <c r="N194" s="1311"/>
      <c r="O194" s="1312"/>
      <c r="P194" s="1312"/>
      <c r="Q194" s="1312"/>
      <c r="R194" s="1312"/>
      <c r="S194" s="1312"/>
      <c r="T194" s="1312"/>
      <c r="U194" s="1312"/>
      <c r="V194" s="1312"/>
      <c r="W194" s="1312"/>
      <c r="X194" s="1312"/>
      <c r="Y194" s="1312"/>
      <c r="Z194" s="1312"/>
      <c r="AA194" s="1312"/>
      <c r="AB194" s="1312"/>
      <c r="AC194" s="1312"/>
      <c r="AD194" s="1312"/>
      <c r="AE194" s="1312"/>
      <c r="AF194" s="1313"/>
      <c r="AG194" s="717" t="s">
        <v>478</v>
      </c>
      <c r="AH194" s="719"/>
      <c r="AI194" s="719"/>
      <c r="AJ194" s="719"/>
      <c r="AK194" s="719"/>
      <c r="AL194" s="719"/>
      <c r="AM194" s="719"/>
      <c r="AN194" s="719"/>
      <c r="AO194" s="719"/>
      <c r="AP194" s="719"/>
      <c r="AQ194" s="719"/>
      <c r="AR194" s="719"/>
    </row>
    <row r="195" spans="1:46" s="685" customFormat="1" ht="22.5">
      <c r="A195" s="1233"/>
      <c r="B195" s="1233"/>
      <c r="C195" s="1233">
        <v>1</v>
      </c>
      <c r="D195" s="1015"/>
      <c r="E195" s="1015"/>
      <c r="F195" s="1008"/>
      <c r="G195" s="1017"/>
      <c r="H195" s="1018"/>
      <c r="I195" s="997"/>
      <c r="J195" s="992"/>
      <c r="K195" s="990"/>
      <c r="L195" s="724" t="str">
        <f>mergeValue(A195) &amp;"."&amp; mergeValue(B195)&amp;"."&amp; mergeValue(C195)</f>
        <v>1.1.1</v>
      </c>
      <c r="M195" s="693" t="s">
        <v>7</v>
      </c>
      <c r="N195" s="1311"/>
      <c r="O195" s="1312"/>
      <c r="P195" s="1312"/>
      <c r="Q195" s="1312"/>
      <c r="R195" s="1312"/>
      <c r="S195" s="1312"/>
      <c r="T195" s="1312"/>
      <c r="U195" s="1312"/>
      <c r="V195" s="1312"/>
      <c r="W195" s="1312"/>
      <c r="X195" s="1312"/>
      <c r="Y195" s="1312"/>
      <c r="Z195" s="1312"/>
      <c r="AA195" s="1312"/>
      <c r="AB195" s="1312"/>
      <c r="AC195" s="1312"/>
      <c r="AD195" s="1312"/>
      <c r="AE195" s="1312"/>
      <c r="AF195" s="1313"/>
      <c r="AG195" s="717" t="s">
        <v>634</v>
      </c>
      <c r="AH195" s="719"/>
      <c r="AI195" s="719"/>
      <c r="AJ195" s="719"/>
      <c r="AK195" s="719"/>
      <c r="AL195" s="719"/>
      <c r="AM195" s="719"/>
      <c r="AN195" s="719"/>
      <c r="AO195" s="719"/>
      <c r="AP195" s="719"/>
      <c r="AQ195" s="719"/>
      <c r="AR195" s="719"/>
    </row>
    <row r="196" spans="1:46" s="685" customFormat="1" ht="15" customHeight="1">
      <c r="A196" s="1233"/>
      <c r="B196" s="1233"/>
      <c r="C196" s="1233"/>
      <c r="D196" s="1233">
        <v>1</v>
      </c>
      <c r="E196" s="1015"/>
      <c r="F196" s="1008"/>
      <c r="G196" s="1017"/>
      <c r="H196" s="1018"/>
      <c r="I196" s="997"/>
      <c r="J196" s="992"/>
      <c r="K196" s="990"/>
      <c r="L196" s="724" t="str">
        <f>mergeValue(A196) &amp;"."&amp; mergeValue(B196)&amp;"."&amp; mergeValue(C196)&amp;"."&amp; mergeValue(D196)</f>
        <v>1.1.1.1</v>
      </c>
      <c r="M196" s="694" t="s">
        <v>22</v>
      </c>
      <c r="N196" s="1311"/>
      <c r="O196" s="1312"/>
      <c r="P196" s="1312"/>
      <c r="Q196" s="1312"/>
      <c r="R196" s="1312"/>
      <c r="S196" s="1312"/>
      <c r="T196" s="1312"/>
      <c r="U196" s="1312"/>
      <c r="V196" s="1312"/>
      <c r="W196" s="1312"/>
      <c r="X196" s="1312"/>
      <c r="Y196" s="1312"/>
      <c r="Z196" s="1312"/>
      <c r="AA196" s="1312"/>
      <c r="AB196" s="1312"/>
      <c r="AC196" s="1312"/>
      <c r="AD196" s="1312"/>
      <c r="AE196" s="1312"/>
      <c r="AF196" s="1313"/>
      <c r="AG196" s="717" t="s">
        <v>681</v>
      </c>
      <c r="AH196" s="719"/>
      <c r="AI196" s="719"/>
      <c r="AJ196" s="719"/>
      <c r="AK196" s="719"/>
      <c r="AL196" s="719"/>
      <c r="AM196" s="719"/>
      <c r="AN196" s="719"/>
      <c r="AO196" s="719"/>
      <c r="AP196" s="719"/>
      <c r="AQ196" s="719"/>
      <c r="AR196" s="719"/>
    </row>
    <row r="197" spans="1:46" s="685" customFormat="1" ht="17.100000000000001" customHeight="1">
      <c r="A197" s="1233"/>
      <c r="B197" s="1233"/>
      <c r="C197" s="1233"/>
      <c r="D197" s="1233"/>
      <c r="E197" s="1233">
        <v>1</v>
      </c>
      <c r="F197" s="1008"/>
      <c r="G197" s="1017"/>
      <c r="H197" s="1018"/>
      <c r="I197" s="1019"/>
      <c r="J197" s="1009"/>
      <c r="K197" s="1149"/>
      <c r="L197" s="1272" t="str">
        <f>mergeValue(A197) &amp;"."&amp; mergeValue(B197)&amp;"."&amp; mergeValue(C197)&amp;"."&amp; mergeValue(D197)&amp;"."&amp; mergeValue(E197)</f>
        <v>1.1.1.1.1</v>
      </c>
      <c r="M197" s="1273"/>
      <c r="N197" s="1229" t="s">
        <v>85</v>
      </c>
      <c r="O197" s="1267"/>
      <c r="P197" s="1263">
        <v>1</v>
      </c>
      <c r="Q197" s="1289"/>
      <c r="R197" s="1229" t="s">
        <v>85</v>
      </c>
      <c r="S197" s="1267"/>
      <c r="T197" s="1263">
        <v>1</v>
      </c>
      <c r="U197" s="1289"/>
      <c r="V197" s="1229" t="s">
        <v>85</v>
      </c>
      <c r="W197" s="701"/>
      <c r="X197" s="689">
        <v>1</v>
      </c>
      <c r="Y197" s="1096"/>
      <c r="Z197" s="671"/>
      <c r="AA197" s="671"/>
      <c r="AB197" s="1239"/>
      <c r="AC197" s="1229" t="s">
        <v>84</v>
      </c>
      <c r="AD197" s="1239"/>
      <c r="AE197" s="1229" t="s">
        <v>84</v>
      </c>
      <c r="AF197" s="715"/>
      <c r="AG197" s="1260"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3"/>
      <c r="B198" s="1233"/>
      <c r="C198" s="1233"/>
      <c r="D198" s="1233"/>
      <c r="E198" s="1233"/>
      <c r="F198" s="1008"/>
      <c r="G198" s="1017"/>
      <c r="H198" s="1018"/>
      <c r="I198" s="1019"/>
      <c r="J198" s="1009"/>
      <c r="K198" s="1149"/>
      <c r="L198" s="1272"/>
      <c r="M198" s="1273"/>
      <c r="N198" s="1229"/>
      <c r="O198" s="1267"/>
      <c r="P198" s="1263"/>
      <c r="Q198" s="1289"/>
      <c r="R198" s="1229"/>
      <c r="S198" s="1267"/>
      <c r="T198" s="1263"/>
      <c r="U198" s="1289"/>
      <c r="V198" s="1229"/>
      <c r="W198" s="726"/>
      <c r="X198" s="705"/>
      <c r="Y198" s="705"/>
      <c r="Z198" s="707"/>
      <c r="AA198" s="603" t="str">
        <f>AB197 &amp; "-" &amp; AD197</f>
        <v>-</v>
      </c>
      <c r="AB198" s="1228"/>
      <c r="AC198" s="1229"/>
      <c r="AD198" s="1228"/>
      <c r="AE198" s="1229"/>
      <c r="AF198" s="673"/>
      <c r="AG198" s="1261"/>
      <c r="AH198" s="719"/>
      <c r="AI198" s="722"/>
      <c r="AJ198" s="722"/>
      <c r="AK198" s="722"/>
      <c r="AL198" s="722"/>
      <c r="AM198" s="722"/>
      <c r="AN198" s="722"/>
      <c r="AO198" s="719"/>
      <c r="AP198" s="719"/>
      <c r="AQ198" s="719"/>
      <c r="AR198" s="719"/>
    </row>
    <row r="199" spans="1:46" s="685" customFormat="1" ht="17.100000000000001" customHeight="1">
      <c r="A199" s="1233"/>
      <c r="B199" s="1233"/>
      <c r="C199" s="1233"/>
      <c r="D199" s="1233"/>
      <c r="E199" s="1233"/>
      <c r="F199" s="1008"/>
      <c r="G199" s="1017"/>
      <c r="H199" s="1018"/>
      <c r="I199" s="1019"/>
      <c r="J199" s="1009"/>
      <c r="K199" s="1149"/>
      <c r="L199" s="1272"/>
      <c r="M199" s="1273"/>
      <c r="N199" s="1229"/>
      <c r="O199" s="1267"/>
      <c r="P199" s="1263"/>
      <c r="Q199" s="1289"/>
      <c r="R199" s="1229"/>
      <c r="S199" s="602"/>
      <c r="T199" s="698"/>
      <c r="U199" s="705"/>
      <c r="V199" s="706"/>
      <c r="W199" s="706"/>
      <c r="X199" s="706"/>
      <c r="Y199" s="706"/>
      <c r="Z199" s="707"/>
      <c r="AA199" s="707"/>
      <c r="AB199" s="708"/>
      <c r="AC199" s="704"/>
      <c r="AD199" s="704"/>
      <c r="AE199" s="708"/>
      <c r="AF199" s="704"/>
      <c r="AG199" s="1261"/>
      <c r="AH199" s="719"/>
      <c r="AI199" s="722"/>
      <c r="AJ199" s="722"/>
      <c r="AK199" s="722"/>
      <c r="AL199" s="722"/>
      <c r="AM199" s="722"/>
      <c r="AN199" s="722"/>
      <c r="AO199" s="719"/>
      <c r="AP199" s="719"/>
      <c r="AQ199" s="719"/>
      <c r="AR199" s="719"/>
    </row>
    <row r="200" spans="1:46" s="685" customFormat="1" ht="17.100000000000001" customHeight="1">
      <c r="A200" s="1233"/>
      <c r="B200" s="1233"/>
      <c r="C200" s="1233"/>
      <c r="D200" s="1233"/>
      <c r="E200" s="1233"/>
      <c r="F200" s="1008"/>
      <c r="G200" s="1017"/>
      <c r="H200" s="1018"/>
      <c r="I200" s="1019"/>
      <c r="J200" s="1009"/>
      <c r="K200" s="1149"/>
      <c r="L200" s="1272"/>
      <c r="M200" s="1273"/>
      <c r="N200" s="1229"/>
      <c r="O200" s="709"/>
      <c r="P200" s="711"/>
      <c r="Q200" s="710"/>
      <c r="R200" s="706"/>
      <c r="S200" s="706"/>
      <c r="T200" s="706"/>
      <c r="U200" s="706"/>
      <c r="V200" s="706"/>
      <c r="W200" s="706"/>
      <c r="X200" s="706"/>
      <c r="Y200" s="706"/>
      <c r="Z200" s="707"/>
      <c r="AA200" s="707"/>
      <c r="AB200" s="708"/>
      <c r="AC200" s="704"/>
      <c r="AD200" s="704"/>
      <c r="AE200" s="708"/>
      <c r="AF200" s="704"/>
      <c r="AG200" s="1261"/>
      <c r="AH200" s="719"/>
      <c r="AI200" s="722"/>
      <c r="AJ200" s="722"/>
      <c r="AK200" s="722"/>
      <c r="AL200" s="722"/>
      <c r="AM200" s="722"/>
      <c r="AN200" s="722"/>
      <c r="AO200" s="719"/>
      <c r="AP200" s="719"/>
      <c r="AQ200" s="719"/>
      <c r="AR200" s="719"/>
    </row>
    <row r="201" spans="1:46" s="684" customFormat="1" ht="15" customHeight="1">
      <c r="A201" s="1233"/>
      <c r="B201" s="1233"/>
      <c r="C201" s="1233"/>
      <c r="D201" s="1233"/>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2"/>
      <c r="AH201" s="721"/>
      <c r="AI201" s="721"/>
      <c r="AJ201" s="723"/>
      <c r="AK201" s="723"/>
      <c r="AL201" s="723"/>
      <c r="AM201" s="723"/>
      <c r="AN201" s="723"/>
      <c r="AO201" s="721"/>
      <c r="AP201" s="721"/>
      <c r="AQ201" s="721"/>
      <c r="AR201" s="721"/>
    </row>
    <row r="202" spans="1:46" s="684" customFormat="1" ht="15" customHeight="1">
      <c r="A202" s="1233"/>
      <c r="B202" s="1233"/>
      <c r="C202" s="1233"/>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3"/>
      <c r="B203" s="1233"/>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3"/>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7" t="s">
        <v>85</v>
      </c>
      <c r="O211" s="1267"/>
      <c r="P211" s="1263">
        <v>1</v>
      </c>
      <c r="Q211" s="1286"/>
      <c r="R211" s="1229" t="s">
        <v>84</v>
      </c>
      <c r="S211" s="1318"/>
      <c r="T211" s="1309">
        <v>1</v>
      </c>
      <c r="U211" s="1236"/>
      <c r="V211" s="1229"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7"/>
      <c r="O212" s="1267"/>
      <c r="P212" s="1263"/>
      <c r="Q212" s="1286"/>
      <c r="R212" s="1229"/>
      <c r="S212" s="1319"/>
      <c r="T212" s="1310"/>
      <c r="U212" s="1236"/>
      <c r="V212" s="1229"/>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7"/>
      <c r="O213" s="1267"/>
      <c r="P213" s="1263"/>
      <c r="Q213" s="1286"/>
      <c r="R213" s="1229"/>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3">
        <v>1</v>
      </c>
      <c r="B220" s="883"/>
      <c r="C220" s="883"/>
      <c r="D220" s="883"/>
      <c r="E220" s="884"/>
      <c r="F220" s="885"/>
      <c r="G220" s="885"/>
      <c r="H220" s="885"/>
      <c r="I220" s="886"/>
      <c r="J220" s="881"/>
      <c r="K220" s="888"/>
      <c r="L220" s="781">
        <f>mergeValue(A220)</f>
        <v>1</v>
      </c>
      <c r="M220" s="641" t="s">
        <v>20</v>
      </c>
      <c r="N220" s="646"/>
      <c r="O220" s="1283"/>
      <c r="P220" s="1284"/>
      <c r="Q220" s="1284"/>
      <c r="R220" s="1284"/>
      <c r="S220" s="1284"/>
      <c r="T220" s="1284"/>
      <c r="U220" s="1284"/>
      <c r="V220" s="1285"/>
      <c r="W220" s="630" t="s">
        <v>477</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3"/>
      <c r="B221" s="1233">
        <v>1</v>
      </c>
      <c r="C221" s="883"/>
      <c r="D221" s="883"/>
      <c r="E221" s="885"/>
      <c r="F221" s="885"/>
      <c r="G221" s="885"/>
      <c r="H221" s="885"/>
      <c r="I221" s="880"/>
      <c r="J221" s="879"/>
      <c r="K221" s="882"/>
      <c r="L221" s="781" t="str">
        <f>mergeValue(A221) &amp;"."&amp; mergeValue(B221)</f>
        <v>1.1</v>
      </c>
      <c r="M221" s="692" t="s">
        <v>16</v>
      </c>
      <c r="N221" s="646"/>
      <c r="O221" s="1283"/>
      <c r="P221" s="1284"/>
      <c r="Q221" s="1284"/>
      <c r="R221" s="1284"/>
      <c r="S221" s="1284"/>
      <c r="T221" s="1284"/>
      <c r="U221" s="1284"/>
      <c r="V221" s="1285"/>
      <c r="W221" s="630" t="s">
        <v>478</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3"/>
      <c r="B222" s="1233"/>
      <c r="C222" s="1233">
        <v>1</v>
      </c>
      <c r="D222" s="883"/>
      <c r="E222" s="885"/>
      <c r="F222" s="885"/>
      <c r="G222" s="885"/>
      <c r="H222" s="885"/>
      <c r="I222" s="887"/>
      <c r="J222" s="879"/>
      <c r="K222" s="882"/>
      <c r="L222" s="781" t="str">
        <f>mergeValue(A222) &amp;"."&amp; mergeValue(B222)&amp;"."&amp; mergeValue(C222)</f>
        <v>1.1.1</v>
      </c>
      <c r="M222" s="693" t="s">
        <v>7</v>
      </c>
      <c r="N222" s="646"/>
      <c r="O222" s="1283"/>
      <c r="P222" s="1284"/>
      <c r="Q222" s="1284"/>
      <c r="R222" s="1284"/>
      <c r="S222" s="1284"/>
      <c r="T222" s="1284"/>
      <c r="U222" s="1284"/>
      <c r="V222" s="1285"/>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3"/>
      <c r="B223" s="1233"/>
      <c r="C223" s="1233"/>
      <c r="D223" s="1233">
        <v>1</v>
      </c>
      <c r="E223" s="885"/>
      <c r="F223" s="885"/>
      <c r="G223" s="885"/>
      <c r="H223" s="885"/>
      <c r="I223" s="887"/>
      <c r="J223" s="879"/>
      <c r="K223" s="882"/>
      <c r="L223" s="781" t="str">
        <f>mergeValue(A223) &amp;"."&amp; mergeValue(B223)&amp;"."&amp; mergeValue(C223)&amp;"."&amp; mergeValue(D223)</f>
        <v>1.1.1.1</v>
      </c>
      <c r="M223" s="694" t="s">
        <v>22</v>
      </c>
      <c r="N223" s="646"/>
      <c r="O223" s="1283"/>
      <c r="P223" s="1284"/>
      <c r="Q223" s="1284"/>
      <c r="R223" s="1284"/>
      <c r="S223" s="1284"/>
      <c r="T223" s="1284"/>
      <c r="U223" s="1284"/>
      <c r="V223" s="1285"/>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3"/>
      <c r="B224" s="1233"/>
      <c r="C224" s="1233"/>
      <c r="D224" s="1233"/>
      <c r="E224" s="1233">
        <v>1</v>
      </c>
      <c r="F224" s="885"/>
      <c r="G224" s="885"/>
      <c r="H224" s="883">
        <v>1</v>
      </c>
      <c r="I224" s="1233">
        <v>1</v>
      </c>
      <c r="J224" s="885"/>
      <c r="K224" s="890"/>
      <c r="L224" s="781" t="str">
        <f>mergeValue(A224) &amp;"."&amp; mergeValue(B224)&amp;"."&amp; mergeValue(C224)&amp;"."&amp; mergeValue(D224)&amp;"."&amp; mergeValue(E224)</f>
        <v>1.1.1.1.1</v>
      </c>
      <c r="M224" s="554" t="s">
        <v>9</v>
      </c>
      <c r="N224" s="646"/>
      <c r="O224" s="1236"/>
      <c r="P224" s="1237"/>
      <c r="Q224" s="1237"/>
      <c r="R224" s="1237"/>
      <c r="S224" s="1237"/>
      <c r="T224" s="1237"/>
      <c r="U224" s="1237"/>
      <c r="V224" s="1238"/>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3"/>
      <c r="B225" s="1233"/>
      <c r="C225" s="1233"/>
      <c r="D225" s="1233"/>
      <c r="E225" s="1233"/>
      <c r="F225" s="1233">
        <v>1</v>
      </c>
      <c r="G225" s="883"/>
      <c r="H225" s="883"/>
      <c r="I225" s="1233"/>
      <c r="J225" s="1233">
        <v>1</v>
      </c>
      <c r="K225" s="891"/>
      <c r="L225" s="781" t="str">
        <f>mergeValue(A225) &amp;"."&amp; mergeValue(B225)&amp;"."&amp; mergeValue(C225)&amp;"."&amp; mergeValue(D225)&amp;"."&amp; mergeValue(E225)&amp;"."&amp; mergeValue(F225)</f>
        <v>1.1.1.1.1.1</v>
      </c>
      <c r="M225" s="555" t="s">
        <v>10</v>
      </c>
      <c r="N225" s="646"/>
      <c r="O225" s="1236"/>
      <c r="P225" s="1237"/>
      <c r="Q225" s="1237"/>
      <c r="R225" s="1237"/>
      <c r="S225" s="1237"/>
      <c r="T225" s="1237"/>
      <c r="U225" s="1237"/>
      <c r="V225" s="1238"/>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3"/>
      <c r="B226" s="1233"/>
      <c r="C226" s="1233"/>
      <c r="D226" s="1233"/>
      <c r="E226" s="1233"/>
      <c r="F226" s="1233"/>
      <c r="G226" s="883">
        <v>1</v>
      </c>
      <c r="H226" s="883"/>
      <c r="I226" s="1233"/>
      <c r="J226" s="1233"/>
      <c r="K226" s="891">
        <v>1</v>
      </c>
      <c r="L226" s="781" t="str">
        <f>mergeValue(A226) &amp;"."&amp; mergeValue(B226)&amp;"."&amp; mergeValue(C226)&amp;"."&amp; mergeValue(D226)&amp;"."&amp; mergeValue(E226)&amp;"."&amp; mergeValue(F226)&amp;"."&amp; mergeValue(G226)</f>
        <v>1.1.1.1.1.1.1</v>
      </c>
      <c r="M226" s="1069"/>
      <c r="N226" s="646"/>
      <c r="O226" s="763"/>
      <c r="P226" s="763"/>
      <c r="Q226" s="763"/>
      <c r="R226" s="1228"/>
      <c r="S226" s="1229" t="s">
        <v>84</v>
      </c>
      <c r="T226" s="1228"/>
      <c r="U226" s="1229" t="s">
        <v>84</v>
      </c>
      <c r="V226" s="763"/>
      <c r="W226" s="1203" t="s">
        <v>656</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3"/>
      <c r="B227" s="1233"/>
      <c r="C227" s="1233"/>
      <c r="D227" s="1233"/>
      <c r="E227" s="1233"/>
      <c r="F227" s="1233"/>
      <c r="G227" s="883"/>
      <c r="H227" s="883"/>
      <c r="I227" s="1233"/>
      <c r="J227" s="1233"/>
      <c r="K227" s="891"/>
      <c r="L227" s="800"/>
      <c r="M227" s="646"/>
      <c r="N227" s="646"/>
      <c r="O227" s="763"/>
      <c r="P227" s="763"/>
      <c r="Q227" s="769" t="str">
        <f>R226 &amp; "-" &amp; T226</f>
        <v>-</v>
      </c>
      <c r="R227" s="1228"/>
      <c r="S227" s="1229"/>
      <c r="T227" s="1228"/>
      <c r="U227" s="1229"/>
      <c r="V227" s="763"/>
      <c r="W227" s="1203"/>
      <c r="X227" s="808"/>
      <c r="Y227" s="829"/>
      <c r="Z227" s="829" t="str">
        <f t="shared" si="3"/>
        <v/>
      </c>
      <c r="AA227" s="829"/>
      <c r="AB227" s="829"/>
      <c r="AC227" s="829"/>
      <c r="AD227" s="808"/>
      <c r="AE227" s="808"/>
      <c r="AF227" s="808"/>
      <c r="AG227" s="808"/>
      <c r="AH227" s="808"/>
      <c r="AI227" s="808"/>
      <c r="AJ227" s="808"/>
    </row>
    <row r="228" spans="1:36" s="799" customFormat="1" ht="15" customHeight="1">
      <c r="A228" s="1233"/>
      <c r="B228" s="1233"/>
      <c r="C228" s="1233"/>
      <c r="D228" s="1233"/>
      <c r="E228" s="1233"/>
      <c r="F228" s="1233"/>
      <c r="G228" s="885"/>
      <c r="H228" s="883"/>
      <c r="I228" s="1233"/>
      <c r="J228" s="1233"/>
      <c r="K228" s="890"/>
      <c r="L228" s="688"/>
      <c r="M228" s="557" t="s">
        <v>25</v>
      </c>
      <c r="N228" s="765"/>
      <c r="O228" s="765"/>
      <c r="P228" s="765"/>
      <c r="Q228" s="765"/>
      <c r="R228" s="765"/>
      <c r="S228" s="765"/>
      <c r="T228" s="765"/>
      <c r="U228" s="765"/>
      <c r="V228" s="762"/>
      <c r="W228" s="1203"/>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3"/>
      <c r="B229" s="1233"/>
      <c r="C229" s="1233"/>
      <c r="D229" s="1233"/>
      <c r="E229" s="1233"/>
      <c r="F229" s="885"/>
      <c r="G229" s="885"/>
      <c r="H229" s="883"/>
      <c r="I229" s="123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3"/>
      <c r="B230" s="1233"/>
      <c r="C230" s="1233"/>
      <c r="D230" s="123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3"/>
      <c r="B231" s="1233"/>
      <c r="C231" s="123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3"/>
      <c r="B232" s="123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3">
        <v>1</v>
      </c>
      <c r="B238" s="1015"/>
      <c r="C238" s="1015"/>
      <c r="D238" s="1015"/>
      <c r="E238" s="981"/>
      <c r="F238" s="1026"/>
      <c r="G238" s="1026"/>
      <c r="H238" s="1026"/>
      <c r="I238" s="983"/>
      <c r="J238" s="979"/>
      <c r="K238" s="963"/>
      <c r="L238" s="1030">
        <f>mergeValue(A238)</f>
        <v>1</v>
      </c>
      <c r="M238" s="641" t="s">
        <v>20</v>
      </c>
      <c r="N238" s="646"/>
      <c r="O238" s="1283"/>
      <c r="P238" s="1284"/>
      <c r="Q238" s="1284"/>
      <c r="R238" s="1284"/>
      <c r="S238" s="1284"/>
      <c r="T238" s="1284"/>
      <c r="U238" s="1284"/>
      <c r="V238" s="1285"/>
      <c r="W238" s="630" t="s">
        <v>477</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3"/>
      <c r="B239" s="1233">
        <v>1</v>
      </c>
      <c r="C239" s="1015"/>
      <c r="D239" s="1015"/>
      <c r="E239" s="1026"/>
      <c r="F239" s="1026"/>
      <c r="G239" s="1026"/>
      <c r="H239" s="1026"/>
      <c r="I239" s="1021"/>
      <c r="J239" s="954"/>
      <c r="K239" s="957"/>
      <c r="L239" s="1030" t="str">
        <f>mergeValue(A239) &amp;"."&amp; mergeValue(B239)</f>
        <v>1.1</v>
      </c>
      <c r="M239" s="692" t="s">
        <v>16</v>
      </c>
      <c r="N239" s="646"/>
      <c r="O239" s="1283"/>
      <c r="P239" s="1284"/>
      <c r="Q239" s="1284"/>
      <c r="R239" s="1284"/>
      <c r="S239" s="1284"/>
      <c r="T239" s="1284"/>
      <c r="U239" s="1284"/>
      <c r="V239" s="1285"/>
      <c r="W239" s="630" t="s">
        <v>478</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3"/>
      <c r="B240" s="1233"/>
      <c r="C240" s="1233">
        <v>1</v>
      </c>
      <c r="D240" s="1015"/>
      <c r="E240" s="1026"/>
      <c r="F240" s="1026"/>
      <c r="G240" s="1026"/>
      <c r="H240" s="1026"/>
      <c r="I240" s="962"/>
      <c r="J240" s="954"/>
      <c r="K240" s="957"/>
      <c r="L240" s="1030" t="str">
        <f>mergeValue(A240) &amp;"."&amp; mergeValue(B240)&amp;"."&amp; mergeValue(C240)</f>
        <v>1.1.1</v>
      </c>
      <c r="M240" s="693" t="s">
        <v>7</v>
      </c>
      <c r="N240" s="646"/>
      <c r="O240" s="1283"/>
      <c r="P240" s="1284"/>
      <c r="Q240" s="1284"/>
      <c r="R240" s="1284"/>
      <c r="S240" s="1284"/>
      <c r="T240" s="1284"/>
      <c r="U240" s="1284"/>
      <c r="V240" s="1285"/>
      <c r="W240" s="630" t="s">
        <v>634</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3"/>
      <c r="B241" s="1233"/>
      <c r="C241" s="1233"/>
      <c r="D241" s="1233">
        <v>1</v>
      </c>
      <c r="E241" s="1026"/>
      <c r="F241" s="1026"/>
      <c r="G241" s="1026"/>
      <c r="H241" s="1026"/>
      <c r="I241" s="962"/>
      <c r="J241" s="954"/>
      <c r="K241" s="957"/>
      <c r="L241" s="1030" t="str">
        <f>mergeValue(A241) &amp;"."&amp; mergeValue(B241)&amp;"."&amp; mergeValue(C241)&amp;"."&amp; mergeValue(D241)</f>
        <v>1.1.1.1</v>
      </c>
      <c r="M241" s="694" t="s">
        <v>22</v>
      </c>
      <c r="N241" s="646"/>
      <c r="O241" s="1283"/>
      <c r="P241" s="1284"/>
      <c r="Q241" s="1284"/>
      <c r="R241" s="1284"/>
      <c r="S241" s="1284"/>
      <c r="T241" s="1284"/>
      <c r="U241" s="1284"/>
      <c r="V241" s="1285"/>
      <c r="W241" s="630" t="s">
        <v>635</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3"/>
      <c r="B242" s="1233"/>
      <c r="C242" s="1233"/>
      <c r="D242" s="1233"/>
      <c r="E242" s="1233">
        <v>1</v>
      </c>
      <c r="F242" s="1026"/>
      <c r="G242" s="1026"/>
      <c r="H242" s="1015">
        <v>1</v>
      </c>
      <c r="I242" s="1233">
        <v>1</v>
      </c>
      <c r="J242" s="1026"/>
      <c r="K242" s="965"/>
      <c r="L242" s="1030" t="str">
        <f>mergeValue(A242) &amp;"."&amp; mergeValue(B242)&amp;"."&amp; mergeValue(C242)&amp;"."&amp; mergeValue(D242)&amp;"."&amp; mergeValue(E242)</f>
        <v>1.1.1.1.1</v>
      </c>
      <c r="M242" s="554" t="s">
        <v>9</v>
      </c>
      <c r="N242" s="646"/>
      <c r="O242" s="1236"/>
      <c r="P242" s="1237"/>
      <c r="Q242" s="1237"/>
      <c r="R242" s="1237"/>
      <c r="S242" s="1237"/>
      <c r="T242" s="1237"/>
      <c r="U242" s="1237"/>
      <c r="V242" s="1238"/>
      <c r="W242" s="630" t="s">
        <v>639</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3"/>
      <c r="B243" s="1233"/>
      <c r="C243" s="1233"/>
      <c r="D243" s="1233"/>
      <c r="E243" s="1233"/>
      <c r="F243" s="1233">
        <v>1</v>
      </c>
      <c r="G243" s="1015"/>
      <c r="H243" s="1015"/>
      <c r="I243" s="1233"/>
      <c r="J243" s="1233">
        <v>1</v>
      </c>
      <c r="K243" s="966"/>
      <c r="L243" s="1030" t="str">
        <f>mergeValue(A243) &amp;"."&amp; mergeValue(B243)&amp;"."&amp; mergeValue(C243)&amp;"."&amp; mergeValue(D243)&amp;"."&amp; mergeValue(E243)&amp;"."&amp; mergeValue(F243)</f>
        <v>1.1.1.1.1.1</v>
      </c>
      <c r="M243" s="555" t="s">
        <v>10</v>
      </c>
      <c r="N243" s="646"/>
      <c r="O243" s="1236"/>
      <c r="P243" s="1237"/>
      <c r="Q243" s="1237"/>
      <c r="R243" s="1237"/>
      <c r="S243" s="1237"/>
      <c r="T243" s="1237"/>
      <c r="U243" s="1237"/>
      <c r="V243" s="1238"/>
      <c r="W243" s="630" t="s">
        <v>637</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3"/>
      <c r="B244" s="1233"/>
      <c r="C244" s="1233"/>
      <c r="D244" s="1233"/>
      <c r="E244" s="1233"/>
      <c r="F244" s="1233"/>
      <c r="G244" s="1015">
        <v>1</v>
      </c>
      <c r="H244" s="1015"/>
      <c r="I244" s="1233"/>
      <c r="J244" s="1233"/>
      <c r="K244" s="966">
        <v>1</v>
      </c>
      <c r="L244" s="1030" t="str">
        <f>mergeValue(A244) &amp;"."&amp; mergeValue(B244)&amp;"."&amp; mergeValue(C244)&amp;"."&amp; mergeValue(D244)&amp;"."&amp; mergeValue(E244)&amp;"."&amp; mergeValue(F244)&amp;"."&amp; mergeValue(G244)</f>
        <v>1.1.1.1.1.1.1</v>
      </c>
      <c r="M244" s="1069"/>
      <c r="N244" s="646"/>
      <c r="O244" s="763"/>
      <c r="P244" s="763"/>
      <c r="Q244" s="1094"/>
      <c r="R244" s="1228"/>
      <c r="S244" s="1229" t="s">
        <v>84</v>
      </c>
      <c r="T244" s="1228"/>
      <c r="U244" s="1229" t="s">
        <v>84</v>
      </c>
      <c r="V244" s="763"/>
      <c r="W244" s="1204" t="s">
        <v>656</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3"/>
      <c r="B245" s="1233"/>
      <c r="C245" s="1233"/>
      <c r="D245" s="1233"/>
      <c r="E245" s="1233"/>
      <c r="F245" s="1233"/>
      <c r="G245" s="1015"/>
      <c r="H245" s="1015"/>
      <c r="I245" s="1233"/>
      <c r="J245" s="1233"/>
      <c r="K245" s="966"/>
      <c r="L245" s="800"/>
      <c r="M245" s="646"/>
      <c r="N245" s="646"/>
      <c r="O245" s="763"/>
      <c r="P245" s="763"/>
      <c r="Q245" s="769" t="str">
        <f>R244 &amp; "-" &amp; T244</f>
        <v>-</v>
      </c>
      <c r="R245" s="1228"/>
      <c r="S245" s="1229"/>
      <c r="T245" s="1228"/>
      <c r="U245" s="1229"/>
      <c r="V245" s="763"/>
      <c r="W245" s="1205"/>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3"/>
      <c r="B246" s="1233"/>
      <c r="C246" s="1233"/>
      <c r="D246" s="1233"/>
      <c r="E246" s="1233"/>
      <c r="F246" s="1233"/>
      <c r="G246" s="1026"/>
      <c r="H246" s="1015"/>
      <c r="I246" s="1233"/>
      <c r="J246" s="1233"/>
      <c r="K246" s="965"/>
      <c r="L246" s="688"/>
      <c r="M246" s="557" t="s">
        <v>25</v>
      </c>
      <c r="N246" s="1006"/>
      <c r="O246" s="1006"/>
      <c r="P246" s="1006"/>
      <c r="Q246" s="1006"/>
      <c r="R246" s="1006"/>
      <c r="S246" s="1006"/>
      <c r="T246" s="1006"/>
      <c r="U246" s="1006"/>
      <c r="V246" s="762"/>
      <c r="W246" s="1206"/>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3"/>
      <c r="B247" s="1233"/>
      <c r="C247" s="1233"/>
      <c r="D247" s="1233"/>
      <c r="E247" s="1233"/>
      <c r="F247" s="1026"/>
      <c r="G247" s="1026"/>
      <c r="H247" s="1015"/>
      <c r="I247" s="1233"/>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3"/>
      <c r="B248" s="1233"/>
      <c r="C248" s="1233"/>
      <c r="D248" s="1233"/>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3"/>
      <c r="B249" s="1233"/>
      <c r="C249" s="1233"/>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3"/>
      <c r="B250" s="1233"/>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3"/>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0"/>
      <c r="D297" s="1150">
        <v>1</v>
      </c>
      <c r="E297" s="1235"/>
      <c r="F297" s="352"/>
      <c r="G297" s="188">
        <v>0</v>
      </c>
      <c r="H297" s="357"/>
      <c r="I297" s="250"/>
      <c r="J297" s="394"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0"/>
      <c r="D298" s="1150"/>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1"/>
      <c r="D302" s="249"/>
      <c r="E302" s="454"/>
      <c r="F302" s="1322"/>
      <c r="G302" s="1150">
        <v>0</v>
      </c>
      <c r="H302" s="1148"/>
      <c r="I302" s="250"/>
      <c r="J302" s="394"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1"/>
      <c r="D303" s="249"/>
      <c r="E303" s="454"/>
      <c r="F303" s="1322"/>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508</v>
      </c>
    </row>
    <row r="337" spans="1:20" s="190" customFormat="1" ht="409.5">
      <c r="A337" s="1202">
        <v>1</v>
      </c>
      <c r="B337" s="214"/>
      <c r="C337" s="214"/>
      <c r="D337" s="214"/>
      <c r="F337" s="334" t="str">
        <f>"2." &amp;mergeValue(A337)</f>
        <v>2.1</v>
      </c>
      <c r="G337" s="416" t="s">
        <v>495</v>
      </c>
      <c r="H337" s="316"/>
      <c r="I337" s="196" t="s">
        <v>591</v>
      </c>
      <c r="J337" s="333"/>
      <c r="K337" s="214"/>
      <c r="L337" s="214"/>
      <c r="M337" s="214"/>
      <c r="N337" s="214"/>
      <c r="O337" s="214"/>
      <c r="P337" s="214"/>
      <c r="Q337" s="214"/>
      <c r="R337" s="214"/>
      <c r="S337" s="214"/>
      <c r="T337" s="214"/>
    </row>
    <row r="338" spans="1:20" s="190" customFormat="1" ht="90">
      <c r="A338" s="1202"/>
      <c r="B338" s="214"/>
      <c r="C338" s="214"/>
      <c r="D338" s="214"/>
      <c r="F338" s="334" t="str">
        <f>"3." &amp;mergeValue(A338)</f>
        <v>3.1</v>
      </c>
      <c r="G338" s="416" t="s">
        <v>496</v>
      </c>
      <c r="H338" s="316"/>
      <c r="I338" s="196" t="s">
        <v>589</v>
      </c>
      <c r="J338" s="333"/>
      <c r="K338" s="214"/>
      <c r="L338" s="214"/>
      <c r="M338" s="214"/>
      <c r="N338" s="214"/>
      <c r="O338" s="214"/>
      <c r="P338" s="214"/>
      <c r="Q338" s="214"/>
      <c r="R338" s="214"/>
      <c r="S338" s="214"/>
      <c r="T338" s="214"/>
    </row>
    <row r="339" spans="1:20" s="190" customFormat="1" ht="45">
      <c r="A339" s="1202"/>
      <c r="B339" s="214"/>
      <c r="C339" s="214"/>
      <c r="D339" s="214"/>
      <c r="F339" s="334" t="str">
        <f>"4."&amp;mergeValue(A339)</f>
        <v>4.1</v>
      </c>
      <c r="G339" s="416" t="s">
        <v>497</v>
      </c>
      <c r="H339" s="317" t="s">
        <v>458</v>
      </c>
      <c r="I339" s="196"/>
      <c r="J339" s="333"/>
      <c r="K339" s="214"/>
      <c r="L339" s="214"/>
      <c r="M339" s="214"/>
      <c r="N339" s="214"/>
      <c r="O339" s="214"/>
      <c r="P339" s="214"/>
      <c r="Q339" s="214"/>
      <c r="R339" s="214"/>
      <c r="S339" s="214"/>
      <c r="T339" s="214"/>
    </row>
    <row r="340" spans="1:20" s="190" customFormat="1" ht="101.25">
      <c r="A340" s="1202"/>
      <c r="B340" s="1202">
        <v>1</v>
      </c>
      <c r="C340" s="341"/>
      <c r="D340" s="341"/>
      <c r="F340" s="334" t="str">
        <f>"4."&amp;mergeValue(A340) &amp;"."&amp;mergeValue(B340)</f>
        <v>4.1.1</v>
      </c>
      <c r="G340" s="323" t="s">
        <v>593</v>
      </c>
      <c r="H340" s="316" t="str">
        <f>IF(region_name="","",region_name)</f>
        <v>Челябинская область</v>
      </c>
      <c r="I340" s="196" t="s">
        <v>500</v>
      </c>
      <c r="J340" s="333"/>
      <c r="K340" s="214"/>
      <c r="L340" s="214"/>
      <c r="M340" s="214"/>
      <c r="N340" s="214"/>
      <c r="O340" s="214"/>
      <c r="P340" s="214"/>
      <c r="Q340" s="214"/>
      <c r="R340" s="214"/>
      <c r="S340" s="214"/>
      <c r="T340" s="214"/>
    </row>
    <row r="341" spans="1:20" s="190" customFormat="1" ht="191.25">
      <c r="A341" s="1202"/>
      <c r="B341" s="1202"/>
      <c r="C341" s="1202">
        <v>1</v>
      </c>
      <c r="D341" s="341"/>
      <c r="F341" s="334" t="str">
        <f>"4."&amp;mergeValue(A341) &amp;"."&amp;mergeValue(B341)&amp;"."&amp;mergeValue(C341)</f>
        <v>4.1.1.1</v>
      </c>
      <c r="G341" s="340" t="s">
        <v>498</v>
      </c>
      <c r="H341" s="316"/>
      <c r="I341" s="196" t="s">
        <v>501</v>
      </c>
      <c r="J341" s="333"/>
      <c r="K341" s="214"/>
      <c r="L341" s="214"/>
      <c r="M341" s="214"/>
      <c r="N341" s="214"/>
      <c r="O341" s="214"/>
      <c r="P341" s="214"/>
      <c r="Q341" s="214"/>
      <c r="R341" s="214"/>
      <c r="S341" s="214"/>
      <c r="T341" s="214"/>
    </row>
    <row r="342" spans="1:20" s="190" customFormat="1" ht="33.75" customHeight="1">
      <c r="A342" s="1202"/>
      <c r="B342" s="1202"/>
      <c r="C342" s="1202"/>
      <c r="D342" s="341">
        <v>1</v>
      </c>
      <c r="F342" s="334" t="str">
        <f>"4."&amp;mergeValue(A342) &amp;"."&amp;mergeValue(B342)&amp;"."&amp;mergeValue(C342)&amp;"."&amp;mergeValue(D342)</f>
        <v>4.1.1.1.1</v>
      </c>
      <c r="G342" s="419" t="s">
        <v>499</v>
      </c>
      <c r="H342" s="316"/>
      <c r="I342" s="1203" t="s">
        <v>592</v>
      </c>
      <c r="J342" s="333"/>
      <c r="K342" s="214"/>
      <c r="L342" s="214"/>
      <c r="M342" s="214"/>
      <c r="N342" s="214"/>
      <c r="O342" s="214"/>
      <c r="P342" s="214"/>
      <c r="Q342" s="214"/>
      <c r="R342" s="214"/>
      <c r="S342" s="214"/>
      <c r="T342" s="214"/>
    </row>
    <row r="343" spans="1:20" s="190" customFormat="1" ht="18.75">
      <c r="A343" s="1202"/>
      <c r="B343" s="1202"/>
      <c r="C343" s="1202"/>
      <c r="D343" s="341"/>
      <c r="F343" s="423"/>
      <c r="G343" s="424" t="s">
        <v>4</v>
      </c>
      <c r="H343" s="425"/>
      <c r="I343" s="1203"/>
      <c r="J343" s="333"/>
      <c r="K343" s="214"/>
      <c r="L343" s="214"/>
      <c r="M343" s="214"/>
      <c r="N343" s="214"/>
      <c r="O343" s="214"/>
      <c r="P343" s="214"/>
      <c r="Q343" s="214"/>
      <c r="R343" s="214"/>
      <c r="S343" s="214"/>
      <c r="T343" s="214"/>
    </row>
    <row r="344" spans="1:20" s="190" customFormat="1" ht="18.75">
      <c r="A344" s="1202"/>
      <c r="B344" s="1202"/>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2"/>
      <c r="B345" s="214"/>
      <c r="C345" s="214"/>
      <c r="D345" s="214"/>
      <c r="F345" s="337"/>
      <c r="G345" s="155" t="s">
        <v>507</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506</v>
      </c>
      <c r="H346" s="338"/>
      <c r="I346" s="339"/>
      <c r="J346" s="333"/>
      <c r="K346" s="214"/>
      <c r="L346" s="214"/>
      <c r="M346" s="214"/>
      <c r="N346" s="214"/>
      <c r="O346" s="214"/>
      <c r="P346" s="214"/>
      <c r="Q346" s="214"/>
      <c r="R346" s="214"/>
      <c r="S346" s="214"/>
      <c r="T346" s="214"/>
    </row>
  </sheetData>
  <sheetProtection formatColumns="0" formatRows="0"/>
  <dataConsolidate/>
  <mergeCells count="305">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O165:V165"/>
    <mergeCell ref="O166:V166"/>
    <mergeCell ref="A337:A345"/>
    <mergeCell ref="C341:C343"/>
    <mergeCell ref="I342:I343"/>
    <mergeCell ref="H302:H303"/>
    <mergeCell ref="B340:B344"/>
    <mergeCell ref="C297:C298"/>
    <mergeCell ref="C302:C303"/>
    <mergeCell ref="F302:F303"/>
    <mergeCell ref="G302:G303"/>
    <mergeCell ref="D297:D298"/>
    <mergeCell ref="E297:E298"/>
    <mergeCell ref="F166:F169"/>
    <mergeCell ref="I165:I170"/>
    <mergeCell ref="J166:J169"/>
    <mergeCell ref="F148:F151"/>
    <mergeCell ref="I147:I152"/>
    <mergeCell ref="J148:J151"/>
    <mergeCell ref="T211:T212"/>
    <mergeCell ref="R167:R168"/>
    <mergeCell ref="T167:T168"/>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E165:E170"/>
    <mergeCell ref="E129:E134"/>
    <mergeCell ref="B144:B155"/>
    <mergeCell ref="C145:C154"/>
    <mergeCell ref="D146:D153"/>
    <mergeCell ref="E147:E152"/>
    <mergeCell ref="A125:A138"/>
    <mergeCell ref="B126:B137"/>
    <mergeCell ref="C127:C136"/>
    <mergeCell ref="D128:D135"/>
    <mergeCell ref="S15:S16"/>
    <mergeCell ref="A31:A44"/>
    <mergeCell ref="B32:B43"/>
    <mergeCell ref="C33:C42"/>
    <mergeCell ref="D34:D41"/>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U37:U38"/>
    <mergeCell ref="I88:I95"/>
    <mergeCell ref="G109:G112"/>
    <mergeCell ref="F108:F113"/>
    <mergeCell ref="I108:I113"/>
    <mergeCell ref="AA55:AA56"/>
    <mergeCell ref="AB55:AB56"/>
    <mergeCell ref="O85:V85"/>
    <mergeCell ref="O86:V86"/>
    <mergeCell ref="O87:V87"/>
    <mergeCell ref="O88:V88"/>
    <mergeCell ref="BF55:BF57"/>
    <mergeCell ref="W73:W75"/>
    <mergeCell ref="O106:AA106"/>
    <mergeCell ref="O107:AA107"/>
    <mergeCell ref="O108:AA108"/>
    <mergeCell ref="U73:U74"/>
    <mergeCell ref="T55:T56"/>
    <mergeCell ref="U55:U56"/>
    <mergeCell ref="R55:R56"/>
    <mergeCell ref="S55:S5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F36:F39"/>
    <mergeCell ref="I35:I40"/>
    <mergeCell ref="P9:P10"/>
    <mergeCell ref="Q9:Q10"/>
    <mergeCell ref="R9:R10"/>
    <mergeCell ref="S9:S10"/>
    <mergeCell ref="Q15:Q16"/>
    <mergeCell ref="R15:R16"/>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44:V144"/>
    <mergeCell ref="R91:R92"/>
    <mergeCell ref="S91:S92"/>
    <mergeCell ref="T91:T92"/>
    <mergeCell ref="U91:U92"/>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A161:A174"/>
    <mergeCell ref="B162:B173"/>
    <mergeCell ref="C163:C172"/>
    <mergeCell ref="D164:D171"/>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224:V224"/>
    <mergeCell ref="O225:V225"/>
    <mergeCell ref="O148:V148"/>
    <mergeCell ref="T149:T150"/>
    <mergeCell ref="R149:R150"/>
    <mergeCell ref="U149:U150"/>
    <mergeCell ref="O146:V146"/>
    <mergeCell ref="O128:V128"/>
    <mergeCell ref="O130:V130"/>
    <mergeCell ref="J243:J246"/>
    <mergeCell ref="J225:J228"/>
    <mergeCell ref="O221:V221"/>
    <mergeCell ref="O222:V222"/>
    <mergeCell ref="O223:V223"/>
    <mergeCell ref="O182:W182"/>
    <mergeCell ref="W149:W151"/>
    <mergeCell ref="S149:S150"/>
    <mergeCell ref="O161:V161"/>
    <mergeCell ref="O162:V162"/>
    <mergeCell ref="U167:U168"/>
    <mergeCell ref="O220:V220"/>
    <mergeCell ref="U211:U212"/>
    <mergeCell ref="S211:S212"/>
    <mergeCell ref="O180:W180"/>
    <mergeCell ref="O181:W181"/>
    <mergeCell ref="AB110:AB112"/>
    <mergeCell ref="O127:V127"/>
    <mergeCell ref="O145:V145"/>
    <mergeCell ref="O143:V143"/>
    <mergeCell ref="W109:W111"/>
    <mergeCell ref="X109:X111"/>
    <mergeCell ref="BA55:BA56"/>
    <mergeCell ref="BB55:BB56"/>
    <mergeCell ref="BC55:BC56"/>
    <mergeCell ref="O89:V89"/>
    <mergeCell ref="O90:V90"/>
    <mergeCell ref="T131:T132"/>
    <mergeCell ref="O126:V126"/>
    <mergeCell ref="W91:W93"/>
    <mergeCell ref="Z109:Z111"/>
    <mergeCell ref="BD55:BD56"/>
    <mergeCell ref="O49:BE49"/>
    <mergeCell ref="O50:BE50"/>
    <mergeCell ref="O51:BE51"/>
    <mergeCell ref="O52:BE52"/>
    <mergeCell ref="O53:BE53"/>
    <mergeCell ref="O54:BE54"/>
    <mergeCell ref="AT55:AT56"/>
    <mergeCell ref="AU55:AU56"/>
    <mergeCell ref="AV55:AV56"/>
    <mergeCell ref="AW55:AW56"/>
    <mergeCell ref="AM55:AM56"/>
    <mergeCell ref="AN55:AN56"/>
    <mergeCell ref="AO55:AO56"/>
    <mergeCell ref="AP55:AP56"/>
    <mergeCell ref="AF55:AF56"/>
    <mergeCell ref="AG55:AG56"/>
    <mergeCell ref="AH55:AH56"/>
    <mergeCell ref="AI55:AI56"/>
    <mergeCell ref="Y55:Y56"/>
    <mergeCell ref="Z55:Z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XN49:WXN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LB49:LB56 UX49:UX56 AET49:AET56 AOP49:AOP56 AYL49:AYL56 BIH49:BIH56 BSD49:BSD56 CBZ49:CBZ56 CLV49:CLV56 CVR49:CVR56 DFN49:DFN56 DPJ49:DPJ56 DZF49:DZF56 EJB49:EJB56 ESX49:ESX56 FCT49:FCT56 FMP49:FMP56 FWL49:FWL56 GGH49:GGH56 GQD49:GQD56 GZZ49:GZZ56 HJV49:HJV56 HTR49:HTR56 IDN49:IDN56 INJ49:INJ56 IXF49:IXF56 JHB49:JHB56 JQX49:JQX56 KAT49:KAT56 KKP49:KKP56 KUL49:KUL56 LEH49:LEH56 LOD49:LOD56 LXZ49:LXZ56 MHV49:MHV56 MRR49:MRR56 NBN49:NBN56 NLJ49:NLJ56 NVF49:NVF56 OFB49:OFB56 OOX49:OOX56 OYT49:OYT56 PIP49:PIP56 PSL49:PSL56 QCH49:QCH56 QMD49:QMD56 QVZ49:QVZ56 RFV49:RFV56 RPR49:RPR56 RZN49:RZN56 SJJ49:SJJ56 STF49:STF56 TDB49:TDB56 TMX49:TMX56 TWT49:TWT56 UGP49:UGP56 UQL49:UQL56 VAH49:VAH56 VKD49:VKD56 VTZ49:VTZ56 WDV49:WDV56 WNR49:WNR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NP55 WMF183 WXL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KX55 UT55 AEP55 AOL55 AYH55 BID55 BRZ55 CBV55 CLR55 CVN55 DFJ55 DPF55 DZB55 EIX55 EST55 FCP55 FML55 FWH55 GGD55 GPZ55 GZV55 HJR55 HTN55 IDJ55 INF55 IXB55 JGX55 JQT55 KAP55 KKL55 KUH55 LED55 LNZ55 LXV55 MHR55 MRN55 NBJ55 NLF55 NVB55 OEX55 OOT55 OYP55 PIL55 PSH55 QCD55 QLZ55 QVV55 RFR55 RPN55 RZJ55 SJF55 STB55 TCX55 TMT55 TWP55 UGL55 UQH55 VAD55 VJZ55 VTV55 WDR55 WNN55 WXJ55 KZ55 UV55 AER55 AON55 AYJ55 BIF55 BSB55 CBX55 CLT55 CVP55 DFL55 DPH55 DZD55 EIZ55 ESV55 FCR55 FMN55 FWJ55 GGF55 GQB55 GZX55 HJT55 HTP55 IDL55 INH55 IXD55 JGZ55 JQV55 KAR55 KKN55 KUJ55 LEF55 LOB55 LXX55 MHT55 MRP55 NBL55 NLH55 NVD55 OEZ55 OOV55 OYR55 PIN55 PSJ55 QCF55 QMB55 QVX55 RFT55 RPP55 RZL55 SJH55 STD55 TCZ55 TMV55 TWR55 UGN55 UQJ55 VAF55 VKB55 VTX55 WDT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NO55 I292 WWG120 J268:L268 WXK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KW55 US55 AEO55 AOK55 AYG55 BIC55 BRY55 CBU55 CLQ55 CVM55 DFI55 DPE55 DZA55 EIW55 ESS55 FCO55 FMK55 FWG55 GGC55 GPY55 GZU55 HJQ55 HTM55 IDI55 INE55 IXA55 JGW55 JQS55 KAO55 KKK55 KUG55 LEC55 LNY55 LXU55 MHQ55 MRM55 NBI55 NLE55 NVA55 OEW55 OOS55 OYO55 PIK55 PSG55 QCC55 QLY55 QVU55 RFQ55 RPM55 RZI55 SJE55 STA55 TCW55 TMS55 TWO55 UGK55 UQG55 VAC55 VJY55 VTU55 WDQ55 WNM55 WXI55 T55 KY55 UU55 AEQ55 AOM55 AYI55 BIE55 BSA55 CBW55 CLS55 CVO55 DFK55 DPG55 DZC55 EIY55 ESU55 FCQ55 FMM55 FWI55 GGE55 GQA55 GZW55 HJS55 HTO55 IDK55 ING55 IXC55 JGY55 JQU55 KAQ55 KKM55 KUI55 LEE55 LOA55 LXW55 MHS55 MRO55 NBK55 NLG55 NVC55 OEY55 OOU55 OYQ55 PIM55 PSI55 QCE55 QMA55 QVW55 RFS55 RPO55 RZK55 SJG55 STC55 TCY55 TMU55 TWQ55 UGM55 UQI55 VAE55 VKA55 VTW55 WDS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dataValidation allowBlank="1" promptTitle="checkPeriodRange" sqref="WWD109:WWD110 WVY38 WVY74 WVY132 WVY92 R184 WVY150 WXH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KV56 UR56 AEN56 AOJ56 AYF56 BIB56 BRX56 CBT56 CLP56 CVL56 DFH56 DPD56 DYZ56 EIV56 ESR56 FCN56 FMJ56 FWF56 GGB56 GPX56 GZT56 HJP56 HTL56 IDH56 IND56 IWZ56 JGV56 JQR56 KAN56 KKJ56 KUF56 LEB56 LNX56 LXT56 MHP56 MRL56 NBH56 NLD56 NUZ56 OEV56 OOR56 OYN56 PIJ56 PSF56 QCB56 QLX56 QVT56 RFP56 RPL56 RZH56 SJD56 SSZ56 TCV56 TMR56 TWN56 UGJ56 UQF56 VAB56 VJX56 VTT56 WDP56 WNL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KT54:LA54 UP54:UW54 AEL54:AES54 AOH54:AOO54 AYD54:AYK54 BHZ54:BIG54 BRV54:BSC54 CBR54:CBY54 CLN54:CLU54 CVJ54:CVQ54 DFF54:DFM54 DPB54:DPI54 DYX54:DZE54 EIT54:EJA54 ESP54:ESW54 FCL54:FCS54 FMH54:FMO54 FWD54:FWK54 GFZ54:GGG54 GPV54:GQC54 GZR54:GZY54 HJN54:HJU54 HTJ54:HTQ54 IDF54:IDM54 INB54:INI54 IWX54:IXE54 JGT54:JHA54 JQP54:JQW54 KAL54:KAS54 KKH54:KKO54 KUD54:KUK54 LDZ54:LEG54 LNV54:LOC54 LXR54:LXY54 MHN54:MHU54 MRJ54:MRQ54 NBF54:NBM54 NLB54:NLI54 NUX54:NVE54 OET54:OFA54 OOP54:OOW54 OYL54:OYS54 PIH54:PIO54 PSD54:PSK54 QBZ54:QCG54 QLV54:QMC54 QVR54:QVY54 RFN54:RFU54 RPJ54:RPQ54 RZF54:RZM54 SJB54:SJI54 SSX54:STE54 TCT54:TDA54 TMP54:TMW54 TWL54:TWS54 UGH54:UGO54 UQD54:UQK54 UZZ54:VAG54 VJV54:VKC54 VTR54:VTY54 WDN54:WDU54 WNJ54:WNQ54 WXF54:WXM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KT53 UP53 AEL53 AOH53 AYD53 BHZ53 BRV53 CBR53 CLN53 CVJ53 DFF53 DPB53 DYX53 EIT53 ESP53 FCL53 FMH53 FWD53 GFZ53 GPV53 GZR53 HJN53 HTJ53 IDF53 INB53 IWX53 JGT53 JQP53 KAL53 KKH53 KUD53 LDZ53 LNV53 LXR53 MHN53 MRJ53 NBF53 NLB53 NUX53 OET53 OOP53 OYL53 PIH53 PSD53 QBZ53 QLV53 QVR53 RFN53 RPJ53 RZF53 SJB53 SSX53 TCT53 TMP53 TWL53 UGH53 UQD53 UZZ53 VJV53 VTR53 WDN53 WNJ53 WXF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KQ57:LB62 JH63:JS63 WXC57:WXN62 WVT63:WWE63 WNG57:WNR62 WLX63:WMI63 WDK57:WDV62 WCB63:WCM63 VTO57:VTZ62 VSF63:VSQ63 VJS57:VKD62 VIJ63:VIU63 UZW57:VAH62 UYN63:UYY63 UQA57:UQL62 UOR63:UPC63 UGE57:UGP62 UEV63:UFG63 TWI57:TWT62 TUZ63:TVK63 TMM57:TMX62 TLD63:TLO63 TCQ57:TDB62 TBH63:TBS63 SSU57:STF62 SRL63:SRW63 SIY57:SJJ62 SHP63:SIA63 RZC57:RZN62 RXT63:RYE63 RPG57:RPR62 RNX63:ROI63 RFK57:RFV62 REB63:REM63 QVO57:QVZ62 QUF63:QUQ63 QLS57:QMD62 QKJ63:QKU63 QBW57:QCH62 QAN63:QAY63 PSA57:PSL62 PQR63:PRC63 PIE57:PIP62 PGV63:PHG63 OYI57:OYT62 OWZ63:OXK63 OOM57:OOX62 OND63:ONO63 OEQ57:OFB62 ODH63:ODS63 NUU57:NVF62 NTL63:NTW63 NKY57:NLJ62 NJP63:NKA63 NBC57:NBN62 MZT63:NAE63 MRG57:MRR62 MPX63:MQI63 MHK57:MHV62 MGB63:MGM63 LXO57:LXZ62 LWF63:LWQ63 LNS57:LOD62 LMJ63:LMU63 LDW57:LEH62 LCN63:LCY63 KUA57:KUL62 KSR63:KTC63 KKE57:KKP62 KIV63:KJG63 KAI57:KAT62 JYZ63:JZK63 JQM57:JQX62 JPD63:JPO63 JGQ57:JHB62 JFH63:JFS63 IWU57:IXF62 IVL63:IVW63 IMY57:INJ62 ILP63:IMA63 IDC57:IDN62 IBT63:ICE63 HTG57:HTR62 HRX63:HSI63 HJK57:HJV62 HIB63:HIM63 GZO57:GZZ62 GYF63:GYQ63 GPS57:GQD62 GOJ63:GOU63 GFW57:GGH62 GEN63:GEY63 FWA57:FWL62 FUR63:FVC63 FME57:FMP62 FKV63:FLG63 FCI57:FCT62 FAZ63:FBK63 ESM57:ESX62 ERD63:ERO63 EIQ57:EJB62 EHH63:EHS63 DYU57:DZF62 DXL63:DXW63 DOY57:DPJ62 DNP63:DOA63 DFC57:DFN62 DDT63:DEE63 CVG57:CVR62 CTX63:CUI63 CLK57:CLV62 CKB63:CKM63 CBO57:CBZ62 CAF63:CAQ63 BRS57:BSD62 BQJ63:BQU63 BHW57:BIH62 BGN63:BGY63 AYA57:AYL62 AWR63:AXC63 AOE57:AOP62 AMV63:ANG63 AEI57:AET62 ACZ63:ADK63 UM57:UX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J40" sqref="J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v>
      </c>
      <c r="F3" s="441"/>
      <c r="G3" s="43"/>
      <c r="H3" s="43"/>
      <c r="I3" s="43"/>
      <c r="J3" s="43"/>
      <c r="K3" s="43"/>
      <c r="L3" s="261"/>
    </row>
    <row r="4" spans="1:12" s="371" customFormat="1" ht="6">
      <c r="A4" s="365"/>
      <c r="B4" s="366"/>
      <c r="C4" s="367"/>
      <c r="D4" s="368"/>
      <c r="E4" s="388"/>
      <c r="F4" s="389"/>
      <c r="G4" s="390"/>
      <c r="I4" s="372"/>
    </row>
    <row r="5" spans="1:12" ht="22.5">
      <c r="D5" s="24"/>
      <c r="E5" s="1145" t="s">
        <v>770</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475</v>
      </c>
      <c r="F9" s="348" t="s">
        <v>85</v>
      </c>
      <c r="G9" s="382"/>
    </row>
    <row r="10" spans="1:12" s="371" customFormat="1" ht="6">
      <c r="A10" s="376"/>
      <c r="B10" s="366"/>
      <c r="C10" s="367"/>
      <c r="D10" s="377"/>
      <c r="E10" s="373"/>
      <c r="F10" s="378"/>
      <c r="G10" s="379"/>
      <c r="I10" s="372"/>
    </row>
    <row r="11" spans="1:12" ht="27">
      <c r="A11" s="200"/>
      <c r="D11" s="24"/>
      <c r="E11" s="81" t="s">
        <v>473</v>
      </c>
      <c r="F11" s="1116" t="s">
        <v>1426</v>
      </c>
      <c r="G11" s="380"/>
    </row>
    <row r="12" spans="1:12" ht="27">
      <c r="D12" s="24"/>
      <c r="E12" s="81" t="s">
        <v>474</v>
      </c>
      <c r="F12" s="1116"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503</v>
      </c>
      <c r="F18" s="328" t="s">
        <v>2760</v>
      </c>
      <c r="G18" s="382"/>
    </row>
    <row r="19" spans="1:9" ht="27">
      <c r="D19" s="24"/>
      <c r="E19" s="81" t="s">
        <v>597</v>
      </c>
      <c r="F19" s="329" t="s">
        <v>2761</v>
      </c>
      <c r="G19" s="382"/>
    </row>
    <row r="20" spans="1:9" ht="27">
      <c r="D20" s="24"/>
      <c r="E20" s="81" t="s">
        <v>596</v>
      </c>
      <c r="F20" s="328" t="s">
        <v>2762</v>
      </c>
      <c r="G20" s="382"/>
    </row>
    <row r="21" spans="1:9" ht="27">
      <c r="D21" s="24"/>
      <c r="E21" s="81" t="s">
        <v>502</v>
      </c>
      <c r="F21" s="328" t="s">
        <v>2763</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502</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724</v>
      </c>
      <c r="F34" s="1117" t="s">
        <v>727</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730</v>
      </c>
      <c r="F38" s="348" t="s">
        <v>84</v>
      </c>
      <c r="G38" s="382"/>
      <c r="I38" s="19"/>
    </row>
    <row r="39" spans="1:9" s="371" customFormat="1" ht="6">
      <c r="A39" s="376"/>
      <c r="B39" s="366"/>
      <c r="C39" s="367"/>
      <c r="D39" s="377"/>
      <c r="E39" s="373"/>
      <c r="F39" s="378"/>
      <c r="G39" s="379"/>
      <c r="I39" s="372"/>
    </row>
    <row r="40" spans="1:9" ht="27">
      <c r="A40" s="201"/>
      <c r="B40" s="92"/>
      <c r="D40" s="33"/>
      <c r="E40" s="32" t="s">
        <v>547</v>
      </c>
      <c r="F40" s="328" t="s">
        <v>2764</v>
      </c>
      <c r="G40" s="380"/>
    </row>
    <row r="41" spans="1:9" ht="27">
      <c r="A41" s="201"/>
      <c r="B41" s="92"/>
      <c r="D41" s="33"/>
      <c r="E41" s="41" t="s">
        <v>548</v>
      </c>
      <c r="F41" s="328" t="s">
        <v>2765</v>
      </c>
      <c r="G41" s="380"/>
    </row>
    <row r="42" spans="1:9" ht="19.5">
      <c r="D42" s="24"/>
      <c r="E42" s="25"/>
      <c r="F42" s="444" t="s">
        <v>579</v>
      </c>
      <c r="G42" s="21"/>
    </row>
    <row r="43" spans="1:9" ht="27">
      <c r="A43" s="201"/>
      <c r="D43" s="21"/>
      <c r="E43" s="442" t="s">
        <v>87</v>
      </c>
      <c r="F43" s="1118" t="s">
        <v>2766</v>
      </c>
      <c r="G43" s="380"/>
    </row>
    <row r="44" spans="1:9" ht="27">
      <c r="A44" s="201"/>
      <c r="B44" s="92"/>
      <c r="D44" s="33"/>
      <c r="E44" s="442" t="s">
        <v>88</v>
      </c>
      <c r="F44" s="1118" t="s">
        <v>2767</v>
      </c>
      <c r="G44" s="380"/>
    </row>
    <row r="45" spans="1:9" ht="27">
      <c r="A45" s="201"/>
      <c r="B45" s="92"/>
      <c r="D45" s="33"/>
      <c r="E45" s="442" t="s">
        <v>580</v>
      </c>
      <c r="F45" s="1118" t="s">
        <v>2768</v>
      </c>
      <c r="G45" s="380"/>
    </row>
    <row r="46" spans="1:9" ht="27">
      <c r="D46" s="24"/>
      <c r="E46" s="443" t="s">
        <v>581</v>
      </c>
      <c r="F46" s="1118" t="s">
        <v>2769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hyperlinks>
  <pageMargins left="0.75" right="0.75" top="1" bottom="1" header="0.5" footer="0.5"/>
  <pageSetup paperSize="8"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549</v>
      </c>
      <c r="AX1" s="408" t="s">
        <v>550</v>
      </c>
      <c r="AZ1" s="1323" t="s">
        <v>582</v>
      </c>
      <c r="BA1" s="1323"/>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718</v>
      </c>
      <c r="AC2" s="44" t="s">
        <v>310</v>
      </c>
      <c r="AD2" s="209" t="s">
        <v>310</v>
      </c>
      <c r="AF2" s="45" t="s">
        <v>36</v>
      </c>
      <c r="AH2" s="143" t="s">
        <v>342</v>
      </c>
      <c r="AI2" s="143" t="s">
        <v>342</v>
      </c>
      <c r="AK2" s="143" t="s">
        <v>346</v>
      </c>
      <c r="AM2" s="143" t="s">
        <v>356</v>
      </c>
      <c r="AP2" s="1124" t="s">
        <v>613</v>
      </c>
      <c r="AQ2" s="1033" t="s">
        <v>614</v>
      </c>
      <c r="AS2" s="44" t="s">
        <v>374</v>
      </c>
      <c r="AU2" s="45" t="s">
        <v>377</v>
      </c>
      <c r="AW2" s="409" t="s">
        <v>551</v>
      </c>
      <c r="AX2" s="410" t="s">
        <v>551</v>
      </c>
      <c r="AZ2" s="445" t="s">
        <v>583</v>
      </c>
      <c r="BA2" s="446"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t="s">
        <v>719</v>
      </c>
      <c r="AC3" s="44" t="s">
        <v>311</v>
      </c>
      <c r="AD3" s="209" t="s">
        <v>311</v>
      </c>
      <c r="AF3" s="45" t="s">
        <v>37</v>
      </c>
      <c r="AH3" s="143" t="s">
        <v>365</v>
      </c>
      <c r="AI3" s="143" t="s">
        <v>344</v>
      </c>
      <c r="AK3" s="143" t="s">
        <v>347</v>
      </c>
      <c r="AM3" s="143" t="s">
        <v>357</v>
      </c>
      <c r="AP3" s="1124" t="s">
        <v>772</v>
      </c>
      <c r="AQ3" s="1033" t="s">
        <v>615</v>
      </c>
      <c r="AS3" s="44" t="s">
        <v>375</v>
      </c>
      <c r="AU3" s="45" t="s">
        <v>378</v>
      </c>
      <c r="AW3" s="409" t="s">
        <v>552</v>
      </c>
      <c r="AX3" s="410" t="s">
        <v>552</v>
      </c>
      <c r="AZ3" s="146" t="s">
        <v>654</v>
      </c>
      <c r="BA3" s="179" t="s">
        <v>653</v>
      </c>
      <c r="BC3" s="802" t="s">
        <v>727</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472</v>
      </c>
      <c r="S4" s="181" t="s">
        <v>28</v>
      </c>
      <c r="T4" s="182" t="s">
        <v>32</v>
      </c>
      <c r="U4" s="178" t="s">
        <v>38</v>
      </c>
      <c r="V4" s="1037">
        <v>3</v>
      </c>
      <c r="W4" s="458"/>
      <c r="X4" s="459" t="s">
        <v>762</v>
      </c>
      <c r="Y4" s="751" t="s">
        <v>638</v>
      </c>
      <c r="Z4" s="208"/>
      <c r="AC4" s="44" t="s">
        <v>312</v>
      </c>
      <c r="AD4" s="209" t="s">
        <v>312</v>
      </c>
      <c r="AF4" s="45" t="s">
        <v>38</v>
      </c>
      <c r="AH4" s="45" t="s">
        <v>368</v>
      </c>
      <c r="AK4" s="143" t="s">
        <v>348</v>
      </c>
      <c r="AM4" s="143" t="s">
        <v>358</v>
      </c>
      <c r="AP4" s="1124" t="s">
        <v>771</v>
      </c>
      <c r="AQ4" s="1033" t="s">
        <v>762</v>
      </c>
      <c r="AS4" s="44" t="s">
        <v>345</v>
      </c>
      <c r="AU4" s="45" t="s">
        <v>379</v>
      </c>
      <c r="AW4" s="409" t="s">
        <v>553</v>
      </c>
      <c r="AX4" s="410" t="s">
        <v>553</v>
      </c>
      <c r="AZ4" s="146" t="s">
        <v>664</v>
      </c>
      <c r="BA4" s="179" t="s">
        <v>663</v>
      </c>
      <c r="BC4" s="802" t="s">
        <v>728</v>
      </c>
    </row>
    <row r="5" spans="1:55" ht="33.7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124" t="s">
        <v>614</v>
      </c>
      <c r="AQ5" s="1033" t="s">
        <v>616</v>
      </c>
      <c r="AU5" s="45" t="s">
        <v>380</v>
      </c>
      <c r="AW5" s="409" t="s">
        <v>554</v>
      </c>
      <c r="AX5" s="410" t="s">
        <v>554</v>
      </c>
      <c r="AZ5" s="544" t="s">
        <v>665</v>
      </c>
      <c r="BA5" s="568" t="s">
        <v>671</v>
      </c>
      <c r="BC5" s="802" t="s">
        <v>729</v>
      </c>
    </row>
    <row r="6" spans="1:55" ht="4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9"/>
      <c r="AH6" s="143" t="s">
        <v>367</v>
      </c>
      <c r="AK6" s="143" t="s">
        <v>350</v>
      </c>
      <c r="AM6" s="143" t="s">
        <v>360</v>
      </c>
      <c r="AP6" s="1124" t="s">
        <v>615</v>
      </c>
      <c r="AQ6" s="1033" t="s">
        <v>617</v>
      </c>
      <c r="AU6" s="220" t="s">
        <v>381</v>
      </c>
      <c r="AW6" s="409" t="s">
        <v>555</v>
      </c>
      <c r="AX6" s="410" t="s">
        <v>555</v>
      </c>
      <c r="AZ6" s="544" t="s">
        <v>666</v>
      </c>
      <c r="BA6" s="568" t="s">
        <v>676</v>
      </c>
    </row>
    <row r="7" spans="1:55" ht="33.7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9"/>
      <c r="AH7" s="143" t="s">
        <v>343</v>
      </c>
      <c r="AK7" s="143" t="s">
        <v>351</v>
      </c>
      <c r="AM7" s="143" t="s">
        <v>361</v>
      </c>
      <c r="AP7" s="1124" t="s">
        <v>762</v>
      </c>
      <c r="AQ7" s="1033" t="s">
        <v>620</v>
      </c>
      <c r="AU7" s="220" t="s">
        <v>382</v>
      </c>
      <c r="AW7" s="409" t="s">
        <v>556</v>
      </c>
      <c r="AX7" s="410" t="s">
        <v>556</v>
      </c>
      <c r="AZ7" s="544" t="s">
        <v>684</v>
      </c>
      <c r="BA7" s="568" t="s">
        <v>685</v>
      </c>
    </row>
    <row r="8" spans="1:55" ht="33.7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9"/>
      <c r="AK8" s="143" t="s">
        <v>352</v>
      </c>
      <c r="AP8" s="1124" t="s">
        <v>616</v>
      </c>
      <c r="AQ8" s="1033" t="s">
        <v>619</v>
      </c>
      <c r="AU8" s="220" t="s">
        <v>383</v>
      </c>
      <c r="AW8" s="409" t="s">
        <v>557</v>
      </c>
      <c r="AX8" s="410" t="s">
        <v>557</v>
      </c>
      <c r="AZ8" s="146" t="s">
        <v>692</v>
      </c>
      <c r="BA8" s="179" t="s">
        <v>691</v>
      </c>
    </row>
    <row r="9" spans="1:55" ht="56.25">
      <c r="A9" s="6" t="s">
        <v>108</v>
      </c>
      <c r="B9" s="44">
        <v>2007</v>
      </c>
      <c r="E9" s="143" t="s">
        <v>193</v>
      </c>
      <c r="F9" s="147"/>
      <c r="G9" s="143" t="s">
        <v>263</v>
      </c>
      <c r="I9" s="143" t="s">
        <v>184</v>
      </c>
      <c r="O9" s="543" t="s">
        <v>650</v>
      </c>
      <c r="V9" s="1038" t="s">
        <v>184</v>
      </c>
      <c r="W9" s="458"/>
      <c r="X9" s="751" t="s">
        <v>618</v>
      </c>
      <c r="Y9" s="751" t="s">
        <v>638</v>
      </c>
      <c r="Z9" s="208">
        <v>1</v>
      </c>
      <c r="AA9" s="219"/>
      <c r="AK9" s="143" t="s">
        <v>353</v>
      </c>
      <c r="AP9" s="1124" t="s">
        <v>617</v>
      </c>
      <c r="AQ9" s="1033" t="s">
        <v>618</v>
      </c>
      <c r="AW9" s="409" t="s">
        <v>558</v>
      </c>
      <c r="AX9" s="410" t="s">
        <v>558</v>
      </c>
      <c r="AZ9" s="146" t="s">
        <v>769</v>
      </c>
      <c r="BA9" s="179" t="s">
        <v>603</v>
      </c>
    </row>
    <row r="10" spans="1:55" ht="112.5">
      <c r="A10" s="6" t="s">
        <v>109</v>
      </c>
      <c r="B10" s="44">
        <v>2008</v>
      </c>
      <c r="E10" s="143" t="s">
        <v>194</v>
      </c>
      <c r="F10" s="147"/>
      <c r="I10" s="143" t="s">
        <v>208</v>
      </c>
      <c r="O10" s="543" t="s">
        <v>651</v>
      </c>
      <c r="V10" s="1039" t="s">
        <v>208</v>
      </c>
      <c r="W10" s="1036"/>
      <c r="X10" s="1034" t="s">
        <v>619</v>
      </c>
      <c r="Y10" s="1035" t="s">
        <v>686</v>
      </c>
      <c r="Z10" s="208"/>
      <c r="AP10" s="1124" t="s">
        <v>620</v>
      </c>
      <c r="AQ10" s="1033" t="s">
        <v>613</v>
      </c>
      <c r="AW10" s="409" t="s">
        <v>559</v>
      </c>
      <c r="AX10" s="410" t="s">
        <v>559</v>
      </c>
    </row>
    <row r="11" spans="1:55" ht="56.25">
      <c r="A11" s="6" t="s">
        <v>110</v>
      </c>
      <c r="B11" s="44">
        <v>2009</v>
      </c>
      <c r="E11" s="143" t="s">
        <v>195</v>
      </c>
      <c r="F11" s="147"/>
      <c r="I11" s="143" t="s">
        <v>209</v>
      </c>
      <c r="O11" s="526" t="s">
        <v>652</v>
      </c>
      <c r="V11" s="1038" t="s">
        <v>209</v>
      </c>
      <c r="W11" s="460"/>
      <c r="X11" s="459" t="s">
        <v>620</v>
      </c>
      <c r="Y11" s="751" t="s">
        <v>674</v>
      </c>
      <c r="Z11" s="208"/>
      <c r="AP11" s="1124" t="s">
        <v>619</v>
      </c>
      <c r="AQ11" s="740" t="s">
        <v>772</v>
      </c>
      <c r="AW11" s="409" t="s">
        <v>560</v>
      </c>
      <c r="AX11" s="410" t="s">
        <v>560</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124" t="s">
        <v>618</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772</v>
      </c>
      <c r="Y14" s="751" t="s">
        <v>638</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561</v>
      </c>
      <c r="AX23" s="410" t="s">
        <v>561</v>
      </c>
    </row>
    <row r="24" spans="1:50" ht="21" customHeight="1">
      <c r="A24" s="6" t="s">
        <v>120</v>
      </c>
      <c r="B24" s="44">
        <v>2022</v>
      </c>
      <c r="AW24" s="409" t="s">
        <v>562</v>
      </c>
      <c r="AX24" s="410" t="s">
        <v>562</v>
      </c>
    </row>
    <row r="25" spans="1:50">
      <c r="A25" s="6" t="s">
        <v>121</v>
      </c>
      <c r="B25" s="44">
        <v>2023</v>
      </c>
      <c r="AW25" s="409" t="s">
        <v>563</v>
      </c>
      <c r="AX25" s="410" t="s">
        <v>563</v>
      </c>
    </row>
    <row r="26" spans="1:50">
      <c r="A26" s="6" t="s">
        <v>122</v>
      </c>
      <c r="B26" s="44">
        <v>2024</v>
      </c>
      <c r="AX26" s="410" t="s">
        <v>564</v>
      </c>
    </row>
    <row r="27" spans="1:50">
      <c r="A27" s="6" t="s">
        <v>123</v>
      </c>
      <c r="B27" s="44">
        <v>2025</v>
      </c>
      <c r="AX27" s="410" t="s">
        <v>565</v>
      </c>
    </row>
    <row r="28" spans="1:50">
      <c r="A28" s="6" t="s">
        <v>124</v>
      </c>
      <c r="D28" s="270"/>
      <c r="E28" s="271"/>
      <c r="F28" s="271"/>
      <c r="H28" s="272" t="s">
        <v>408</v>
      </c>
      <c r="AX28" s="410" t="s">
        <v>566</v>
      </c>
    </row>
    <row r="29" spans="1:50">
      <c r="A29" s="6" t="s">
        <v>125</v>
      </c>
      <c r="D29" s="273" t="s">
        <v>409</v>
      </c>
      <c r="E29" s="274" t="str">
        <f>IF(periodStart = "","", periodStart)</f>
        <v>01.01.2019</v>
      </c>
      <c r="F29" s="274" t="str">
        <f>IF(periodEnd = "","", periodEnd)</f>
        <v>31.12.2021</v>
      </c>
      <c r="H29" s="275" t="s">
        <v>3121</v>
      </c>
      <c r="AX29" s="410" t="s">
        <v>567</v>
      </c>
    </row>
    <row r="30" spans="1:50">
      <c r="A30" s="6" t="s">
        <v>126</v>
      </c>
      <c r="D30" s="276"/>
      <c r="E30" s="277"/>
      <c r="F30" s="277"/>
      <c r="AX30" s="410" t="s">
        <v>568</v>
      </c>
    </row>
    <row r="31" spans="1:50" ht="12.75">
      <c r="A31" s="6" t="s">
        <v>127</v>
      </c>
      <c r="D31" s="270"/>
      <c r="E31" s="271"/>
      <c r="F31" s="271"/>
      <c r="H31" s="278"/>
      <c r="AX31" s="410" t="s">
        <v>569</v>
      </c>
    </row>
    <row r="32" spans="1:50">
      <c r="A32" s="6" t="s">
        <v>128</v>
      </c>
      <c r="D32" s="273" t="s">
        <v>410</v>
      </c>
      <c r="E32" s="279"/>
      <c r="F32" s="279"/>
      <c r="H32" s="280" t="s">
        <v>411</v>
      </c>
      <c r="O32" s="527" t="s">
        <v>643</v>
      </c>
      <c r="AX32" s="410" t="s">
        <v>570</v>
      </c>
    </row>
    <row r="33" spans="1:50">
      <c r="A33" s="6" t="s">
        <v>129</v>
      </c>
      <c r="O33" s="527" t="s">
        <v>644</v>
      </c>
      <c r="AX33" s="410" t="s">
        <v>571</v>
      </c>
    </row>
    <row r="34" spans="1:50">
      <c r="A34" s="6" t="s">
        <v>130</v>
      </c>
      <c r="O34" s="527" t="s">
        <v>645</v>
      </c>
      <c r="AX34" s="410" t="s">
        <v>572</v>
      </c>
    </row>
    <row r="35" spans="1:50">
      <c r="A35" s="6" t="s">
        <v>131</v>
      </c>
      <c r="O35" s="527" t="s">
        <v>646</v>
      </c>
      <c r="X35" s="527"/>
      <c r="Y35" s="527"/>
      <c r="AX35" s="410" t="s">
        <v>573</v>
      </c>
    </row>
    <row r="36" spans="1:50">
      <c r="A36" s="6" t="s">
        <v>95</v>
      </c>
      <c r="O36" s="527" t="s">
        <v>647</v>
      </c>
      <c r="AX36" s="410" t="s">
        <v>574</v>
      </c>
    </row>
    <row r="37" spans="1:50">
      <c r="A37" s="6" t="s">
        <v>96</v>
      </c>
      <c r="O37" s="527" t="s">
        <v>648</v>
      </c>
      <c r="AX37" s="410" t="s">
        <v>575</v>
      </c>
    </row>
    <row r="38" spans="1:50">
      <c r="A38" s="6" t="s">
        <v>97</v>
      </c>
      <c r="O38" s="527" t="s">
        <v>649</v>
      </c>
      <c r="AX38" s="410" t="s">
        <v>576</v>
      </c>
    </row>
    <row r="39" spans="1:50">
      <c r="A39" s="6" t="s">
        <v>98</v>
      </c>
      <c r="O39" s="527" t="s">
        <v>650</v>
      </c>
      <c r="AX39" s="410" t="s">
        <v>524</v>
      </c>
    </row>
    <row r="40" spans="1:50">
      <c r="A40" s="6" t="s">
        <v>99</v>
      </c>
      <c r="O40" s="527" t="s">
        <v>651</v>
      </c>
      <c r="AX40" s="410" t="s">
        <v>525</v>
      </c>
    </row>
    <row r="41" spans="1:50">
      <c r="A41" s="6" t="s">
        <v>100</v>
      </c>
      <c r="O41" s="527" t="s">
        <v>652</v>
      </c>
      <c r="AX41" s="410" t="s">
        <v>526</v>
      </c>
    </row>
    <row r="42" spans="1:50">
      <c r="A42" s="6" t="s">
        <v>132</v>
      </c>
      <c r="AX42" s="410" t="s">
        <v>527</v>
      </c>
    </row>
    <row r="43" spans="1:50">
      <c r="A43" s="6" t="s">
        <v>133</v>
      </c>
      <c r="AX43" s="410" t="s">
        <v>528</v>
      </c>
    </row>
    <row r="44" spans="1:50">
      <c r="A44" s="6" t="s">
        <v>134</v>
      </c>
      <c r="AX44" s="410" t="s">
        <v>529</v>
      </c>
    </row>
    <row r="45" spans="1:50">
      <c r="A45" s="6" t="s">
        <v>135</v>
      </c>
      <c r="AX45" s="410" t="s">
        <v>530</v>
      </c>
    </row>
    <row r="46" spans="1:50">
      <c r="A46" s="6" t="s">
        <v>136</v>
      </c>
      <c r="AX46" s="410" t="s">
        <v>531</v>
      </c>
    </row>
    <row r="47" spans="1:50">
      <c r="A47" s="6" t="s">
        <v>157</v>
      </c>
      <c r="AX47" s="410" t="s">
        <v>532</v>
      </c>
    </row>
    <row r="48" spans="1:50">
      <c r="A48" s="6" t="s">
        <v>158</v>
      </c>
      <c r="AX48" s="410" t="s">
        <v>533</v>
      </c>
    </row>
    <row r="49" spans="1:50">
      <c r="A49" s="6" t="s">
        <v>159</v>
      </c>
      <c r="AX49" s="410" t="s">
        <v>534</v>
      </c>
    </row>
    <row r="50" spans="1:50">
      <c r="A50" s="6" t="s">
        <v>137</v>
      </c>
      <c r="AX50" s="410" t="s">
        <v>535</v>
      </c>
    </row>
    <row r="51" spans="1:50">
      <c r="A51" s="6" t="s">
        <v>138</v>
      </c>
      <c r="AX51" s="410" t="s">
        <v>536</v>
      </c>
    </row>
    <row r="52" spans="1:50">
      <c r="A52" s="6" t="s">
        <v>139</v>
      </c>
      <c r="AX52" s="410" t="s">
        <v>537</v>
      </c>
    </row>
    <row r="53" spans="1:50">
      <c r="A53" s="6" t="s">
        <v>140</v>
      </c>
      <c r="X53" s="479"/>
      <c r="AX53" s="410" t="s">
        <v>538</v>
      </c>
    </row>
    <row r="54" spans="1:50">
      <c r="A54" s="6" t="s">
        <v>141</v>
      </c>
      <c r="X54" s="479"/>
      <c r="AX54" s="410" t="s">
        <v>539</v>
      </c>
    </row>
    <row r="55" spans="1:50">
      <c r="A55" s="6" t="s">
        <v>142</v>
      </c>
      <c r="X55" s="479"/>
      <c r="AX55" s="410" t="s">
        <v>540</v>
      </c>
    </row>
    <row r="56" spans="1:50">
      <c r="A56" s="6" t="s">
        <v>143</v>
      </c>
      <c r="X56" s="479"/>
      <c r="AX56" s="410" t="s">
        <v>541</v>
      </c>
    </row>
    <row r="57" spans="1:50">
      <c r="A57" s="6" t="s">
        <v>388</v>
      </c>
      <c r="X57" s="479"/>
      <c r="AX57" s="410" t="s">
        <v>542</v>
      </c>
    </row>
    <row r="58" spans="1:50">
      <c r="A58" s="6" t="s">
        <v>144</v>
      </c>
      <c r="X58" s="479"/>
      <c r="AX58" s="410" t="s">
        <v>543</v>
      </c>
    </row>
    <row r="59" spans="1:50">
      <c r="A59" s="6" t="s">
        <v>145</v>
      </c>
      <c r="X59" s="479"/>
      <c r="AX59" s="410" t="s">
        <v>544</v>
      </c>
    </row>
    <row r="60" spans="1:50">
      <c r="A60" s="6" t="s">
        <v>146</v>
      </c>
      <c r="X60" s="479"/>
      <c r="AX60" s="410" t="s">
        <v>545</v>
      </c>
    </row>
    <row r="61" spans="1:50">
      <c r="A61" s="6" t="s">
        <v>147</v>
      </c>
      <c r="X61" s="479"/>
      <c r="AX61" s="410"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0</v>
      </c>
    </row>
    <row r="9" spans="1:1">
      <c r="A9" s="1032">
        <f>IF('Форма 4.2.1 | Т-ТЭ | ТСО'!$O$23="",1,0)</f>
        <v>0</v>
      </c>
    </row>
    <row r="10" spans="1:1">
      <c r="A10" s="1032">
        <f>IF('Форма 4.2.1 | Т-ТЭ | ТСО'!$M$24="",1,0)</f>
        <v>0</v>
      </c>
    </row>
    <row r="11" spans="1:1">
      <c r="A11" s="1032">
        <f>IF('Форма 4.2.1 | Т-ТЭ | ТСО'!$R$24="",1,0)</f>
        <v>0</v>
      </c>
    </row>
    <row r="12" spans="1:1">
      <c r="A12" s="1032">
        <f>IF('Форма 4.2.1 | Т-ТЭ | ТСО'!$T$24="",1,0)</f>
        <v>0</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ТСО'!$O$24="",1,0)</f>
        <v>0</v>
      </c>
    </row>
    <row r="119" spans="1:1">
      <c r="A119" s="1100">
        <f>IF('Форма 4.2.1 | Т-ТЭ | ТСО'!$Y$24="",1,0)</f>
        <v>0</v>
      </c>
    </row>
    <row r="120" spans="1:1">
      <c r="A120" s="1100">
        <f>IF('Форма 4.2.1 | Т-ТЭ | ТСО'!$AA$24="",1,0)</f>
        <v>0</v>
      </c>
    </row>
    <row r="121" spans="1:1">
      <c r="A121" s="1100">
        <f>IF('Форма 4.2.1 | Т-ТЭ | ТСО'!$V$24="",1,0)</f>
        <v>0</v>
      </c>
    </row>
    <row r="122" spans="1:1">
      <c r="A122" s="1100">
        <f>IF('Форма 4.2.1 | Т-ТЭ | ТСО'!$Z$24="",1,0)</f>
        <v>0</v>
      </c>
    </row>
    <row r="123" spans="1:1">
      <c r="A123" s="1100">
        <f>IF('Форма 4.2.1 | Т-ТЭ | ТСО'!$AB$24="",1,0)</f>
        <v>0</v>
      </c>
    </row>
    <row r="124" spans="1:1">
      <c r="A124" s="1100">
        <f>IF('Форма 4.2.1 | Т-ТЭ | ТСО'!$AF$24="",1,0)</f>
        <v>0</v>
      </c>
    </row>
    <row r="125" spans="1:1">
      <c r="A125" s="1100">
        <f>IF('Форма 4.2.1 | Т-ТЭ | ТСО'!$AH$24="",1,0)</f>
        <v>0</v>
      </c>
    </row>
    <row r="126" spans="1:1">
      <c r="A126" s="1100">
        <f>IF('Форма 4.2.1 | Т-ТЭ | ТСО'!$AC$24="",1,0)</f>
        <v>0</v>
      </c>
    </row>
    <row r="127" spans="1:1">
      <c r="A127" s="1100">
        <f>IF('Форма 4.2.1 | Т-ТЭ | ТСО'!$AG$24="",1,0)</f>
        <v>0</v>
      </c>
    </row>
    <row r="128" spans="1:1">
      <c r="A128" s="1100">
        <f>IF('Форма 4.2.1 | Т-ТЭ | ТСО'!$AI$24="",1,0)</f>
        <v>0</v>
      </c>
    </row>
    <row r="129" spans="1:1">
      <c r="A129" s="1100">
        <f>IF('Форма 4.2.1 | Т-ТЭ | ТСО'!$AM$24="",1,0)</f>
        <v>0</v>
      </c>
    </row>
    <row r="130" spans="1:1">
      <c r="A130" s="1100">
        <f>IF('Форма 4.2.1 | Т-ТЭ | ТСО'!$AO$24="",1,0)</f>
        <v>0</v>
      </c>
    </row>
    <row r="131" spans="1:1">
      <c r="A131" s="1100">
        <f>IF('Форма 4.2.1 | Т-ТЭ | ТСО'!$AJ$24="",1,0)</f>
        <v>0</v>
      </c>
    </row>
    <row r="132" spans="1:1">
      <c r="A132" s="1100">
        <f>IF('Форма 4.2.1 | Т-ТЭ | ТСО'!$AN$24="",1,0)</f>
        <v>0</v>
      </c>
    </row>
    <row r="133" spans="1:1">
      <c r="A133" s="1100">
        <f>IF('Форма 4.2.1 | Т-ТЭ | ТСО'!$AP$24="",1,0)</f>
        <v>0</v>
      </c>
    </row>
    <row r="134" spans="1:1">
      <c r="A134" s="1100">
        <f>IF('Форма 4.2.1 | Т-ТЭ | ТСО'!$AT$24="",1,0)</f>
        <v>0</v>
      </c>
    </row>
    <row r="135" spans="1:1">
      <c r="A135" s="1100">
        <f>IF('Форма 4.2.1 | Т-ТЭ | ТСО'!$AV$24="",1,0)</f>
        <v>0</v>
      </c>
    </row>
    <row r="136" spans="1:1">
      <c r="A136" s="1100">
        <f>IF('Форма 4.2.1 | Т-ТЭ | ТСО'!$AQ$24="",1,0)</f>
        <v>0</v>
      </c>
    </row>
    <row r="137" spans="1:1">
      <c r="A137" s="1100">
        <f>IF('Форма 4.2.1 | Т-ТЭ | ТСО'!$AU$24="",1,0)</f>
        <v>0</v>
      </c>
    </row>
    <row r="138" spans="1:1">
      <c r="A138" s="1100">
        <f>IF('Форма 4.2.1 | Т-ТЭ | ТСО'!$AW$24="",1,0)</f>
        <v>0</v>
      </c>
    </row>
    <row r="139" spans="1:1">
      <c r="A139" s="1100">
        <f>IF('Форма 4.2.1 | Т-ТЭ | ТСО'!$BA$24="",1,0)</f>
        <v>0</v>
      </c>
    </row>
    <row r="140" spans="1:1">
      <c r="A140" s="1100">
        <f>IF('Форма 4.2.1 | Т-ТЭ | ТСО'!$BC$24="",1,0)</f>
        <v>0</v>
      </c>
    </row>
    <row r="141" spans="1:1">
      <c r="A141" s="1100">
        <f>IF('Форма 4.2.1 | Т-ТЭ | ТСО'!$AX$24="",1,0)</f>
        <v>0</v>
      </c>
    </row>
    <row r="142" spans="1:1">
      <c r="A142" s="1100">
        <f>IF('Форма 4.2.1 | Т-ТЭ | ТСО'!$BB$24="",1,0)</f>
        <v>0</v>
      </c>
    </row>
    <row r="143" spans="1:1">
      <c r="A143" s="1100">
        <f>IF('Форма 4.2.1 | Т-ТЭ | ТСО'!$BD$24="",1,0)</f>
        <v>0</v>
      </c>
    </row>
    <row r="144" spans="1:1">
      <c r="A144" s="1100">
        <f>IF('Форма 4.8'!$G$19="",1,0)</f>
        <v>0</v>
      </c>
    </row>
    <row r="145" spans="1:1">
      <c r="A145" s="1100">
        <f>IF('Форма 4.8'!$G$24="",1,0)</f>
        <v>0</v>
      </c>
    </row>
    <row r="146" spans="1:1">
      <c r="A146" s="1100">
        <f>IF('Форма 4.8'!$G$25="",1,0)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513</v>
      </c>
      <c r="B1" s="1124" t="s">
        <v>514</v>
      </c>
      <c r="C1" s="1124" t="s">
        <v>67</v>
      </c>
    </row>
    <row r="2" spans="1:3">
      <c r="A2" s="1124">
        <v>4189678</v>
      </c>
      <c r="B2" s="1124" t="s">
        <v>1423</v>
      </c>
      <c r="C2" s="1124" t="s">
        <v>1424</v>
      </c>
    </row>
    <row r="3" spans="1:3">
      <c r="A3" s="1124">
        <v>4190415</v>
      </c>
      <c r="B3" s="1124" t="s">
        <v>1425</v>
      </c>
      <c r="C3" s="1124" t="s">
        <v>1424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2771</v>
      </c>
    </row>
    <row r="4" spans="2:2">
      <c r="B4" s="353" t="s">
        <v>517</v>
      </c>
    </row>
    <row r="5" spans="2:2">
      <c r="B5" s="353" t="s">
        <v>518</v>
      </c>
    </row>
    <row r="6" spans="2:2">
      <c r="B6" s="353"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613</v>
      </c>
    </row>
    <row r="3" spans="1:2">
      <c r="A3" s="1124">
        <v>4213784</v>
      </c>
      <c r="B3" s="1124" t="s">
        <v>772</v>
      </c>
    </row>
    <row r="4" spans="1:2">
      <c r="A4" s="1124">
        <v>4213781</v>
      </c>
      <c r="B4" s="1124" t="s">
        <v>771</v>
      </c>
    </row>
    <row r="5" spans="1:2">
      <c r="A5" s="1124">
        <v>4213776</v>
      </c>
      <c r="B5" s="1124" t="s">
        <v>614</v>
      </c>
    </row>
    <row r="6" spans="1:2">
      <c r="A6" s="1124">
        <v>4213777</v>
      </c>
      <c r="B6" s="1124" t="s">
        <v>615</v>
      </c>
    </row>
    <row r="7" spans="1:2">
      <c r="A7" s="1124">
        <v>4238670</v>
      </c>
      <c r="B7" s="1124" t="s">
        <v>762</v>
      </c>
    </row>
    <row r="8" spans="1:2">
      <c r="A8" s="1124">
        <v>4213778</v>
      </c>
      <c r="B8" s="1124" t="s">
        <v>616</v>
      </c>
    </row>
    <row r="9" spans="1:2">
      <c r="A9" s="1124">
        <v>4213780</v>
      </c>
      <c r="B9" s="1124" t="s">
        <v>617</v>
      </c>
    </row>
    <row r="10" spans="1:2">
      <c r="A10" s="1124">
        <v>4213779</v>
      </c>
      <c r="B10" s="1124" t="s">
        <v>620</v>
      </c>
    </row>
    <row r="11" spans="1:2">
      <c r="A11" s="1124">
        <v>4213783</v>
      </c>
      <c r="B11" s="1124" t="s">
        <v>619</v>
      </c>
    </row>
    <row r="12" spans="1:2">
      <c r="A12" s="1124">
        <v>4213782</v>
      </c>
      <c r="B12" s="1124"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1413</v>
      </c>
    </row>
    <row r="3" spans="1:2">
      <c r="A3" s="1124">
        <v>4190065</v>
      </c>
      <c r="B3" s="1124" t="s">
        <v>1414</v>
      </c>
    </row>
    <row r="4" spans="1:2">
      <c r="A4" s="1124">
        <v>4190066</v>
      </c>
      <c r="B4" s="1124" t="s">
        <v>1415</v>
      </c>
    </row>
    <row r="5" spans="1:2">
      <c r="A5" s="1124">
        <v>4190067</v>
      </c>
      <c r="B5" s="1124" t="s">
        <v>1416</v>
      </c>
    </row>
    <row r="6" spans="1:2">
      <c r="A6" s="1124">
        <v>4190068</v>
      </c>
      <c r="B6" s="1124" t="s">
        <v>1417</v>
      </c>
    </row>
    <row r="7" spans="1:2">
      <c r="A7" s="1124">
        <v>4190069</v>
      </c>
      <c r="B7" s="1124" t="s">
        <v>1418</v>
      </c>
    </row>
    <row r="8" spans="1:2">
      <c r="A8" s="1124">
        <v>4190070</v>
      </c>
      <c r="B8" s="1124" t="s">
        <v>1419</v>
      </c>
    </row>
    <row r="9" spans="1:2">
      <c r="A9" s="1124">
        <v>4190071</v>
      </c>
      <c r="B9" s="1124" t="s">
        <v>1420</v>
      </c>
    </row>
    <row r="10" spans="1:2">
      <c r="A10" s="1124">
        <v>4190072</v>
      </c>
      <c r="B10" s="1124" t="s">
        <v>1421</v>
      </c>
    </row>
    <row r="11" spans="1:2">
      <c r="A11" s="1124">
        <v>4190073</v>
      </c>
      <c r="B11" s="1124" t="s">
        <v>1422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516</v>
      </c>
      <c r="L1" s="360" t="s">
        <v>401</v>
      </c>
      <c r="M1" s="395" t="s">
        <v>515</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9" t="s">
        <v>397</v>
      </c>
      <c r="E4" s="1160"/>
      <c r="F4" s="1160"/>
      <c r="G4" s="1160"/>
      <c r="H4" s="1161"/>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59"/>
      <c r="R8" s="212"/>
      <c r="S8" s="356"/>
      <c r="T8" s="356"/>
      <c r="U8" s="356"/>
      <c r="V8" s="356"/>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9"/>
      <c r="R9" s="212"/>
      <c r="S9" s="356"/>
      <c r="T9" s="356"/>
      <c r="U9" s="356"/>
      <c r="V9" s="356"/>
    </row>
    <row r="10" spans="1:256" ht="12" customHeight="1">
      <c r="C10" s="249"/>
      <c r="D10" s="354" t="s">
        <v>93</v>
      </c>
      <c r="E10" s="354" t="s">
        <v>49</v>
      </c>
      <c r="F10" s="1158" t="s">
        <v>50</v>
      </c>
      <c r="G10" s="1158"/>
      <c r="H10" s="354" t="s">
        <v>51</v>
      </c>
      <c r="I10" s="1158" t="s">
        <v>68</v>
      </c>
      <c r="J10" s="1158"/>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523</v>
      </c>
      <c r="N11" s="212"/>
      <c r="O11" s="212"/>
      <c r="P11" s="212" t="s">
        <v>521</v>
      </c>
      <c r="Q11" s="359" t="s">
        <v>522</v>
      </c>
      <c r="R11" s="212" t="s">
        <v>585</v>
      </c>
      <c r="S11" s="356"/>
      <c r="T11" s="356"/>
      <c r="U11" s="356"/>
      <c r="V11" s="356"/>
    </row>
    <row r="12" spans="1:256" s="265" customFormat="1" ht="0.95" customHeight="1">
      <c r="A12" s="89"/>
      <c r="B12" s="186" t="s">
        <v>405</v>
      </c>
      <c r="C12" s="1149"/>
      <c r="D12" s="1150">
        <v>1</v>
      </c>
      <c r="E12" s="1151" t="s">
        <v>2771</v>
      </c>
      <c r="F12" s="1114"/>
      <c r="G12" s="1102">
        <v>0</v>
      </c>
      <c r="H12" s="357"/>
      <c r="I12" s="250"/>
      <c r="J12" s="394" t="s">
        <v>520</v>
      </c>
      <c r="K12" s="733"/>
      <c r="L12" s="266"/>
      <c r="M12" s="829">
        <f>mergeValue(H12)</f>
        <v>0</v>
      </c>
      <c r="N12" s="1008"/>
      <c r="O12" s="1008"/>
      <c r="P12" s="829" t="str">
        <f>IF(ISERROR(MATCH(Q12,MODesc,0)),"n","y")</f>
        <v>n</v>
      </c>
      <c r="Q12" s="1008" t="s">
        <v>2771</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4" t="s">
        <v>520</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19"/>
      <c r="J14" s="1102">
        <v>1</v>
      </c>
      <c r="K14" s="1113"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GoAMeth6MVVrwscQtYLH4XBsaBuBhQWYdruhNbPsL7CNZzbkt0qTLdkN7oCZHIJ3IJ9Pk1XpnaJ8l8PZ9b3KnA==" saltValue="lENwFL93UF8YCE8q688vt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2759</v>
      </c>
    </row>
    <row r="3" spans="1:10">
      <c r="A3" s="5">
        <v>2</v>
      </c>
      <c r="B3" s="5" t="s">
        <v>1436</v>
      </c>
      <c r="C3" s="5" t="s">
        <v>169</v>
      </c>
      <c r="D3" s="5" t="s">
        <v>1442</v>
      </c>
      <c r="E3" s="5" t="s">
        <v>1443</v>
      </c>
      <c r="F3" s="5" t="s">
        <v>1439</v>
      </c>
      <c r="G3" s="5" t="s">
        <v>1444</v>
      </c>
      <c r="H3" s="5" t="s">
        <v>1445</v>
      </c>
      <c r="J3" s="5" t="s">
        <v>2759</v>
      </c>
    </row>
    <row r="4" spans="1:10">
      <c r="A4" s="5">
        <v>3</v>
      </c>
      <c r="B4" s="5" t="s">
        <v>1436</v>
      </c>
      <c r="C4" s="5" t="s">
        <v>169</v>
      </c>
      <c r="D4" s="5" t="s">
        <v>1446</v>
      </c>
      <c r="E4" s="5" t="s">
        <v>1447</v>
      </c>
      <c r="F4" s="5" t="s">
        <v>1448</v>
      </c>
      <c r="G4" s="5" t="s">
        <v>1449</v>
      </c>
      <c r="J4" s="5" t="s">
        <v>2759</v>
      </c>
    </row>
    <row r="5" spans="1:10">
      <c r="A5" s="5">
        <v>4</v>
      </c>
      <c r="B5" s="5" t="s">
        <v>1436</v>
      </c>
      <c r="C5" s="5" t="s">
        <v>169</v>
      </c>
      <c r="D5" s="5" t="s">
        <v>1450</v>
      </c>
      <c r="E5" s="5" t="s">
        <v>1451</v>
      </c>
      <c r="F5" s="5" t="s">
        <v>1452</v>
      </c>
      <c r="G5" s="5" t="s">
        <v>1453</v>
      </c>
      <c r="H5" s="5" t="s">
        <v>1454</v>
      </c>
      <c r="J5" s="5" t="s">
        <v>2759</v>
      </c>
    </row>
    <row r="6" spans="1:10">
      <c r="A6" s="5">
        <v>5</v>
      </c>
      <c r="B6" s="5" t="s">
        <v>1436</v>
      </c>
      <c r="C6" s="5" t="s">
        <v>169</v>
      </c>
      <c r="D6" s="5" t="s">
        <v>2808</v>
      </c>
      <c r="E6" s="5" t="s">
        <v>2809</v>
      </c>
      <c r="F6" s="5" t="s">
        <v>2810</v>
      </c>
      <c r="G6" s="5" t="s">
        <v>1484</v>
      </c>
      <c r="J6" s="5" t="s">
        <v>2759</v>
      </c>
    </row>
    <row r="7" spans="1:10">
      <c r="A7" s="5">
        <v>6</v>
      </c>
      <c r="B7" s="5" t="s">
        <v>1436</v>
      </c>
      <c r="C7" s="5" t="s">
        <v>169</v>
      </c>
      <c r="D7" s="5" t="s">
        <v>1455</v>
      </c>
      <c r="E7" s="5" t="s">
        <v>1456</v>
      </c>
      <c r="F7" s="5" t="s">
        <v>1457</v>
      </c>
      <c r="G7" s="5" t="s">
        <v>1458</v>
      </c>
      <c r="H7" s="5" t="s">
        <v>1459</v>
      </c>
      <c r="J7" s="5" t="s">
        <v>2759</v>
      </c>
    </row>
    <row r="8" spans="1:10">
      <c r="A8" s="5">
        <v>7</v>
      </c>
      <c r="B8" s="5" t="s">
        <v>1436</v>
      </c>
      <c r="C8" s="5" t="s">
        <v>169</v>
      </c>
      <c r="D8" s="5" t="s">
        <v>1460</v>
      </c>
      <c r="E8" s="5" t="s">
        <v>1461</v>
      </c>
      <c r="F8" s="5" t="s">
        <v>1462</v>
      </c>
      <c r="G8" s="5" t="s">
        <v>1463</v>
      </c>
      <c r="J8" s="5" t="s">
        <v>2759</v>
      </c>
    </row>
    <row r="9" spans="1:10">
      <c r="A9" s="5">
        <v>8</v>
      </c>
      <c r="B9" s="5" t="s">
        <v>1436</v>
      </c>
      <c r="C9" s="5" t="s">
        <v>169</v>
      </c>
      <c r="D9" s="5" t="s">
        <v>1464</v>
      </c>
      <c r="E9" s="5" t="s">
        <v>1465</v>
      </c>
      <c r="F9" s="5" t="s">
        <v>1466</v>
      </c>
      <c r="G9" s="5" t="s">
        <v>1467</v>
      </c>
      <c r="J9" s="5" t="s">
        <v>2759</v>
      </c>
    </row>
    <row r="10" spans="1:10">
      <c r="A10" s="5">
        <v>9</v>
      </c>
      <c r="B10" s="5" t="s">
        <v>1436</v>
      </c>
      <c r="C10" s="5" t="s">
        <v>169</v>
      </c>
      <c r="D10" s="5" t="s">
        <v>1468</v>
      </c>
      <c r="E10" s="5" t="s">
        <v>1469</v>
      </c>
      <c r="F10" s="5" t="s">
        <v>1470</v>
      </c>
      <c r="G10" s="5" t="s">
        <v>1471</v>
      </c>
      <c r="H10" s="5" t="s">
        <v>1472</v>
      </c>
      <c r="J10" s="5" t="s">
        <v>2759</v>
      </c>
    </row>
    <row r="11" spans="1:10">
      <c r="A11" s="5">
        <v>10</v>
      </c>
      <c r="B11" s="5" t="s">
        <v>1436</v>
      </c>
      <c r="C11" s="5" t="s">
        <v>169</v>
      </c>
      <c r="D11" s="5" t="s">
        <v>1473</v>
      </c>
      <c r="E11" s="5" t="s">
        <v>1474</v>
      </c>
      <c r="F11" s="5" t="s">
        <v>1475</v>
      </c>
      <c r="G11" s="5" t="s">
        <v>1444</v>
      </c>
      <c r="H11" s="5" t="s">
        <v>1476</v>
      </c>
      <c r="J11" s="5" t="s">
        <v>2759</v>
      </c>
    </row>
    <row r="12" spans="1:10">
      <c r="A12" s="5">
        <v>11</v>
      </c>
      <c r="B12" s="5" t="s">
        <v>1436</v>
      </c>
      <c r="C12" s="5" t="s">
        <v>169</v>
      </c>
      <c r="D12" s="5" t="s">
        <v>1477</v>
      </c>
      <c r="E12" s="5" t="s">
        <v>1478</v>
      </c>
      <c r="F12" s="5" t="s">
        <v>1479</v>
      </c>
      <c r="G12" s="5" t="s">
        <v>1480</v>
      </c>
      <c r="J12" s="5" t="s">
        <v>2759</v>
      </c>
    </row>
    <row r="13" spans="1:10">
      <c r="A13" s="5">
        <v>12</v>
      </c>
      <c r="B13" s="5" t="s">
        <v>1436</v>
      </c>
      <c r="C13" s="5" t="s">
        <v>169</v>
      </c>
      <c r="D13" s="5" t="s">
        <v>1481</v>
      </c>
      <c r="E13" s="5" t="s">
        <v>1482</v>
      </c>
      <c r="F13" s="5" t="s">
        <v>1483</v>
      </c>
      <c r="G13" s="5" t="s">
        <v>1484</v>
      </c>
      <c r="J13" s="5" t="s">
        <v>2759</v>
      </c>
    </row>
    <row r="14" spans="1:10">
      <c r="A14" s="5">
        <v>13</v>
      </c>
      <c r="B14" s="5" t="s">
        <v>1436</v>
      </c>
      <c r="C14" s="5" t="s">
        <v>169</v>
      </c>
      <c r="D14" s="5" t="s">
        <v>1485</v>
      </c>
      <c r="E14" s="5" t="s">
        <v>1486</v>
      </c>
      <c r="F14" s="5" t="s">
        <v>1487</v>
      </c>
      <c r="G14" s="5" t="s">
        <v>1488</v>
      </c>
      <c r="J14" s="5" t="s">
        <v>2759</v>
      </c>
    </row>
    <row r="15" spans="1:10">
      <c r="A15" s="5">
        <v>14</v>
      </c>
      <c r="B15" s="5" t="s">
        <v>1436</v>
      </c>
      <c r="C15" s="5" t="s">
        <v>169</v>
      </c>
      <c r="D15" s="5" t="s">
        <v>2811</v>
      </c>
      <c r="E15" s="5" t="s">
        <v>2812</v>
      </c>
      <c r="F15" s="5" t="s">
        <v>2813</v>
      </c>
      <c r="G15" s="5" t="s">
        <v>2814</v>
      </c>
      <c r="H15" s="5" t="s">
        <v>2815</v>
      </c>
      <c r="J15" s="5" t="s">
        <v>2759</v>
      </c>
    </row>
    <row r="16" spans="1:10">
      <c r="A16" s="5">
        <v>15</v>
      </c>
      <c r="B16" s="5" t="s">
        <v>1436</v>
      </c>
      <c r="C16" s="5" t="s">
        <v>169</v>
      </c>
      <c r="D16" s="5" t="s">
        <v>1489</v>
      </c>
      <c r="E16" s="5" t="s">
        <v>1490</v>
      </c>
      <c r="F16" s="5" t="s">
        <v>1491</v>
      </c>
      <c r="G16" s="5" t="s">
        <v>1492</v>
      </c>
      <c r="H16" s="5" t="s">
        <v>1493</v>
      </c>
      <c r="J16" s="5" t="s">
        <v>2759</v>
      </c>
    </row>
    <row r="17" spans="1:10">
      <c r="A17" s="5">
        <v>16</v>
      </c>
      <c r="B17" s="5" t="s">
        <v>1436</v>
      </c>
      <c r="C17" s="5" t="s">
        <v>169</v>
      </c>
      <c r="D17" s="5" t="s">
        <v>1494</v>
      </c>
      <c r="E17" s="5" t="s">
        <v>1495</v>
      </c>
      <c r="F17" s="5" t="s">
        <v>1496</v>
      </c>
      <c r="G17" s="5" t="s">
        <v>1497</v>
      </c>
      <c r="H17" s="5" t="s">
        <v>1498</v>
      </c>
      <c r="J17" s="5" t="s">
        <v>2759</v>
      </c>
    </row>
    <row r="18" spans="1:10">
      <c r="A18" s="5">
        <v>17</v>
      </c>
      <c r="B18" s="5" t="s">
        <v>1436</v>
      </c>
      <c r="C18" s="5" t="s">
        <v>169</v>
      </c>
      <c r="D18" s="5" t="s">
        <v>1533</v>
      </c>
      <c r="E18" s="5" t="s">
        <v>2816</v>
      </c>
      <c r="F18" s="5" t="s">
        <v>1534</v>
      </c>
      <c r="G18" s="5" t="s">
        <v>1497</v>
      </c>
      <c r="H18" s="5" t="s">
        <v>1535</v>
      </c>
      <c r="J18" s="5" t="s">
        <v>2759</v>
      </c>
    </row>
    <row r="19" spans="1:10">
      <c r="A19" s="5">
        <v>18</v>
      </c>
      <c r="B19" s="5" t="s">
        <v>1436</v>
      </c>
      <c r="C19" s="5" t="s">
        <v>169</v>
      </c>
      <c r="D19" s="5" t="s">
        <v>1499</v>
      </c>
      <c r="E19" s="5" t="s">
        <v>1500</v>
      </c>
      <c r="F19" s="5" t="s">
        <v>1501</v>
      </c>
      <c r="G19" s="5" t="s">
        <v>1458</v>
      </c>
      <c r="H19" s="5" t="s">
        <v>1502</v>
      </c>
      <c r="J19" s="5" t="s">
        <v>2759</v>
      </c>
    </row>
    <row r="20" spans="1:10">
      <c r="A20" s="5">
        <v>19</v>
      </c>
      <c r="B20" s="5" t="s">
        <v>1436</v>
      </c>
      <c r="C20" s="5" t="s">
        <v>169</v>
      </c>
      <c r="D20" s="5" t="s">
        <v>1503</v>
      </c>
      <c r="E20" s="5" t="s">
        <v>1504</v>
      </c>
      <c r="F20" s="5" t="s">
        <v>1505</v>
      </c>
      <c r="G20" s="5" t="s">
        <v>1449</v>
      </c>
      <c r="H20" s="5" t="s">
        <v>1506</v>
      </c>
      <c r="J20" s="5" t="s">
        <v>2759</v>
      </c>
    </row>
    <row r="21" spans="1:10">
      <c r="A21" s="5">
        <v>20</v>
      </c>
      <c r="B21" s="5" t="s">
        <v>1436</v>
      </c>
      <c r="C21" s="5" t="s">
        <v>169</v>
      </c>
      <c r="D21" s="5" t="s">
        <v>2817</v>
      </c>
      <c r="E21" s="5" t="s">
        <v>2818</v>
      </c>
      <c r="F21" s="5" t="s">
        <v>1509</v>
      </c>
      <c r="G21" s="5" t="s">
        <v>2819</v>
      </c>
      <c r="J21" s="5" t="s">
        <v>2759</v>
      </c>
    </row>
    <row r="22" spans="1:10">
      <c r="A22" s="5">
        <v>21</v>
      </c>
      <c r="B22" s="5" t="s">
        <v>1436</v>
      </c>
      <c r="C22" s="5" t="s">
        <v>169</v>
      </c>
      <c r="D22" s="5" t="s">
        <v>1507</v>
      </c>
      <c r="E22" s="5" t="s">
        <v>1508</v>
      </c>
      <c r="F22" s="5" t="s">
        <v>1509</v>
      </c>
      <c r="G22" s="5" t="s">
        <v>1510</v>
      </c>
      <c r="J22" s="5" t="s">
        <v>2759</v>
      </c>
    </row>
    <row r="23" spans="1:10">
      <c r="A23" s="5">
        <v>22</v>
      </c>
      <c r="B23" s="5" t="s">
        <v>1436</v>
      </c>
      <c r="C23" s="5" t="s">
        <v>169</v>
      </c>
      <c r="D23" s="5" t="s">
        <v>1511</v>
      </c>
      <c r="E23" s="5" t="s">
        <v>1512</v>
      </c>
      <c r="F23" s="5" t="s">
        <v>1513</v>
      </c>
      <c r="G23" s="5" t="s">
        <v>1514</v>
      </c>
      <c r="H23" s="5" t="s">
        <v>1515</v>
      </c>
      <c r="J23" s="5" t="s">
        <v>2759</v>
      </c>
    </row>
    <row r="24" spans="1:10">
      <c r="A24" s="5">
        <v>23</v>
      </c>
      <c r="B24" s="5" t="s">
        <v>1436</v>
      </c>
      <c r="C24" s="5" t="s">
        <v>169</v>
      </c>
      <c r="D24" s="5" t="s">
        <v>1516</v>
      </c>
      <c r="E24" s="5" t="s">
        <v>1517</v>
      </c>
      <c r="F24" s="5" t="s">
        <v>1518</v>
      </c>
      <c r="G24" s="5" t="s">
        <v>1463</v>
      </c>
      <c r="H24" s="5" t="s">
        <v>1519</v>
      </c>
      <c r="J24" s="5" t="s">
        <v>2759</v>
      </c>
    </row>
    <row r="25" spans="1:10">
      <c r="A25" s="5">
        <v>24</v>
      </c>
      <c r="B25" s="5" t="s">
        <v>1436</v>
      </c>
      <c r="C25" s="5" t="s">
        <v>169</v>
      </c>
      <c r="D25" s="5" t="s">
        <v>1520</v>
      </c>
      <c r="E25" s="5" t="s">
        <v>1521</v>
      </c>
      <c r="F25" s="5" t="s">
        <v>1522</v>
      </c>
      <c r="G25" s="5" t="s">
        <v>1523</v>
      </c>
      <c r="J25" s="5" t="s">
        <v>2759</v>
      </c>
    </row>
    <row r="26" spans="1:10">
      <c r="A26" s="5">
        <v>25</v>
      </c>
      <c r="B26" s="5" t="s">
        <v>1436</v>
      </c>
      <c r="C26" s="5" t="s">
        <v>169</v>
      </c>
      <c r="D26" s="5" t="s">
        <v>1524</v>
      </c>
      <c r="E26" s="5" t="s">
        <v>1525</v>
      </c>
      <c r="F26" s="5" t="s">
        <v>1526</v>
      </c>
      <c r="G26" s="5" t="s">
        <v>1527</v>
      </c>
      <c r="H26" s="5" t="s">
        <v>1528</v>
      </c>
      <c r="J26" s="5" t="s">
        <v>2759</v>
      </c>
    </row>
    <row r="27" spans="1:10">
      <c r="A27" s="5">
        <v>26</v>
      </c>
      <c r="B27" s="5" t="s">
        <v>1436</v>
      </c>
      <c r="C27" s="5" t="s">
        <v>169</v>
      </c>
      <c r="D27" s="5" t="s">
        <v>1529</v>
      </c>
      <c r="E27" s="5" t="s">
        <v>1530</v>
      </c>
      <c r="F27" s="5" t="s">
        <v>1531</v>
      </c>
      <c r="G27" s="5" t="s">
        <v>1532</v>
      </c>
      <c r="J27" s="5" t="s">
        <v>2759</v>
      </c>
    </row>
    <row r="28" spans="1:10">
      <c r="A28" s="5">
        <v>27</v>
      </c>
      <c r="B28" s="5" t="s">
        <v>1436</v>
      </c>
      <c r="C28" s="5" t="s">
        <v>169</v>
      </c>
      <c r="D28" s="5" t="s">
        <v>1536</v>
      </c>
      <c r="E28" s="5" t="s">
        <v>1537</v>
      </c>
      <c r="F28" s="5" t="s">
        <v>1538</v>
      </c>
      <c r="G28" s="5" t="s">
        <v>1484</v>
      </c>
      <c r="H28" s="5" t="s">
        <v>1539</v>
      </c>
      <c r="J28" s="5" t="s">
        <v>2759</v>
      </c>
    </row>
    <row r="29" spans="1:10">
      <c r="A29" s="5">
        <v>28</v>
      </c>
      <c r="B29" s="5" t="s">
        <v>1436</v>
      </c>
      <c r="C29" s="5" t="s">
        <v>169</v>
      </c>
      <c r="D29" s="5" t="s">
        <v>1926</v>
      </c>
      <c r="E29" s="5" t="s">
        <v>2820</v>
      </c>
      <c r="F29" s="5" t="s">
        <v>1927</v>
      </c>
      <c r="G29" s="5" t="s">
        <v>1784</v>
      </c>
      <c r="H29" s="5" t="s">
        <v>1928</v>
      </c>
      <c r="I29" s="5" t="s">
        <v>2821</v>
      </c>
      <c r="J29" s="5" t="s">
        <v>2759</v>
      </c>
    </row>
    <row r="30" spans="1:10">
      <c r="A30" s="5">
        <v>29</v>
      </c>
      <c r="B30" s="5" t="s">
        <v>1436</v>
      </c>
      <c r="C30" s="5" t="s">
        <v>169</v>
      </c>
      <c r="D30" s="5" t="s">
        <v>1540</v>
      </c>
      <c r="E30" s="5" t="s">
        <v>1541</v>
      </c>
      <c r="F30" s="5" t="s">
        <v>1542</v>
      </c>
      <c r="G30" s="5" t="s">
        <v>1543</v>
      </c>
      <c r="H30" s="5" t="s">
        <v>1544</v>
      </c>
      <c r="J30" s="5" t="s">
        <v>2759</v>
      </c>
    </row>
    <row r="31" spans="1:10">
      <c r="A31" s="5">
        <v>30</v>
      </c>
      <c r="B31" s="5" t="s">
        <v>1436</v>
      </c>
      <c r="C31" s="5" t="s">
        <v>169</v>
      </c>
      <c r="D31" s="5" t="s">
        <v>1545</v>
      </c>
      <c r="E31" s="5" t="s">
        <v>1546</v>
      </c>
      <c r="F31" s="5" t="s">
        <v>1487</v>
      </c>
      <c r="G31" s="5" t="s">
        <v>1497</v>
      </c>
      <c r="J31" s="5" t="s">
        <v>2759</v>
      </c>
    </row>
    <row r="32" spans="1:10">
      <c r="A32" s="5">
        <v>31</v>
      </c>
      <c r="B32" s="5" t="s">
        <v>1436</v>
      </c>
      <c r="C32" s="5" t="s">
        <v>169</v>
      </c>
      <c r="D32" s="5" t="s">
        <v>1547</v>
      </c>
      <c r="E32" s="5" t="s">
        <v>1548</v>
      </c>
      <c r="F32" s="5" t="s">
        <v>1549</v>
      </c>
      <c r="G32" s="5" t="s">
        <v>1453</v>
      </c>
      <c r="H32" s="5" t="s">
        <v>1550</v>
      </c>
      <c r="J32" s="5" t="s">
        <v>2759</v>
      </c>
    </row>
    <row r="33" spans="1:10">
      <c r="A33" s="5">
        <v>32</v>
      </c>
      <c r="B33" s="5" t="s">
        <v>1436</v>
      </c>
      <c r="C33" s="5" t="s">
        <v>169</v>
      </c>
      <c r="D33" s="5" t="s">
        <v>1551</v>
      </c>
      <c r="E33" s="5" t="s">
        <v>1552</v>
      </c>
      <c r="F33" s="5" t="s">
        <v>1553</v>
      </c>
      <c r="G33" s="5" t="s">
        <v>1554</v>
      </c>
      <c r="H33" s="5" t="s">
        <v>1555</v>
      </c>
      <c r="J33" s="5" t="s">
        <v>2759</v>
      </c>
    </row>
    <row r="34" spans="1:10">
      <c r="A34" s="5">
        <v>33</v>
      </c>
      <c r="B34" s="5" t="s">
        <v>1436</v>
      </c>
      <c r="C34" s="5" t="s">
        <v>169</v>
      </c>
      <c r="D34" s="5" t="s">
        <v>1556</v>
      </c>
      <c r="E34" s="5" t="s">
        <v>1557</v>
      </c>
      <c r="F34" s="5" t="s">
        <v>1558</v>
      </c>
      <c r="G34" s="5" t="s">
        <v>1559</v>
      </c>
      <c r="H34" s="5" t="s">
        <v>1560</v>
      </c>
      <c r="J34" s="5" t="s">
        <v>2759</v>
      </c>
    </row>
    <row r="35" spans="1:10">
      <c r="A35" s="5">
        <v>34</v>
      </c>
      <c r="B35" s="5" t="s">
        <v>1436</v>
      </c>
      <c r="C35" s="5" t="s">
        <v>169</v>
      </c>
      <c r="D35" s="5" t="s">
        <v>1561</v>
      </c>
      <c r="E35" s="5" t="s">
        <v>1562</v>
      </c>
      <c r="F35" s="5" t="s">
        <v>1563</v>
      </c>
      <c r="G35" s="5" t="s">
        <v>1564</v>
      </c>
      <c r="H35" s="5" t="s">
        <v>1565</v>
      </c>
      <c r="J35" s="5" t="s">
        <v>2759</v>
      </c>
    </row>
    <row r="36" spans="1:10">
      <c r="A36" s="5">
        <v>35</v>
      </c>
      <c r="B36" s="5" t="s">
        <v>1436</v>
      </c>
      <c r="C36" s="5" t="s">
        <v>169</v>
      </c>
      <c r="D36" s="5" t="s">
        <v>1566</v>
      </c>
      <c r="E36" s="5" t="s">
        <v>1567</v>
      </c>
      <c r="F36" s="5" t="s">
        <v>1568</v>
      </c>
      <c r="G36" s="5" t="s">
        <v>1554</v>
      </c>
      <c r="J36" s="5" t="s">
        <v>2759</v>
      </c>
    </row>
    <row r="37" spans="1:10">
      <c r="A37" s="5">
        <v>36</v>
      </c>
      <c r="B37" s="5" t="s">
        <v>1436</v>
      </c>
      <c r="C37" s="5" t="s">
        <v>169</v>
      </c>
      <c r="D37" s="5" t="s">
        <v>2822</v>
      </c>
      <c r="E37" s="5" t="s">
        <v>2823</v>
      </c>
      <c r="F37" s="5" t="s">
        <v>2824</v>
      </c>
      <c r="G37" s="5" t="s">
        <v>1784</v>
      </c>
      <c r="H37" s="5" t="s">
        <v>2324</v>
      </c>
      <c r="J37" s="5" t="s">
        <v>2759</v>
      </c>
    </row>
    <row r="38" spans="1:10">
      <c r="A38" s="5">
        <v>37</v>
      </c>
      <c r="B38" s="5" t="s">
        <v>1436</v>
      </c>
      <c r="C38" s="5" t="s">
        <v>169</v>
      </c>
      <c r="D38" s="5" t="s">
        <v>1569</v>
      </c>
      <c r="E38" s="5" t="s">
        <v>1570</v>
      </c>
      <c r="F38" s="5" t="s">
        <v>1571</v>
      </c>
      <c r="G38" s="5" t="s">
        <v>1572</v>
      </c>
      <c r="H38" s="5" t="s">
        <v>1573</v>
      </c>
      <c r="J38" s="5" t="s">
        <v>2759</v>
      </c>
    </row>
    <row r="39" spans="1:10">
      <c r="A39" s="5">
        <v>38</v>
      </c>
      <c r="B39" s="5" t="s">
        <v>1436</v>
      </c>
      <c r="C39" s="5" t="s">
        <v>169</v>
      </c>
      <c r="D39" s="5" t="s">
        <v>1574</v>
      </c>
      <c r="E39" s="5" t="s">
        <v>1575</v>
      </c>
      <c r="F39" s="5" t="s">
        <v>1576</v>
      </c>
      <c r="G39" s="5" t="s">
        <v>1577</v>
      </c>
      <c r="J39" s="5" t="s">
        <v>2759</v>
      </c>
    </row>
    <row r="40" spans="1:10">
      <c r="A40" s="5">
        <v>39</v>
      </c>
      <c r="B40" s="5" t="s">
        <v>1436</v>
      </c>
      <c r="C40" s="5" t="s">
        <v>169</v>
      </c>
      <c r="D40" s="5" t="s">
        <v>1578</v>
      </c>
      <c r="E40" s="5" t="s">
        <v>1579</v>
      </c>
      <c r="F40" s="5" t="s">
        <v>1580</v>
      </c>
      <c r="G40" s="5" t="s">
        <v>1581</v>
      </c>
      <c r="H40" s="5" t="s">
        <v>1582</v>
      </c>
      <c r="J40" s="5" t="s">
        <v>2759</v>
      </c>
    </row>
    <row r="41" spans="1:10">
      <c r="A41" s="5">
        <v>40</v>
      </c>
      <c r="B41" s="5" t="s">
        <v>1436</v>
      </c>
      <c r="C41" s="5" t="s">
        <v>169</v>
      </c>
      <c r="D41" s="5" t="s">
        <v>1583</v>
      </c>
      <c r="E41" s="5" t="s">
        <v>1584</v>
      </c>
      <c r="F41" s="5" t="s">
        <v>1585</v>
      </c>
      <c r="G41" s="5" t="s">
        <v>1586</v>
      </c>
      <c r="H41" s="5" t="s">
        <v>1582</v>
      </c>
      <c r="J41" s="5" t="s">
        <v>2759</v>
      </c>
    </row>
    <row r="42" spans="1:10">
      <c r="A42" s="5">
        <v>41</v>
      </c>
      <c r="B42" s="5" t="s">
        <v>1436</v>
      </c>
      <c r="C42" s="5" t="s">
        <v>169</v>
      </c>
      <c r="D42" s="5" t="s">
        <v>1587</v>
      </c>
      <c r="E42" s="5" t="s">
        <v>1588</v>
      </c>
      <c r="F42" s="5" t="s">
        <v>1589</v>
      </c>
      <c r="G42" s="5" t="s">
        <v>1590</v>
      </c>
      <c r="H42" s="5" t="s">
        <v>1591</v>
      </c>
      <c r="J42" s="5" t="s">
        <v>2759</v>
      </c>
    </row>
    <row r="43" spans="1:10">
      <c r="A43" s="5">
        <v>42</v>
      </c>
      <c r="B43" s="5" t="s">
        <v>1436</v>
      </c>
      <c r="C43" s="5" t="s">
        <v>169</v>
      </c>
      <c r="D43" s="5" t="s">
        <v>1592</v>
      </c>
      <c r="E43" s="5" t="s">
        <v>1593</v>
      </c>
      <c r="F43" s="5" t="s">
        <v>1594</v>
      </c>
      <c r="G43" s="5" t="s">
        <v>1595</v>
      </c>
      <c r="H43" s="5" t="s">
        <v>1596</v>
      </c>
      <c r="J43" s="5" t="s">
        <v>2759</v>
      </c>
    </row>
    <row r="44" spans="1:10">
      <c r="A44" s="5">
        <v>43</v>
      </c>
      <c r="B44" s="5" t="s">
        <v>1436</v>
      </c>
      <c r="C44" s="5" t="s">
        <v>169</v>
      </c>
      <c r="D44" s="5" t="s">
        <v>1598</v>
      </c>
      <c r="E44" s="5" t="s">
        <v>1599</v>
      </c>
      <c r="F44" s="5" t="s">
        <v>1600</v>
      </c>
      <c r="G44" s="5" t="s">
        <v>1601</v>
      </c>
      <c r="H44" s="5" t="s">
        <v>1602</v>
      </c>
      <c r="J44" s="5" t="s">
        <v>2759</v>
      </c>
    </row>
    <row r="45" spans="1:10">
      <c r="A45" s="5">
        <v>44</v>
      </c>
      <c r="B45" s="5" t="s">
        <v>1436</v>
      </c>
      <c r="C45" s="5" t="s">
        <v>169</v>
      </c>
      <c r="D45" s="5" t="s">
        <v>1603</v>
      </c>
      <c r="E45" s="5" t="s">
        <v>1604</v>
      </c>
      <c r="F45" s="5" t="s">
        <v>1605</v>
      </c>
      <c r="G45" s="5" t="s">
        <v>1606</v>
      </c>
      <c r="H45" s="5" t="s">
        <v>1607</v>
      </c>
      <c r="J45" s="5" t="s">
        <v>2759</v>
      </c>
    </row>
    <row r="46" spans="1:10">
      <c r="A46" s="5">
        <v>45</v>
      </c>
      <c r="B46" s="5" t="s">
        <v>1436</v>
      </c>
      <c r="C46" s="5" t="s">
        <v>169</v>
      </c>
      <c r="D46" s="5" t="s">
        <v>1608</v>
      </c>
      <c r="E46" s="5" t="s">
        <v>1609</v>
      </c>
      <c r="F46" s="5" t="s">
        <v>1610</v>
      </c>
      <c r="G46" s="5" t="s">
        <v>1497</v>
      </c>
      <c r="H46" s="5" t="s">
        <v>1611</v>
      </c>
      <c r="J46" s="5" t="s">
        <v>2759</v>
      </c>
    </row>
    <row r="47" spans="1:10">
      <c r="A47" s="5">
        <v>46</v>
      </c>
      <c r="B47" s="5" t="s">
        <v>1436</v>
      </c>
      <c r="C47" s="5" t="s">
        <v>169</v>
      </c>
      <c r="D47" s="5" t="s">
        <v>1612</v>
      </c>
      <c r="E47" s="5" t="s">
        <v>1613</v>
      </c>
      <c r="F47" s="5" t="s">
        <v>1614</v>
      </c>
      <c r="G47" s="5" t="s">
        <v>1615</v>
      </c>
      <c r="H47" s="5" t="s">
        <v>1616</v>
      </c>
      <c r="J47" s="5" t="s">
        <v>2759</v>
      </c>
    </row>
    <row r="48" spans="1:10">
      <c r="A48" s="5">
        <v>47</v>
      </c>
      <c r="B48" s="5" t="s">
        <v>1436</v>
      </c>
      <c r="C48" s="5" t="s">
        <v>169</v>
      </c>
      <c r="D48" s="5" t="s">
        <v>1617</v>
      </c>
      <c r="E48" s="5" t="s">
        <v>1618</v>
      </c>
      <c r="F48" s="5" t="s">
        <v>1619</v>
      </c>
      <c r="G48" s="5" t="s">
        <v>1620</v>
      </c>
      <c r="H48" s="5" t="s">
        <v>1621</v>
      </c>
      <c r="J48" s="5" t="s">
        <v>2759</v>
      </c>
    </row>
    <row r="49" spans="1:10">
      <c r="A49" s="5">
        <v>48</v>
      </c>
      <c r="B49" s="5" t="s">
        <v>1436</v>
      </c>
      <c r="C49" s="5" t="s">
        <v>169</v>
      </c>
      <c r="D49" s="5" t="s">
        <v>1622</v>
      </c>
      <c r="E49" s="5" t="s">
        <v>1623</v>
      </c>
      <c r="F49" s="5" t="s">
        <v>1624</v>
      </c>
      <c r="G49" s="5" t="s">
        <v>1488</v>
      </c>
      <c r="J49" s="5" t="s">
        <v>2759</v>
      </c>
    </row>
    <row r="50" spans="1:10">
      <c r="A50" s="5">
        <v>49</v>
      </c>
      <c r="B50" s="5" t="s">
        <v>1436</v>
      </c>
      <c r="C50" s="5" t="s">
        <v>169</v>
      </c>
      <c r="D50" s="5" t="s">
        <v>1625</v>
      </c>
      <c r="E50" s="5" t="s">
        <v>1626</v>
      </c>
      <c r="F50" s="5" t="s">
        <v>1627</v>
      </c>
      <c r="G50" s="5" t="s">
        <v>1484</v>
      </c>
      <c r="H50" s="5" t="s">
        <v>1628</v>
      </c>
      <c r="J50" s="5" t="s">
        <v>2759</v>
      </c>
    </row>
    <row r="51" spans="1:10">
      <c r="A51" s="5">
        <v>50</v>
      </c>
      <c r="B51" s="5" t="s">
        <v>1436</v>
      </c>
      <c r="C51" s="5" t="s">
        <v>169</v>
      </c>
      <c r="D51" s="5" t="s">
        <v>1629</v>
      </c>
      <c r="E51" s="5" t="s">
        <v>1630</v>
      </c>
      <c r="F51" s="5" t="s">
        <v>1631</v>
      </c>
      <c r="G51" s="5" t="s">
        <v>1632</v>
      </c>
      <c r="H51" s="5" t="s">
        <v>1633</v>
      </c>
      <c r="J51" s="5" t="s">
        <v>2759</v>
      </c>
    </row>
    <row r="52" spans="1:10">
      <c r="A52" s="5">
        <v>51</v>
      </c>
      <c r="B52" s="5" t="s">
        <v>1436</v>
      </c>
      <c r="C52" s="5" t="s">
        <v>169</v>
      </c>
      <c r="D52" s="5" t="s">
        <v>1634</v>
      </c>
      <c r="E52" s="5" t="s">
        <v>1635</v>
      </c>
      <c r="F52" s="5" t="s">
        <v>1636</v>
      </c>
      <c r="G52" s="5" t="s">
        <v>1637</v>
      </c>
      <c r="H52" s="5" t="s">
        <v>1638</v>
      </c>
      <c r="J52" s="5" t="s">
        <v>2759</v>
      </c>
    </row>
    <row r="53" spans="1:10">
      <c r="A53" s="5">
        <v>52</v>
      </c>
      <c r="B53" s="5" t="s">
        <v>1436</v>
      </c>
      <c r="C53" s="5" t="s">
        <v>169</v>
      </c>
      <c r="D53" s="5" t="s">
        <v>1639</v>
      </c>
      <c r="E53" s="5" t="s">
        <v>1640</v>
      </c>
      <c r="F53" s="5" t="s">
        <v>1641</v>
      </c>
      <c r="G53" s="5" t="s">
        <v>1642</v>
      </c>
      <c r="H53" s="5" t="s">
        <v>1643</v>
      </c>
      <c r="J53" s="5" t="s">
        <v>2759</v>
      </c>
    </row>
    <row r="54" spans="1:10">
      <c r="A54" s="5">
        <v>53</v>
      </c>
      <c r="B54" s="5" t="s">
        <v>1436</v>
      </c>
      <c r="C54" s="5" t="s">
        <v>169</v>
      </c>
      <c r="D54" s="5" t="s">
        <v>2825</v>
      </c>
      <c r="E54" s="5" t="s">
        <v>2826</v>
      </c>
      <c r="F54" s="5" t="s">
        <v>2827</v>
      </c>
      <c r="G54" s="5" t="s">
        <v>1647</v>
      </c>
      <c r="J54" s="5" t="s">
        <v>2759</v>
      </c>
    </row>
    <row r="55" spans="1:10">
      <c r="A55" s="5">
        <v>54</v>
      </c>
      <c r="B55" s="5" t="s">
        <v>1436</v>
      </c>
      <c r="C55" s="5" t="s">
        <v>169</v>
      </c>
      <c r="D55" s="5" t="s">
        <v>1644</v>
      </c>
      <c r="E55" s="5" t="s">
        <v>1645</v>
      </c>
      <c r="F55" s="5" t="s">
        <v>1646</v>
      </c>
      <c r="G55" s="5" t="s">
        <v>1647</v>
      </c>
      <c r="J55" s="5" t="s">
        <v>2759</v>
      </c>
    </row>
    <row r="56" spans="1:10">
      <c r="A56" s="5">
        <v>55</v>
      </c>
      <c r="B56" s="5" t="s">
        <v>1436</v>
      </c>
      <c r="C56" s="5" t="s">
        <v>169</v>
      </c>
      <c r="D56" s="5" t="s">
        <v>2828</v>
      </c>
      <c r="E56" s="5" t="s">
        <v>2829</v>
      </c>
      <c r="F56" s="5" t="s">
        <v>2830</v>
      </c>
      <c r="G56" s="5" t="s">
        <v>1784</v>
      </c>
      <c r="J56" s="5" t="s">
        <v>2759</v>
      </c>
    </row>
    <row r="57" spans="1:10">
      <c r="A57" s="5">
        <v>56</v>
      </c>
      <c r="B57" s="5" t="s">
        <v>1436</v>
      </c>
      <c r="C57" s="5" t="s">
        <v>169</v>
      </c>
      <c r="E57" s="5" t="s">
        <v>2831</v>
      </c>
      <c r="F57" s="5" t="s">
        <v>2832</v>
      </c>
      <c r="G57" s="5" t="s">
        <v>1449</v>
      </c>
      <c r="J57" s="5" t="s">
        <v>2759</v>
      </c>
    </row>
    <row r="58" spans="1:10">
      <c r="A58" s="5">
        <v>57</v>
      </c>
      <c r="B58" s="5" t="s">
        <v>1436</v>
      </c>
      <c r="C58" s="5" t="s">
        <v>169</v>
      </c>
      <c r="D58" s="5" t="s">
        <v>1648</v>
      </c>
      <c r="E58" s="5" t="s">
        <v>1649</v>
      </c>
      <c r="F58" s="5" t="s">
        <v>1650</v>
      </c>
      <c r="G58" s="5" t="s">
        <v>1651</v>
      </c>
      <c r="H58" s="5" t="s">
        <v>1652</v>
      </c>
      <c r="J58" s="5" t="s">
        <v>2759</v>
      </c>
    </row>
    <row r="59" spans="1:10">
      <c r="A59" s="5">
        <v>58</v>
      </c>
      <c r="B59" s="5" t="s">
        <v>1436</v>
      </c>
      <c r="C59" s="5" t="s">
        <v>169</v>
      </c>
      <c r="D59" s="5" t="s">
        <v>1653</v>
      </c>
      <c r="E59" s="5" t="s">
        <v>1654</v>
      </c>
      <c r="F59" s="5" t="s">
        <v>1655</v>
      </c>
      <c r="G59" s="5" t="s">
        <v>1661</v>
      </c>
      <c r="H59" s="5" t="s">
        <v>1657</v>
      </c>
      <c r="J59" s="5" t="s">
        <v>2759</v>
      </c>
    </row>
    <row r="60" spans="1:10">
      <c r="A60" s="5">
        <v>59</v>
      </c>
      <c r="B60" s="5" t="s">
        <v>1436</v>
      </c>
      <c r="C60" s="5" t="s">
        <v>169</v>
      </c>
      <c r="D60" s="5" t="s">
        <v>1658</v>
      </c>
      <c r="E60" s="5" t="s">
        <v>1659</v>
      </c>
      <c r="F60" s="5" t="s">
        <v>1660</v>
      </c>
      <c r="G60" s="5" t="s">
        <v>1661</v>
      </c>
      <c r="H60" s="5" t="s">
        <v>1662</v>
      </c>
      <c r="J60" s="5" t="s">
        <v>2759</v>
      </c>
    </row>
    <row r="61" spans="1:10">
      <c r="A61" s="5">
        <v>60</v>
      </c>
      <c r="B61" s="5" t="s">
        <v>1436</v>
      </c>
      <c r="C61" s="5" t="s">
        <v>169</v>
      </c>
      <c r="D61" s="5" t="s">
        <v>2833</v>
      </c>
      <c r="E61" s="5" t="s">
        <v>2834</v>
      </c>
      <c r="F61" s="5" t="s">
        <v>2835</v>
      </c>
      <c r="G61" s="5" t="s">
        <v>1724</v>
      </c>
      <c r="J61" s="5" t="s">
        <v>2759</v>
      </c>
    </row>
    <row r="62" spans="1:10">
      <c r="A62" s="5">
        <v>61</v>
      </c>
      <c r="B62" s="5" t="s">
        <v>1436</v>
      </c>
      <c r="C62" s="5" t="s">
        <v>169</v>
      </c>
      <c r="D62" s="5" t="s">
        <v>1663</v>
      </c>
      <c r="E62" s="5" t="s">
        <v>1664</v>
      </c>
      <c r="F62" s="5" t="s">
        <v>1665</v>
      </c>
      <c r="G62" s="5" t="s">
        <v>1724</v>
      </c>
      <c r="H62" s="5" t="s">
        <v>1667</v>
      </c>
      <c r="J62" s="5" t="s">
        <v>2759</v>
      </c>
    </row>
    <row r="63" spans="1:10">
      <c r="A63" s="5">
        <v>62</v>
      </c>
      <c r="B63" s="5" t="s">
        <v>1436</v>
      </c>
      <c r="C63" s="5" t="s">
        <v>169</v>
      </c>
      <c r="D63" s="5" t="s">
        <v>1668</v>
      </c>
      <c r="E63" s="5" t="s">
        <v>1669</v>
      </c>
      <c r="F63" s="5" t="s">
        <v>1670</v>
      </c>
      <c r="G63" s="5" t="s">
        <v>1666</v>
      </c>
      <c r="H63" s="5" t="s">
        <v>1662</v>
      </c>
      <c r="I63" s="5" t="s">
        <v>2836</v>
      </c>
      <c r="J63" s="5" t="s">
        <v>2759</v>
      </c>
    </row>
    <row r="64" spans="1:10">
      <c r="A64" s="5">
        <v>63</v>
      </c>
      <c r="B64" s="5" t="s">
        <v>1436</v>
      </c>
      <c r="C64" s="5" t="s">
        <v>169</v>
      </c>
      <c r="D64" s="5" t="s">
        <v>1671</v>
      </c>
      <c r="E64" s="5" t="s">
        <v>1672</v>
      </c>
      <c r="F64" s="5" t="s">
        <v>1673</v>
      </c>
      <c r="G64" s="5" t="s">
        <v>1674</v>
      </c>
      <c r="H64" s="5" t="s">
        <v>1675</v>
      </c>
      <c r="J64" s="5" t="s">
        <v>2759</v>
      </c>
    </row>
    <row r="65" spans="1:10">
      <c r="A65" s="5">
        <v>64</v>
      </c>
      <c r="B65" s="5" t="s">
        <v>1436</v>
      </c>
      <c r="C65" s="5" t="s">
        <v>169</v>
      </c>
      <c r="D65" s="5" t="s">
        <v>1676</v>
      </c>
      <c r="E65" s="5" t="s">
        <v>1677</v>
      </c>
      <c r="F65" s="5" t="s">
        <v>1678</v>
      </c>
      <c r="G65" s="5" t="s">
        <v>1679</v>
      </c>
      <c r="H65" s="5" t="s">
        <v>1680</v>
      </c>
      <c r="J65" s="5" t="s">
        <v>2759</v>
      </c>
    </row>
    <row r="66" spans="1:10">
      <c r="A66" s="5">
        <v>65</v>
      </c>
      <c r="B66" s="5" t="s">
        <v>1436</v>
      </c>
      <c r="C66" s="5" t="s">
        <v>169</v>
      </c>
      <c r="D66" s="5" t="s">
        <v>1681</v>
      </c>
      <c r="E66" s="5" t="s">
        <v>1682</v>
      </c>
      <c r="F66" s="5" t="s">
        <v>1683</v>
      </c>
      <c r="G66" s="5" t="s">
        <v>1679</v>
      </c>
      <c r="H66" s="5" t="s">
        <v>1684</v>
      </c>
      <c r="J66" s="5" t="s">
        <v>2759</v>
      </c>
    </row>
    <row r="67" spans="1:10">
      <c r="A67" s="5">
        <v>66</v>
      </c>
      <c r="B67" s="5" t="s">
        <v>1436</v>
      </c>
      <c r="C67" s="5" t="s">
        <v>169</v>
      </c>
      <c r="D67" s="5" t="s">
        <v>1685</v>
      </c>
      <c r="E67" s="5" t="s">
        <v>1686</v>
      </c>
      <c r="F67" s="5" t="s">
        <v>1687</v>
      </c>
      <c r="G67" s="5" t="s">
        <v>1679</v>
      </c>
      <c r="H67" s="5" t="s">
        <v>1688</v>
      </c>
      <c r="J67" s="5" t="s">
        <v>2759</v>
      </c>
    </row>
    <row r="68" spans="1:10">
      <c r="A68" s="5">
        <v>67</v>
      </c>
      <c r="B68" s="5" t="s">
        <v>1436</v>
      </c>
      <c r="C68" s="5" t="s">
        <v>169</v>
      </c>
      <c r="D68" s="5" t="s">
        <v>1689</v>
      </c>
      <c r="E68" s="5" t="s">
        <v>1690</v>
      </c>
      <c r="F68" s="5" t="s">
        <v>1691</v>
      </c>
      <c r="G68" s="5" t="s">
        <v>1679</v>
      </c>
      <c r="H68" s="5" t="s">
        <v>1692</v>
      </c>
      <c r="J68" s="5" t="s">
        <v>2759</v>
      </c>
    </row>
    <row r="69" spans="1:10">
      <c r="A69" s="5">
        <v>68</v>
      </c>
      <c r="B69" s="5" t="s">
        <v>1436</v>
      </c>
      <c r="C69" s="5" t="s">
        <v>169</v>
      </c>
      <c r="D69" s="5" t="s">
        <v>1693</v>
      </c>
      <c r="E69" s="5" t="s">
        <v>1694</v>
      </c>
      <c r="F69" s="5" t="s">
        <v>1695</v>
      </c>
      <c r="G69" s="5" t="s">
        <v>1679</v>
      </c>
      <c r="H69" s="5" t="s">
        <v>1662</v>
      </c>
      <c r="J69" s="5" t="s">
        <v>2759</v>
      </c>
    </row>
    <row r="70" spans="1:10">
      <c r="A70" s="5">
        <v>69</v>
      </c>
      <c r="B70" s="5" t="s">
        <v>1436</v>
      </c>
      <c r="C70" s="5" t="s">
        <v>169</v>
      </c>
      <c r="D70" s="5" t="s">
        <v>1696</v>
      </c>
      <c r="E70" s="5" t="s">
        <v>1697</v>
      </c>
      <c r="F70" s="5" t="s">
        <v>1698</v>
      </c>
      <c r="G70" s="5" t="s">
        <v>1679</v>
      </c>
      <c r="J70" s="5" t="s">
        <v>2759</v>
      </c>
    </row>
    <row r="71" spans="1:10">
      <c r="A71" s="5">
        <v>70</v>
      </c>
      <c r="B71" s="5" t="s">
        <v>1436</v>
      </c>
      <c r="C71" s="5" t="s">
        <v>169</v>
      </c>
      <c r="D71" s="5" t="s">
        <v>1699</v>
      </c>
      <c r="E71" s="5" t="s">
        <v>1700</v>
      </c>
      <c r="F71" s="5" t="s">
        <v>1701</v>
      </c>
      <c r="G71" s="5" t="s">
        <v>1679</v>
      </c>
      <c r="H71" s="5" t="s">
        <v>1702</v>
      </c>
      <c r="J71" s="5" t="s">
        <v>2759</v>
      </c>
    </row>
    <row r="72" spans="1:10">
      <c r="A72" s="5">
        <v>71</v>
      </c>
      <c r="B72" s="5" t="s">
        <v>1436</v>
      </c>
      <c r="C72" s="5" t="s">
        <v>169</v>
      </c>
      <c r="D72" s="5" t="s">
        <v>1703</v>
      </c>
      <c r="E72" s="5" t="s">
        <v>1704</v>
      </c>
      <c r="F72" s="5" t="s">
        <v>1705</v>
      </c>
      <c r="G72" s="5" t="s">
        <v>1706</v>
      </c>
      <c r="H72" s="5" t="s">
        <v>1707</v>
      </c>
      <c r="J72" s="5" t="s">
        <v>2759</v>
      </c>
    </row>
    <row r="73" spans="1:10">
      <c r="A73" s="5">
        <v>72</v>
      </c>
      <c r="B73" s="5" t="s">
        <v>1436</v>
      </c>
      <c r="C73" s="5" t="s">
        <v>169</v>
      </c>
      <c r="D73" s="5" t="s">
        <v>1708</v>
      </c>
      <c r="E73" s="5" t="s">
        <v>1709</v>
      </c>
      <c r="F73" s="5" t="s">
        <v>1710</v>
      </c>
      <c r="G73" s="5" t="s">
        <v>1711</v>
      </c>
      <c r="J73" s="5" t="s">
        <v>2759</v>
      </c>
    </row>
    <row r="74" spans="1:10">
      <c r="A74" s="5">
        <v>73</v>
      </c>
      <c r="B74" s="5" t="s">
        <v>1436</v>
      </c>
      <c r="C74" s="5" t="s">
        <v>169</v>
      </c>
      <c r="D74" s="5" t="s">
        <v>1712</v>
      </c>
      <c r="E74" s="5" t="s">
        <v>1713</v>
      </c>
      <c r="F74" s="5" t="s">
        <v>1714</v>
      </c>
      <c r="G74" s="5" t="s">
        <v>1715</v>
      </c>
      <c r="H74" s="5" t="s">
        <v>1716</v>
      </c>
      <c r="J74" s="5" t="s">
        <v>2759</v>
      </c>
    </row>
    <row r="75" spans="1:10">
      <c r="A75" s="5">
        <v>74</v>
      </c>
      <c r="B75" s="5" t="s">
        <v>1436</v>
      </c>
      <c r="C75" s="5" t="s">
        <v>169</v>
      </c>
      <c r="D75" s="5" t="s">
        <v>2837</v>
      </c>
      <c r="E75" s="5" t="s">
        <v>2838</v>
      </c>
      <c r="F75" s="5" t="s">
        <v>2839</v>
      </c>
      <c r="G75" s="5" t="s">
        <v>1784</v>
      </c>
      <c r="H75" s="5" t="s">
        <v>2840</v>
      </c>
      <c r="J75" s="5" t="s">
        <v>2759</v>
      </c>
    </row>
    <row r="76" spans="1:10">
      <c r="A76" s="5">
        <v>75</v>
      </c>
      <c r="B76" s="5" t="s">
        <v>1436</v>
      </c>
      <c r="C76" s="5" t="s">
        <v>169</v>
      </c>
      <c r="D76" s="5" t="s">
        <v>1717</v>
      </c>
      <c r="E76" s="5" t="s">
        <v>1718</v>
      </c>
      <c r="F76" s="5" t="s">
        <v>1719</v>
      </c>
      <c r="G76" s="5" t="s">
        <v>1715</v>
      </c>
      <c r="H76" s="5" t="s">
        <v>1720</v>
      </c>
      <c r="J76" s="5" t="s">
        <v>2759</v>
      </c>
    </row>
    <row r="77" spans="1:10">
      <c r="A77" s="5">
        <v>76</v>
      </c>
      <c r="B77" s="5" t="s">
        <v>1436</v>
      </c>
      <c r="C77" s="5" t="s">
        <v>169</v>
      </c>
      <c r="D77" s="5" t="s">
        <v>1721</v>
      </c>
      <c r="E77" s="5" t="s">
        <v>1722</v>
      </c>
      <c r="F77" s="5" t="s">
        <v>1723</v>
      </c>
      <c r="G77" s="5" t="s">
        <v>1724</v>
      </c>
      <c r="H77" s="5" t="s">
        <v>1725</v>
      </c>
      <c r="I77" s="5" t="s">
        <v>2841</v>
      </c>
      <c r="J77" s="5" t="s">
        <v>2759</v>
      </c>
    </row>
    <row r="78" spans="1:10">
      <c r="A78" s="5">
        <v>77</v>
      </c>
      <c r="B78" s="5" t="s">
        <v>1436</v>
      </c>
      <c r="C78" s="5" t="s">
        <v>169</v>
      </c>
      <c r="D78" s="5" t="s">
        <v>1726</v>
      </c>
      <c r="E78" s="5" t="s">
        <v>1727</v>
      </c>
      <c r="F78" s="5" t="s">
        <v>1728</v>
      </c>
      <c r="G78" s="5" t="s">
        <v>1449</v>
      </c>
      <c r="I78" s="5" t="s">
        <v>2836</v>
      </c>
      <c r="J78" s="5" t="s">
        <v>2759</v>
      </c>
    </row>
    <row r="79" spans="1:10">
      <c r="A79" s="5">
        <v>78</v>
      </c>
      <c r="B79" s="5" t="s">
        <v>1436</v>
      </c>
      <c r="C79" s="5" t="s">
        <v>169</v>
      </c>
      <c r="D79" s="5" t="s">
        <v>2842</v>
      </c>
      <c r="E79" s="5" t="s">
        <v>2843</v>
      </c>
      <c r="F79" s="5" t="s">
        <v>2844</v>
      </c>
      <c r="G79" s="5" t="s">
        <v>1784</v>
      </c>
      <c r="H79" s="5" t="s">
        <v>2845</v>
      </c>
      <c r="J79" s="5" t="s">
        <v>2759</v>
      </c>
    </row>
    <row r="80" spans="1:10">
      <c r="A80" s="5">
        <v>79</v>
      </c>
      <c r="B80" s="5" t="s">
        <v>1436</v>
      </c>
      <c r="C80" s="5" t="s">
        <v>169</v>
      </c>
      <c r="D80" s="5" t="s">
        <v>2846</v>
      </c>
      <c r="E80" s="5" t="s">
        <v>2847</v>
      </c>
      <c r="F80" s="5" t="s">
        <v>2848</v>
      </c>
      <c r="G80" s="5" t="s">
        <v>1554</v>
      </c>
      <c r="H80" s="5" t="s">
        <v>2849</v>
      </c>
      <c r="J80" s="5" t="s">
        <v>2759</v>
      </c>
    </row>
    <row r="81" spans="1:10">
      <c r="A81" s="5">
        <v>80</v>
      </c>
      <c r="B81" s="5" t="s">
        <v>1436</v>
      </c>
      <c r="C81" s="5" t="s">
        <v>169</v>
      </c>
      <c r="D81" s="5" t="s">
        <v>1729</v>
      </c>
      <c r="E81" s="5" t="s">
        <v>1730</v>
      </c>
      <c r="F81" s="5" t="s">
        <v>1731</v>
      </c>
      <c r="G81" s="5" t="s">
        <v>1601</v>
      </c>
      <c r="H81" s="5" t="s">
        <v>1662</v>
      </c>
      <c r="I81" s="5" t="s">
        <v>2850</v>
      </c>
      <c r="J81" s="5" t="s">
        <v>2759</v>
      </c>
    </row>
    <row r="82" spans="1:10">
      <c r="A82" s="5">
        <v>81</v>
      </c>
      <c r="B82" s="5" t="s">
        <v>1436</v>
      </c>
      <c r="C82" s="5" t="s">
        <v>169</v>
      </c>
      <c r="D82" s="5" t="s">
        <v>1732</v>
      </c>
      <c r="E82" s="5" t="s">
        <v>1733</v>
      </c>
      <c r="F82" s="5" t="s">
        <v>1734</v>
      </c>
      <c r="G82" s="5" t="s">
        <v>1666</v>
      </c>
      <c r="H82" s="5" t="s">
        <v>1662</v>
      </c>
      <c r="I82" s="5" t="s">
        <v>2851</v>
      </c>
      <c r="J82" s="5" t="s">
        <v>2759</v>
      </c>
    </row>
    <row r="83" spans="1:10">
      <c r="A83" s="5">
        <v>82</v>
      </c>
      <c r="B83" s="5" t="s">
        <v>1436</v>
      </c>
      <c r="C83" s="5" t="s">
        <v>169</v>
      </c>
      <c r="D83" s="5" t="s">
        <v>2852</v>
      </c>
      <c r="E83" s="5" t="s">
        <v>2853</v>
      </c>
      <c r="F83" s="5" t="s">
        <v>2854</v>
      </c>
      <c r="G83" s="5" t="s">
        <v>1523</v>
      </c>
      <c r="H83" s="5" t="s">
        <v>2855</v>
      </c>
      <c r="J83" s="5" t="s">
        <v>2759</v>
      </c>
    </row>
    <row r="84" spans="1:10">
      <c r="A84" s="5">
        <v>83</v>
      </c>
      <c r="B84" s="5" t="s">
        <v>1436</v>
      </c>
      <c r="C84" s="5" t="s">
        <v>169</v>
      </c>
      <c r="D84" s="5" t="s">
        <v>1738</v>
      </c>
      <c r="E84" s="5" t="s">
        <v>1739</v>
      </c>
      <c r="F84" s="5" t="s">
        <v>1740</v>
      </c>
      <c r="G84" s="5" t="s">
        <v>1661</v>
      </c>
      <c r="J84" s="5" t="s">
        <v>2759</v>
      </c>
    </row>
    <row r="85" spans="1:10">
      <c r="A85" s="5">
        <v>84</v>
      </c>
      <c r="B85" s="5" t="s">
        <v>1436</v>
      </c>
      <c r="C85" s="5" t="s">
        <v>169</v>
      </c>
      <c r="D85" s="5" t="s">
        <v>1741</v>
      </c>
      <c r="E85" s="5" t="s">
        <v>1742</v>
      </c>
      <c r="F85" s="5" t="s">
        <v>1743</v>
      </c>
      <c r="G85" s="5" t="s">
        <v>1453</v>
      </c>
      <c r="H85" s="5" t="s">
        <v>1744</v>
      </c>
      <c r="J85" s="5" t="s">
        <v>2759</v>
      </c>
    </row>
    <row r="86" spans="1:10">
      <c r="A86" s="5">
        <v>85</v>
      </c>
      <c r="B86" s="5" t="s">
        <v>1436</v>
      </c>
      <c r="C86" s="5" t="s">
        <v>169</v>
      </c>
      <c r="D86" s="5" t="s">
        <v>1745</v>
      </c>
      <c r="E86" s="5" t="s">
        <v>1746</v>
      </c>
      <c r="F86" s="5" t="s">
        <v>1747</v>
      </c>
      <c r="G86" s="5" t="s">
        <v>1748</v>
      </c>
      <c r="H86" s="5" t="s">
        <v>1749</v>
      </c>
      <c r="I86" s="5" t="s">
        <v>2856</v>
      </c>
      <c r="J86" s="5" t="s">
        <v>2759</v>
      </c>
    </row>
    <row r="87" spans="1:10">
      <c r="A87" s="5">
        <v>86</v>
      </c>
      <c r="B87" s="5" t="s">
        <v>1436</v>
      </c>
      <c r="C87" s="5" t="s">
        <v>169</v>
      </c>
      <c r="D87" s="5" t="s">
        <v>1750</v>
      </c>
      <c r="E87" s="5" t="s">
        <v>1751</v>
      </c>
      <c r="F87" s="5" t="s">
        <v>1752</v>
      </c>
      <c r="G87" s="5" t="s">
        <v>1753</v>
      </c>
      <c r="H87" s="5" t="s">
        <v>1754</v>
      </c>
      <c r="J87" s="5" t="s">
        <v>2759</v>
      </c>
    </row>
    <row r="88" spans="1:10">
      <c r="A88" s="5">
        <v>87</v>
      </c>
      <c r="B88" s="5" t="s">
        <v>1436</v>
      </c>
      <c r="C88" s="5" t="s">
        <v>169</v>
      </c>
      <c r="D88" s="5" t="s">
        <v>1755</v>
      </c>
      <c r="E88" s="5" t="s">
        <v>1756</v>
      </c>
      <c r="F88" s="5" t="s">
        <v>1757</v>
      </c>
      <c r="G88" s="5" t="s">
        <v>1597</v>
      </c>
      <c r="H88" s="5" t="s">
        <v>1758</v>
      </c>
      <c r="J88" s="5" t="s">
        <v>2759</v>
      </c>
    </row>
    <row r="89" spans="1:10">
      <c r="A89" s="5">
        <v>88</v>
      </c>
      <c r="B89" s="5" t="s">
        <v>1436</v>
      </c>
      <c r="C89" s="5" t="s">
        <v>169</v>
      </c>
      <c r="D89" s="5" t="s">
        <v>1759</v>
      </c>
      <c r="E89" s="5" t="s">
        <v>1760</v>
      </c>
      <c r="F89" s="5" t="s">
        <v>1761</v>
      </c>
      <c r="G89" s="5" t="s">
        <v>1554</v>
      </c>
      <c r="H89" s="5" t="s">
        <v>1762</v>
      </c>
      <c r="J89" s="5" t="s">
        <v>2759</v>
      </c>
    </row>
    <row r="90" spans="1:10">
      <c r="A90" s="5">
        <v>89</v>
      </c>
      <c r="B90" s="5" t="s">
        <v>1436</v>
      </c>
      <c r="C90" s="5" t="s">
        <v>169</v>
      </c>
      <c r="D90" s="5" t="s">
        <v>2857</v>
      </c>
      <c r="E90" s="5" t="s">
        <v>2858</v>
      </c>
      <c r="F90" s="5" t="s">
        <v>2854</v>
      </c>
      <c r="G90" s="5" t="s">
        <v>1632</v>
      </c>
      <c r="J90" s="5" t="s">
        <v>2759</v>
      </c>
    </row>
    <row r="91" spans="1:10">
      <c r="A91" s="5">
        <v>90</v>
      </c>
      <c r="B91" s="5" t="s">
        <v>1436</v>
      </c>
      <c r="C91" s="5" t="s">
        <v>169</v>
      </c>
      <c r="D91" s="5" t="s">
        <v>1763</v>
      </c>
      <c r="E91" s="5" t="s">
        <v>1764</v>
      </c>
      <c r="F91" s="5" t="s">
        <v>1765</v>
      </c>
      <c r="G91" s="5" t="s">
        <v>1471</v>
      </c>
      <c r="J91" s="5" t="s">
        <v>2759</v>
      </c>
    </row>
    <row r="92" spans="1:10">
      <c r="A92" s="5">
        <v>91</v>
      </c>
      <c r="B92" s="5" t="s">
        <v>1436</v>
      </c>
      <c r="C92" s="5" t="s">
        <v>169</v>
      </c>
      <c r="D92" s="5" t="s">
        <v>1766</v>
      </c>
      <c r="E92" s="5" t="s">
        <v>1767</v>
      </c>
      <c r="F92" s="5" t="s">
        <v>1768</v>
      </c>
      <c r="G92" s="5" t="s">
        <v>1554</v>
      </c>
      <c r="H92" s="5" t="s">
        <v>1769</v>
      </c>
      <c r="J92" s="5" t="s">
        <v>2759</v>
      </c>
    </row>
    <row r="93" spans="1:10">
      <c r="A93" s="5">
        <v>92</v>
      </c>
      <c r="B93" s="5" t="s">
        <v>1436</v>
      </c>
      <c r="C93" s="5" t="s">
        <v>169</v>
      </c>
      <c r="D93" s="5" t="s">
        <v>1770</v>
      </c>
      <c r="E93" s="5" t="s">
        <v>1771</v>
      </c>
      <c r="F93" s="5" t="s">
        <v>1772</v>
      </c>
      <c r="G93" s="5" t="s">
        <v>1453</v>
      </c>
      <c r="J93" s="5" t="s">
        <v>2759</v>
      </c>
    </row>
    <row r="94" spans="1:10">
      <c r="A94" s="5">
        <v>93</v>
      </c>
      <c r="B94" s="5" t="s">
        <v>1436</v>
      </c>
      <c r="C94" s="5" t="s">
        <v>169</v>
      </c>
      <c r="D94" s="5" t="s">
        <v>1773</v>
      </c>
      <c r="E94" s="5" t="s">
        <v>1774</v>
      </c>
      <c r="F94" s="5" t="s">
        <v>1775</v>
      </c>
      <c r="G94" s="5" t="s">
        <v>1444</v>
      </c>
      <c r="H94" s="5" t="s">
        <v>1776</v>
      </c>
      <c r="J94" s="5" t="s">
        <v>2759</v>
      </c>
    </row>
    <row r="95" spans="1:10">
      <c r="A95" s="5">
        <v>94</v>
      </c>
      <c r="B95" s="5" t="s">
        <v>1436</v>
      </c>
      <c r="C95" s="5" t="s">
        <v>169</v>
      </c>
      <c r="D95" s="5" t="s">
        <v>1777</v>
      </c>
      <c r="E95" s="5" t="s">
        <v>1778</v>
      </c>
      <c r="F95" s="5" t="s">
        <v>1779</v>
      </c>
      <c r="G95" s="5" t="s">
        <v>1679</v>
      </c>
      <c r="H95" s="5" t="s">
        <v>1780</v>
      </c>
      <c r="J95" s="5" t="s">
        <v>2759</v>
      </c>
    </row>
    <row r="96" spans="1:10">
      <c r="A96" s="5">
        <v>95</v>
      </c>
      <c r="B96" s="5" t="s">
        <v>1436</v>
      </c>
      <c r="C96" s="5" t="s">
        <v>169</v>
      </c>
      <c r="D96" s="5" t="s">
        <v>1781</v>
      </c>
      <c r="E96" s="5" t="s">
        <v>1782</v>
      </c>
      <c r="F96" s="5" t="s">
        <v>1783</v>
      </c>
      <c r="G96" s="5" t="s">
        <v>1784</v>
      </c>
      <c r="H96" s="5" t="s">
        <v>1769</v>
      </c>
      <c r="I96" s="5" t="s">
        <v>2859</v>
      </c>
      <c r="J96" s="5" t="s">
        <v>2759</v>
      </c>
    </row>
    <row r="97" spans="1:10">
      <c r="A97" s="5">
        <v>96</v>
      </c>
      <c r="B97" s="5" t="s">
        <v>1436</v>
      </c>
      <c r="C97" s="5" t="s">
        <v>169</v>
      </c>
      <c r="D97" s="5" t="s">
        <v>1785</v>
      </c>
      <c r="E97" s="5" t="s">
        <v>1786</v>
      </c>
      <c r="F97" s="5" t="s">
        <v>1787</v>
      </c>
      <c r="G97" s="5" t="s">
        <v>1543</v>
      </c>
      <c r="H97" s="5" t="s">
        <v>1788</v>
      </c>
      <c r="J97" s="5" t="s">
        <v>2759</v>
      </c>
    </row>
    <row r="98" spans="1:10">
      <c r="A98" s="5">
        <v>97</v>
      </c>
      <c r="B98" s="5" t="s">
        <v>1436</v>
      </c>
      <c r="C98" s="5" t="s">
        <v>169</v>
      </c>
      <c r="D98" s="5" t="s">
        <v>1789</v>
      </c>
      <c r="E98" s="5" t="s">
        <v>1790</v>
      </c>
      <c r="F98" s="5" t="s">
        <v>1791</v>
      </c>
      <c r="G98" s="5" t="s">
        <v>1453</v>
      </c>
      <c r="H98" s="5" t="s">
        <v>1792</v>
      </c>
      <c r="J98" s="5" t="s">
        <v>2759</v>
      </c>
    </row>
    <row r="99" spans="1:10">
      <c r="A99" s="5">
        <v>98</v>
      </c>
      <c r="B99" s="5" t="s">
        <v>1436</v>
      </c>
      <c r="C99" s="5" t="s">
        <v>169</v>
      </c>
      <c r="D99" s="5" t="s">
        <v>1735</v>
      </c>
      <c r="E99" s="5" t="s">
        <v>2860</v>
      </c>
      <c r="F99" s="5" t="s">
        <v>1736</v>
      </c>
      <c r="G99" s="5" t="s">
        <v>1724</v>
      </c>
      <c r="H99" s="5" t="s">
        <v>1737</v>
      </c>
      <c r="J99" s="5" t="s">
        <v>2759</v>
      </c>
    </row>
    <row r="100" spans="1:10">
      <c r="A100" s="5">
        <v>99</v>
      </c>
      <c r="B100" s="5" t="s">
        <v>1436</v>
      </c>
      <c r="C100" s="5" t="s">
        <v>169</v>
      </c>
      <c r="D100" s="5" t="s">
        <v>1793</v>
      </c>
      <c r="E100" s="5" t="s">
        <v>1794</v>
      </c>
      <c r="F100" s="5" t="s">
        <v>1795</v>
      </c>
      <c r="G100" s="5" t="s">
        <v>1449</v>
      </c>
      <c r="H100" s="5" t="s">
        <v>1796</v>
      </c>
      <c r="J100" s="5" t="s">
        <v>2759</v>
      </c>
    </row>
    <row r="101" spans="1:10">
      <c r="A101" s="5">
        <v>100</v>
      </c>
      <c r="B101" s="5" t="s">
        <v>1436</v>
      </c>
      <c r="C101" s="5" t="s">
        <v>169</v>
      </c>
      <c r="D101" s="5" t="s">
        <v>1797</v>
      </c>
      <c r="E101" s="5" t="s">
        <v>1798</v>
      </c>
      <c r="F101" s="5" t="s">
        <v>1799</v>
      </c>
      <c r="G101" s="5" t="s">
        <v>1458</v>
      </c>
      <c r="H101" s="5" t="s">
        <v>1800</v>
      </c>
      <c r="J101" s="5" t="s">
        <v>2759</v>
      </c>
    </row>
    <row r="102" spans="1:10">
      <c r="A102" s="5">
        <v>101</v>
      </c>
      <c r="B102" s="5" t="s">
        <v>1436</v>
      </c>
      <c r="C102" s="5" t="s">
        <v>169</v>
      </c>
      <c r="D102" s="5" t="s">
        <v>1801</v>
      </c>
      <c r="E102" s="5" t="s">
        <v>1802</v>
      </c>
      <c r="F102" s="5" t="s">
        <v>1803</v>
      </c>
      <c r="G102" s="5" t="s">
        <v>1453</v>
      </c>
      <c r="H102" s="5" t="s">
        <v>1804</v>
      </c>
      <c r="J102" s="5" t="s">
        <v>2759</v>
      </c>
    </row>
    <row r="103" spans="1:10">
      <c r="A103" s="5">
        <v>102</v>
      </c>
      <c r="B103" s="5" t="s">
        <v>1436</v>
      </c>
      <c r="C103" s="5" t="s">
        <v>169</v>
      </c>
      <c r="D103" s="5" t="s">
        <v>1805</v>
      </c>
      <c r="E103" s="5" t="s">
        <v>1806</v>
      </c>
      <c r="F103" s="5" t="s">
        <v>1807</v>
      </c>
      <c r="G103" s="5" t="s">
        <v>1661</v>
      </c>
      <c r="J103" s="5" t="s">
        <v>2759</v>
      </c>
    </row>
    <row r="104" spans="1:10">
      <c r="A104" s="5">
        <v>103</v>
      </c>
      <c r="B104" s="5" t="s">
        <v>1436</v>
      </c>
      <c r="C104" s="5" t="s">
        <v>169</v>
      </c>
      <c r="D104" s="5" t="s">
        <v>2861</v>
      </c>
      <c r="E104" s="5" t="s">
        <v>2862</v>
      </c>
      <c r="F104" s="5" t="s">
        <v>2863</v>
      </c>
      <c r="G104" s="5" t="s">
        <v>1453</v>
      </c>
      <c r="H104" s="5" t="s">
        <v>2864</v>
      </c>
      <c r="J104" s="5" t="s">
        <v>2759</v>
      </c>
    </row>
    <row r="105" spans="1:10">
      <c r="A105" s="5">
        <v>104</v>
      </c>
      <c r="B105" s="5" t="s">
        <v>1436</v>
      </c>
      <c r="C105" s="5" t="s">
        <v>169</v>
      </c>
      <c r="D105" s="5" t="s">
        <v>2865</v>
      </c>
      <c r="E105" s="5" t="s">
        <v>2866</v>
      </c>
      <c r="F105" s="5" t="s">
        <v>2867</v>
      </c>
      <c r="G105" s="5" t="s">
        <v>1543</v>
      </c>
      <c r="H105" s="5" t="s">
        <v>2868</v>
      </c>
      <c r="J105" s="5" t="s">
        <v>2759</v>
      </c>
    </row>
    <row r="106" spans="1:10">
      <c r="A106" s="5">
        <v>105</v>
      </c>
      <c r="B106" s="5" t="s">
        <v>1436</v>
      </c>
      <c r="C106" s="5" t="s">
        <v>169</v>
      </c>
      <c r="D106" s="5" t="s">
        <v>1808</v>
      </c>
      <c r="E106" s="5" t="s">
        <v>1809</v>
      </c>
      <c r="F106" s="5" t="s">
        <v>1810</v>
      </c>
      <c r="G106" s="5" t="s">
        <v>1811</v>
      </c>
      <c r="H106" s="5" t="s">
        <v>1812</v>
      </c>
      <c r="J106" s="5" t="s">
        <v>2759</v>
      </c>
    </row>
    <row r="107" spans="1:10">
      <c r="A107" s="5">
        <v>106</v>
      </c>
      <c r="B107" s="5" t="s">
        <v>1436</v>
      </c>
      <c r="C107" s="5" t="s">
        <v>169</v>
      </c>
      <c r="D107" s="5" t="s">
        <v>1813</v>
      </c>
      <c r="E107" s="5" t="s">
        <v>1814</v>
      </c>
      <c r="F107" s="5" t="s">
        <v>1815</v>
      </c>
      <c r="G107" s="5" t="s">
        <v>1816</v>
      </c>
      <c r="H107" s="5" t="s">
        <v>1817</v>
      </c>
      <c r="J107" s="5" t="s">
        <v>2759</v>
      </c>
    </row>
    <row r="108" spans="1:10">
      <c r="A108" s="5">
        <v>107</v>
      </c>
      <c r="B108" s="5" t="s">
        <v>1436</v>
      </c>
      <c r="C108" s="5" t="s">
        <v>169</v>
      </c>
      <c r="D108" s="5" t="s">
        <v>1818</v>
      </c>
      <c r="E108" s="5" t="s">
        <v>1819</v>
      </c>
      <c r="F108" s="5" t="s">
        <v>1820</v>
      </c>
      <c r="G108" s="5" t="s">
        <v>1484</v>
      </c>
      <c r="J108" s="5" t="s">
        <v>2759</v>
      </c>
    </row>
    <row r="109" spans="1:10">
      <c r="A109" s="5">
        <v>108</v>
      </c>
      <c r="B109" s="5" t="s">
        <v>1436</v>
      </c>
      <c r="C109" s="5" t="s">
        <v>169</v>
      </c>
      <c r="D109" s="5" t="s">
        <v>1821</v>
      </c>
      <c r="E109" s="5" t="s">
        <v>1822</v>
      </c>
      <c r="F109" s="5" t="s">
        <v>1823</v>
      </c>
      <c r="G109" s="5" t="s">
        <v>1543</v>
      </c>
      <c r="J109" s="5" t="s">
        <v>2759</v>
      </c>
    </row>
    <row r="110" spans="1:10">
      <c r="A110" s="5">
        <v>109</v>
      </c>
      <c r="B110" s="5" t="s">
        <v>1436</v>
      </c>
      <c r="C110" s="5" t="s">
        <v>169</v>
      </c>
      <c r="D110" s="5" t="s">
        <v>2869</v>
      </c>
      <c r="E110" s="5" t="s">
        <v>2870</v>
      </c>
      <c r="F110" s="5" t="s">
        <v>2871</v>
      </c>
      <c r="G110" s="5" t="s">
        <v>1453</v>
      </c>
      <c r="H110" s="5" t="s">
        <v>2872</v>
      </c>
      <c r="J110" s="5" t="s">
        <v>2759</v>
      </c>
    </row>
    <row r="111" spans="1:10">
      <c r="A111" s="5">
        <v>110</v>
      </c>
      <c r="B111" s="5" t="s">
        <v>1436</v>
      </c>
      <c r="C111" s="5" t="s">
        <v>169</v>
      </c>
      <c r="D111" s="5" t="s">
        <v>1824</v>
      </c>
      <c r="E111" s="5" t="s">
        <v>1825</v>
      </c>
      <c r="F111" s="5" t="s">
        <v>1826</v>
      </c>
      <c r="G111" s="5" t="s">
        <v>1784</v>
      </c>
      <c r="H111" s="5" t="s">
        <v>1827</v>
      </c>
      <c r="J111" s="5" t="s">
        <v>2759</v>
      </c>
    </row>
    <row r="112" spans="1:10">
      <c r="A112" s="5">
        <v>111</v>
      </c>
      <c r="B112" s="5" t="s">
        <v>1436</v>
      </c>
      <c r="C112" s="5" t="s">
        <v>169</v>
      </c>
      <c r="D112" s="5" t="s">
        <v>1828</v>
      </c>
      <c r="E112" s="5" t="s">
        <v>1829</v>
      </c>
      <c r="F112" s="5" t="s">
        <v>1830</v>
      </c>
      <c r="G112" s="5" t="s">
        <v>1679</v>
      </c>
      <c r="H112" s="5" t="s">
        <v>1769</v>
      </c>
      <c r="I112" s="5" t="s">
        <v>2873</v>
      </c>
      <c r="J112" s="5" t="s">
        <v>2759</v>
      </c>
    </row>
    <row r="113" spans="1:10">
      <c r="A113" s="5">
        <v>112</v>
      </c>
      <c r="B113" s="5" t="s">
        <v>1436</v>
      </c>
      <c r="C113" s="5" t="s">
        <v>169</v>
      </c>
      <c r="D113" s="5" t="s">
        <v>2874</v>
      </c>
      <c r="E113" s="5" t="s">
        <v>2875</v>
      </c>
      <c r="F113" s="5" t="s">
        <v>2876</v>
      </c>
      <c r="G113" s="5" t="s">
        <v>1543</v>
      </c>
      <c r="J113" s="5" t="s">
        <v>2759</v>
      </c>
    </row>
    <row r="114" spans="1:10">
      <c r="A114" s="5">
        <v>113</v>
      </c>
      <c r="B114" s="5" t="s">
        <v>1436</v>
      </c>
      <c r="C114" s="5" t="s">
        <v>169</v>
      </c>
      <c r="D114" s="5" t="s">
        <v>2877</v>
      </c>
      <c r="E114" s="5" t="s">
        <v>2878</v>
      </c>
      <c r="F114" s="5" t="s">
        <v>2879</v>
      </c>
      <c r="G114" s="5" t="s">
        <v>1484</v>
      </c>
      <c r="H114" s="5" t="s">
        <v>2880</v>
      </c>
      <c r="J114" s="5" t="s">
        <v>2759</v>
      </c>
    </row>
    <row r="115" spans="1:10">
      <c r="A115" s="5">
        <v>114</v>
      </c>
      <c r="B115" s="5" t="s">
        <v>1436</v>
      </c>
      <c r="C115" s="5" t="s">
        <v>169</v>
      </c>
      <c r="D115" s="5" t="s">
        <v>1831</v>
      </c>
      <c r="E115" s="5" t="s">
        <v>1832</v>
      </c>
      <c r="F115" s="5" t="s">
        <v>1833</v>
      </c>
      <c r="G115" s="5" t="s">
        <v>1463</v>
      </c>
      <c r="H115" s="5" t="s">
        <v>1834</v>
      </c>
      <c r="J115" s="5" t="s">
        <v>2759</v>
      </c>
    </row>
    <row r="116" spans="1:10">
      <c r="A116" s="5">
        <v>115</v>
      </c>
      <c r="B116" s="5" t="s">
        <v>1436</v>
      </c>
      <c r="C116" s="5" t="s">
        <v>169</v>
      </c>
      <c r="D116" s="5" t="s">
        <v>1835</v>
      </c>
      <c r="E116" s="5" t="s">
        <v>1836</v>
      </c>
      <c r="F116" s="5" t="s">
        <v>1837</v>
      </c>
      <c r="G116" s="5" t="s">
        <v>1554</v>
      </c>
      <c r="H116" s="5" t="s">
        <v>1838</v>
      </c>
      <c r="J116" s="5" t="s">
        <v>2759</v>
      </c>
    </row>
    <row r="117" spans="1:10">
      <c r="A117" s="5">
        <v>116</v>
      </c>
      <c r="B117" s="5" t="s">
        <v>1436</v>
      </c>
      <c r="C117" s="5" t="s">
        <v>169</v>
      </c>
      <c r="D117" s="5" t="s">
        <v>1839</v>
      </c>
      <c r="E117" s="5" t="s">
        <v>1840</v>
      </c>
      <c r="F117" s="5" t="s">
        <v>1841</v>
      </c>
      <c r="G117" s="5" t="s">
        <v>1458</v>
      </c>
      <c r="H117" s="5" t="s">
        <v>1842</v>
      </c>
      <c r="J117" s="5" t="s">
        <v>2759</v>
      </c>
    </row>
    <row r="118" spans="1:10">
      <c r="A118" s="5">
        <v>117</v>
      </c>
      <c r="B118" s="5" t="s">
        <v>1436</v>
      </c>
      <c r="C118" s="5" t="s">
        <v>169</v>
      </c>
      <c r="D118" s="5" t="s">
        <v>2881</v>
      </c>
      <c r="E118" s="5" t="s">
        <v>2882</v>
      </c>
      <c r="F118" s="5" t="s">
        <v>2883</v>
      </c>
      <c r="G118" s="5" t="s">
        <v>1543</v>
      </c>
      <c r="H118" s="5" t="s">
        <v>2884</v>
      </c>
      <c r="J118" s="5" t="s">
        <v>2759</v>
      </c>
    </row>
    <row r="119" spans="1:10">
      <c r="A119" s="5">
        <v>118</v>
      </c>
      <c r="B119" s="5" t="s">
        <v>1436</v>
      </c>
      <c r="C119" s="5" t="s">
        <v>169</v>
      </c>
      <c r="D119" s="5" t="s">
        <v>1843</v>
      </c>
      <c r="E119" s="5" t="s">
        <v>1844</v>
      </c>
      <c r="F119" s="5" t="s">
        <v>1845</v>
      </c>
      <c r="G119" s="5" t="s">
        <v>1453</v>
      </c>
      <c r="H119" s="5" t="s">
        <v>1846</v>
      </c>
      <c r="J119" s="5" t="s">
        <v>2759</v>
      </c>
    </row>
    <row r="120" spans="1:10">
      <c r="A120" s="5">
        <v>119</v>
      </c>
      <c r="B120" s="5" t="s">
        <v>1436</v>
      </c>
      <c r="C120" s="5" t="s">
        <v>169</v>
      </c>
      <c r="D120" s="5" t="s">
        <v>1847</v>
      </c>
      <c r="E120" s="5" t="s">
        <v>1848</v>
      </c>
      <c r="F120" s="5" t="s">
        <v>1849</v>
      </c>
      <c r="G120" s="5" t="s">
        <v>1715</v>
      </c>
      <c r="H120" s="5" t="s">
        <v>1850</v>
      </c>
      <c r="J120" s="5" t="s">
        <v>2759</v>
      </c>
    </row>
    <row r="121" spans="1:10">
      <c r="A121" s="5">
        <v>120</v>
      </c>
      <c r="B121" s="5" t="s">
        <v>1436</v>
      </c>
      <c r="C121" s="5" t="s">
        <v>169</v>
      </c>
      <c r="D121" s="5" t="s">
        <v>1851</v>
      </c>
      <c r="E121" s="5" t="s">
        <v>1852</v>
      </c>
      <c r="F121" s="5" t="s">
        <v>1853</v>
      </c>
      <c r="G121" s="5" t="s">
        <v>1453</v>
      </c>
      <c r="H121" s="5" t="s">
        <v>1854</v>
      </c>
      <c r="J121" s="5" t="s">
        <v>2759</v>
      </c>
    </row>
    <row r="122" spans="1:10">
      <c r="A122" s="5">
        <v>121</v>
      </c>
      <c r="B122" s="5" t="s">
        <v>1436</v>
      </c>
      <c r="C122" s="5" t="s">
        <v>169</v>
      </c>
      <c r="D122" s="5" t="s">
        <v>1855</v>
      </c>
      <c r="E122" s="5" t="s">
        <v>1856</v>
      </c>
      <c r="F122" s="5" t="s">
        <v>1857</v>
      </c>
      <c r="G122" s="5" t="s">
        <v>1453</v>
      </c>
      <c r="H122" s="5" t="s">
        <v>1858</v>
      </c>
      <c r="J122" s="5" t="s">
        <v>2759</v>
      </c>
    </row>
    <row r="123" spans="1:10">
      <c r="A123" s="5">
        <v>122</v>
      </c>
      <c r="B123" s="5" t="s">
        <v>1436</v>
      </c>
      <c r="C123" s="5" t="s">
        <v>169</v>
      </c>
      <c r="D123" s="5" t="s">
        <v>1859</v>
      </c>
      <c r="E123" s="5" t="s">
        <v>1860</v>
      </c>
      <c r="F123" s="5" t="s">
        <v>1861</v>
      </c>
      <c r="G123" s="5" t="s">
        <v>1484</v>
      </c>
      <c r="H123" s="5" t="s">
        <v>1862</v>
      </c>
      <c r="J123" s="5" t="s">
        <v>2759</v>
      </c>
    </row>
    <row r="124" spans="1:10">
      <c r="A124" s="5">
        <v>123</v>
      </c>
      <c r="B124" s="5" t="s">
        <v>1436</v>
      </c>
      <c r="C124" s="5" t="s">
        <v>169</v>
      </c>
      <c r="D124" s="5" t="s">
        <v>1863</v>
      </c>
      <c r="E124" s="5" t="s">
        <v>1864</v>
      </c>
      <c r="F124" s="5" t="s">
        <v>1865</v>
      </c>
      <c r="G124" s="5" t="s">
        <v>1595</v>
      </c>
      <c r="H124" s="5" t="s">
        <v>1866</v>
      </c>
      <c r="J124" s="5" t="s">
        <v>2759</v>
      </c>
    </row>
    <row r="125" spans="1:10">
      <c r="A125" s="5">
        <v>124</v>
      </c>
      <c r="B125" s="5" t="s">
        <v>1436</v>
      </c>
      <c r="C125" s="5" t="s">
        <v>169</v>
      </c>
      <c r="D125" s="5" t="s">
        <v>2885</v>
      </c>
      <c r="E125" s="5" t="s">
        <v>2886</v>
      </c>
      <c r="F125" s="5" t="s">
        <v>2887</v>
      </c>
      <c r="G125" s="5" t="s">
        <v>1554</v>
      </c>
      <c r="J125" s="5" t="s">
        <v>2759</v>
      </c>
    </row>
    <row r="126" spans="1:10">
      <c r="A126" s="5">
        <v>125</v>
      </c>
      <c r="B126" s="5" t="s">
        <v>1436</v>
      </c>
      <c r="C126" s="5" t="s">
        <v>169</v>
      </c>
      <c r="D126" s="5" t="s">
        <v>1867</v>
      </c>
      <c r="E126" s="5" t="s">
        <v>1868</v>
      </c>
      <c r="F126" s="5" t="s">
        <v>1869</v>
      </c>
      <c r="G126" s="5" t="s">
        <v>1661</v>
      </c>
      <c r="J126" s="5" t="s">
        <v>2759</v>
      </c>
    </row>
    <row r="127" spans="1:10">
      <c r="A127" s="5">
        <v>126</v>
      </c>
      <c r="B127" s="5" t="s">
        <v>1436</v>
      </c>
      <c r="C127" s="5" t="s">
        <v>169</v>
      </c>
      <c r="D127" s="5" t="s">
        <v>1870</v>
      </c>
      <c r="E127" s="5" t="s">
        <v>1871</v>
      </c>
      <c r="F127" s="5" t="s">
        <v>1872</v>
      </c>
      <c r="G127" s="5" t="s">
        <v>1554</v>
      </c>
      <c r="H127" s="5" t="s">
        <v>1873</v>
      </c>
      <c r="I127" s="5" t="s">
        <v>2888</v>
      </c>
      <c r="J127" s="5" t="s">
        <v>2759</v>
      </c>
    </row>
    <row r="128" spans="1:10">
      <c r="A128" s="5">
        <v>127</v>
      </c>
      <c r="B128" s="5" t="s">
        <v>1436</v>
      </c>
      <c r="C128" s="5" t="s">
        <v>169</v>
      </c>
      <c r="D128" s="5" t="s">
        <v>1874</v>
      </c>
      <c r="E128" s="5" t="s">
        <v>1875</v>
      </c>
      <c r="F128" s="5" t="s">
        <v>1876</v>
      </c>
      <c r="G128" s="5" t="s">
        <v>1492</v>
      </c>
      <c r="H128" s="5" t="s">
        <v>1877</v>
      </c>
      <c r="J128" s="5" t="s">
        <v>2759</v>
      </c>
    </row>
    <row r="129" spans="1:10">
      <c r="A129" s="5">
        <v>128</v>
      </c>
      <c r="B129" s="5" t="s">
        <v>1436</v>
      </c>
      <c r="C129" s="5" t="s">
        <v>169</v>
      </c>
      <c r="D129" s="5" t="s">
        <v>1878</v>
      </c>
      <c r="E129" s="5" t="s">
        <v>1879</v>
      </c>
      <c r="F129" s="5" t="s">
        <v>1880</v>
      </c>
      <c r="G129" s="5" t="s">
        <v>1881</v>
      </c>
      <c r="J129" s="5" t="s">
        <v>2759</v>
      </c>
    </row>
    <row r="130" spans="1:10">
      <c r="A130" s="5">
        <v>129</v>
      </c>
      <c r="B130" s="5" t="s">
        <v>1436</v>
      </c>
      <c r="C130" s="5" t="s">
        <v>169</v>
      </c>
      <c r="D130" s="5" t="s">
        <v>1882</v>
      </c>
      <c r="E130" s="5" t="s">
        <v>1883</v>
      </c>
      <c r="F130" s="5" t="s">
        <v>1884</v>
      </c>
      <c r="G130" s="5" t="s">
        <v>1444</v>
      </c>
      <c r="H130" s="5" t="s">
        <v>1885</v>
      </c>
      <c r="J130" s="5" t="s">
        <v>2759</v>
      </c>
    </row>
    <row r="131" spans="1:10">
      <c r="A131" s="5">
        <v>130</v>
      </c>
      <c r="B131" s="5" t="s">
        <v>1436</v>
      </c>
      <c r="C131" s="5" t="s">
        <v>169</v>
      </c>
      <c r="D131" s="5" t="s">
        <v>1886</v>
      </c>
      <c r="E131" s="5" t="s">
        <v>1887</v>
      </c>
      <c r="F131" s="5" t="s">
        <v>1888</v>
      </c>
      <c r="G131" s="5" t="s">
        <v>1674</v>
      </c>
      <c r="H131" s="5" t="s">
        <v>1889</v>
      </c>
      <c r="J131" s="5" t="s">
        <v>2759</v>
      </c>
    </row>
    <row r="132" spans="1:10">
      <c r="A132" s="5">
        <v>131</v>
      </c>
      <c r="B132" s="5" t="s">
        <v>1436</v>
      </c>
      <c r="C132" s="5" t="s">
        <v>169</v>
      </c>
      <c r="D132" s="5" t="s">
        <v>1890</v>
      </c>
      <c r="E132" s="5" t="s">
        <v>1891</v>
      </c>
      <c r="F132" s="5" t="s">
        <v>1892</v>
      </c>
      <c r="G132" s="5" t="s">
        <v>1711</v>
      </c>
      <c r="H132" s="5" t="s">
        <v>1893</v>
      </c>
      <c r="J132" s="5" t="s">
        <v>2759</v>
      </c>
    </row>
    <row r="133" spans="1:10">
      <c r="A133" s="5">
        <v>132</v>
      </c>
      <c r="B133" s="5" t="s">
        <v>1436</v>
      </c>
      <c r="C133" s="5" t="s">
        <v>169</v>
      </c>
      <c r="D133" s="5" t="s">
        <v>1894</v>
      </c>
      <c r="E133" s="5" t="s">
        <v>1895</v>
      </c>
      <c r="F133" s="5" t="s">
        <v>1896</v>
      </c>
      <c r="G133" s="5" t="s">
        <v>1897</v>
      </c>
      <c r="J133" s="5" t="s">
        <v>2759</v>
      </c>
    </row>
    <row r="134" spans="1:10">
      <c r="A134" s="5">
        <v>133</v>
      </c>
      <c r="B134" s="5" t="s">
        <v>1436</v>
      </c>
      <c r="C134" s="5" t="s">
        <v>169</v>
      </c>
      <c r="D134" s="5" t="s">
        <v>1898</v>
      </c>
      <c r="E134" s="5" t="s">
        <v>1899</v>
      </c>
      <c r="F134" s="5" t="s">
        <v>1900</v>
      </c>
      <c r="G134" s="5" t="s">
        <v>1637</v>
      </c>
      <c r="H134" s="5" t="s">
        <v>1769</v>
      </c>
      <c r="J134" s="5" t="s">
        <v>2759</v>
      </c>
    </row>
    <row r="135" spans="1:10">
      <c r="A135" s="5">
        <v>134</v>
      </c>
      <c r="B135" s="5" t="s">
        <v>1436</v>
      </c>
      <c r="C135" s="5" t="s">
        <v>169</v>
      </c>
      <c r="D135" s="5" t="s">
        <v>1901</v>
      </c>
      <c r="E135" s="5" t="s">
        <v>1902</v>
      </c>
      <c r="F135" s="5" t="s">
        <v>1903</v>
      </c>
      <c r="G135" s="5" t="s">
        <v>1595</v>
      </c>
      <c r="H135" s="5" t="s">
        <v>1904</v>
      </c>
      <c r="J135" s="5" t="s">
        <v>2759</v>
      </c>
    </row>
    <row r="136" spans="1:10">
      <c r="A136" s="5">
        <v>135</v>
      </c>
      <c r="B136" s="5" t="s">
        <v>1436</v>
      </c>
      <c r="C136" s="5" t="s">
        <v>169</v>
      </c>
      <c r="D136" s="5" t="s">
        <v>1905</v>
      </c>
      <c r="E136" s="5" t="s">
        <v>1906</v>
      </c>
      <c r="F136" s="5" t="s">
        <v>1907</v>
      </c>
      <c r="G136" s="5" t="s">
        <v>1463</v>
      </c>
      <c r="H136" s="5" t="s">
        <v>1908</v>
      </c>
      <c r="J136" s="5" t="s">
        <v>2759</v>
      </c>
    </row>
    <row r="137" spans="1:10">
      <c r="A137" s="5">
        <v>136</v>
      </c>
      <c r="B137" s="5" t="s">
        <v>1436</v>
      </c>
      <c r="C137" s="5" t="s">
        <v>169</v>
      </c>
      <c r="D137" s="5" t="s">
        <v>1909</v>
      </c>
      <c r="E137" s="5" t="s">
        <v>1910</v>
      </c>
      <c r="F137" s="5" t="s">
        <v>1911</v>
      </c>
      <c r="G137" s="5" t="s">
        <v>1532</v>
      </c>
      <c r="H137" s="5" t="s">
        <v>1912</v>
      </c>
      <c r="J137" s="5" t="s">
        <v>2759</v>
      </c>
    </row>
    <row r="138" spans="1:10">
      <c r="A138" s="5">
        <v>137</v>
      </c>
      <c r="B138" s="5" t="s">
        <v>1436</v>
      </c>
      <c r="C138" s="5" t="s">
        <v>169</v>
      </c>
      <c r="D138" s="5" t="s">
        <v>1913</v>
      </c>
      <c r="E138" s="5" t="s">
        <v>1914</v>
      </c>
      <c r="F138" s="5" t="s">
        <v>1915</v>
      </c>
      <c r="G138" s="5" t="s">
        <v>1492</v>
      </c>
      <c r="H138" s="5" t="s">
        <v>1916</v>
      </c>
      <c r="J138" s="5" t="s">
        <v>2759</v>
      </c>
    </row>
    <row r="139" spans="1:10">
      <c r="A139" s="5">
        <v>138</v>
      </c>
      <c r="B139" s="5" t="s">
        <v>1436</v>
      </c>
      <c r="C139" s="5" t="s">
        <v>169</v>
      </c>
      <c r="D139" s="5" t="s">
        <v>1918</v>
      </c>
      <c r="E139" s="5" t="s">
        <v>1919</v>
      </c>
      <c r="F139" s="5" t="s">
        <v>1920</v>
      </c>
      <c r="G139" s="5" t="s">
        <v>1444</v>
      </c>
      <c r="H139" s="5" t="s">
        <v>1921</v>
      </c>
      <c r="J139" s="5" t="s">
        <v>2759</v>
      </c>
    </row>
    <row r="140" spans="1:10">
      <c r="A140" s="5">
        <v>139</v>
      </c>
      <c r="B140" s="5" t="s">
        <v>1436</v>
      </c>
      <c r="C140" s="5" t="s">
        <v>169</v>
      </c>
      <c r="D140" s="5" t="s">
        <v>1922</v>
      </c>
      <c r="E140" s="5" t="s">
        <v>1923</v>
      </c>
      <c r="F140" s="5" t="s">
        <v>1924</v>
      </c>
      <c r="G140" s="5" t="s">
        <v>1497</v>
      </c>
      <c r="H140" s="5" t="s">
        <v>1925</v>
      </c>
      <c r="J140" s="5" t="s">
        <v>2759</v>
      </c>
    </row>
    <row r="141" spans="1:10">
      <c r="A141" s="5">
        <v>140</v>
      </c>
      <c r="B141" s="5" t="s">
        <v>1436</v>
      </c>
      <c r="C141" s="5" t="s">
        <v>169</v>
      </c>
      <c r="D141" s="5" t="s">
        <v>1929</v>
      </c>
      <c r="E141" s="5" t="s">
        <v>1930</v>
      </c>
      <c r="F141" s="5" t="s">
        <v>1931</v>
      </c>
      <c r="G141" s="5" t="s">
        <v>1554</v>
      </c>
      <c r="H141" s="5" t="s">
        <v>1932</v>
      </c>
      <c r="J141" s="5" t="s">
        <v>2759</v>
      </c>
    </row>
    <row r="142" spans="1:10">
      <c r="A142" s="5">
        <v>141</v>
      </c>
      <c r="B142" s="5" t="s">
        <v>1436</v>
      </c>
      <c r="C142" s="5" t="s">
        <v>169</v>
      </c>
      <c r="D142" s="5" t="s">
        <v>1933</v>
      </c>
      <c r="E142" s="5" t="s">
        <v>1934</v>
      </c>
      <c r="F142" s="5" t="s">
        <v>1935</v>
      </c>
      <c r="G142" s="5" t="s">
        <v>1463</v>
      </c>
      <c r="H142" s="5" t="s">
        <v>1936</v>
      </c>
      <c r="J142" s="5" t="s">
        <v>2759</v>
      </c>
    </row>
    <row r="143" spans="1:10">
      <c r="A143" s="5">
        <v>142</v>
      </c>
      <c r="B143" s="5" t="s">
        <v>1436</v>
      </c>
      <c r="C143" s="5" t="s">
        <v>169</v>
      </c>
      <c r="D143" s="5" t="s">
        <v>1937</v>
      </c>
      <c r="E143" s="5" t="s">
        <v>1938</v>
      </c>
      <c r="F143" s="5" t="s">
        <v>1939</v>
      </c>
      <c r="G143" s="5" t="s">
        <v>1453</v>
      </c>
      <c r="H143" s="5" t="s">
        <v>1940</v>
      </c>
      <c r="J143" s="5" t="s">
        <v>2759</v>
      </c>
    </row>
    <row r="144" spans="1:10">
      <c r="A144" s="5">
        <v>143</v>
      </c>
      <c r="B144" s="5" t="s">
        <v>1436</v>
      </c>
      <c r="C144" s="5" t="s">
        <v>169</v>
      </c>
      <c r="D144" s="5" t="s">
        <v>2889</v>
      </c>
      <c r="E144" s="5" t="s">
        <v>2890</v>
      </c>
      <c r="F144" s="5" t="s">
        <v>2891</v>
      </c>
      <c r="G144" s="5" t="s">
        <v>1449</v>
      </c>
      <c r="H144" s="5" t="s">
        <v>2892</v>
      </c>
      <c r="J144" s="5" t="s">
        <v>2759</v>
      </c>
    </row>
    <row r="145" spans="1:10">
      <c r="A145" s="5">
        <v>144</v>
      </c>
      <c r="B145" s="5" t="s">
        <v>1436</v>
      </c>
      <c r="C145" s="5" t="s">
        <v>169</v>
      </c>
      <c r="D145" s="5" t="s">
        <v>2893</v>
      </c>
      <c r="E145" s="5" t="s">
        <v>2894</v>
      </c>
      <c r="F145" s="5" t="s">
        <v>2895</v>
      </c>
      <c r="G145" s="5" t="s">
        <v>1527</v>
      </c>
      <c r="J145" s="5" t="s">
        <v>2759</v>
      </c>
    </row>
    <row r="146" spans="1:10">
      <c r="A146" s="5">
        <v>145</v>
      </c>
      <c r="B146" s="5" t="s">
        <v>1436</v>
      </c>
      <c r="C146" s="5" t="s">
        <v>169</v>
      </c>
      <c r="D146" s="5" t="s">
        <v>1941</v>
      </c>
      <c r="E146" s="5" t="s">
        <v>1942</v>
      </c>
      <c r="F146" s="5" t="s">
        <v>1943</v>
      </c>
      <c r="G146" s="5" t="s">
        <v>1944</v>
      </c>
      <c r="H146" s="5" t="s">
        <v>1945</v>
      </c>
      <c r="J146" s="5" t="s">
        <v>2759</v>
      </c>
    </row>
    <row r="147" spans="1:10">
      <c r="A147" s="5">
        <v>146</v>
      </c>
      <c r="B147" s="5" t="s">
        <v>1436</v>
      </c>
      <c r="C147" s="5" t="s">
        <v>169</v>
      </c>
      <c r="D147" s="5" t="s">
        <v>2896</v>
      </c>
      <c r="E147" s="5" t="s">
        <v>2897</v>
      </c>
      <c r="F147" s="5" t="s">
        <v>2898</v>
      </c>
      <c r="G147" s="5" t="s">
        <v>1543</v>
      </c>
      <c r="J147" s="5" t="s">
        <v>2759</v>
      </c>
    </row>
    <row r="148" spans="1:10">
      <c r="A148" s="5">
        <v>147</v>
      </c>
      <c r="B148" s="5" t="s">
        <v>1436</v>
      </c>
      <c r="C148" s="5" t="s">
        <v>169</v>
      </c>
      <c r="D148" s="5" t="s">
        <v>2899</v>
      </c>
      <c r="E148" s="5" t="s">
        <v>2900</v>
      </c>
      <c r="F148" s="5" t="s">
        <v>2901</v>
      </c>
      <c r="G148" s="5" t="s">
        <v>1554</v>
      </c>
      <c r="H148" s="5" t="s">
        <v>2902</v>
      </c>
      <c r="J148" s="5" t="s">
        <v>2759</v>
      </c>
    </row>
    <row r="149" spans="1:10">
      <c r="A149" s="5">
        <v>148</v>
      </c>
      <c r="B149" s="5" t="s">
        <v>1436</v>
      </c>
      <c r="C149" s="5" t="s">
        <v>169</v>
      </c>
      <c r="D149" s="5" t="s">
        <v>1946</v>
      </c>
      <c r="E149" s="5" t="s">
        <v>1947</v>
      </c>
      <c r="F149" s="5" t="s">
        <v>1948</v>
      </c>
      <c r="G149" s="5" t="s">
        <v>1463</v>
      </c>
      <c r="I149" s="5" t="s">
        <v>2903</v>
      </c>
      <c r="J149" s="5" t="s">
        <v>2759</v>
      </c>
    </row>
    <row r="150" spans="1:10">
      <c r="A150" s="5">
        <v>149</v>
      </c>
      <c r="B150" s="5" t="s">
        <v>1436</v>
      </c>
      <c r="C150" s="5" t="s">
        <v>169</v>
      </c>
      <c r="D150" s="5" t="s">
        <v>1949</v>
      </c>
      <c r="E150" s="5" t="s">
        <v>1950</v>
      </c>
      <c r="F150" s="5" t="s">
        <v>1951</v>
      </c>
      <c r="G150" s="5" t="s">
        <v>1527</v>
      </c>
      <c r="J150" s="5" t="s">
        <v>2759</v>
      </c>
    </row>
    <row r="151" spans="1:10">
      <c r="A151" s="5">
        <v>150</v>
      </c>
      <c r="B151" s="5" t="s">
        <v>1436</v>
      </c>
      <c r="C151" s="5" t="s">
        <v>169</v>
      </c>
      <c r="D151" s="5" t="s">
        <v>2904</v>
      </c>
      <c r="E151" s="5" t="s">
        <v>2905</v>
      </c>
      <c r="F151" s="5" t="s">
        <v>2906</v>
      </c>
      <c r="G151" s="5" t="s">
        <v>1632</v>
      </c>
      <c r="J151" s="5" t="s">
        <v>2759</v>
      </c>
    </row>
    <row r="152" spans="1:10">
      <c r="A152" s="5">
        <v>151</v>
      </c>
      <c r="B152" s="5" t="s">
        <v>1436</v>
      </c>
      <c r="C152" s="5" t="s">
        <v>169</v>
      </c>
      <c r="D152" s="5" t="s">
        <v>1952</v>
      </c>
      <c r="E152" s="5" t="s">
        <v>1953</v>
      </c>
      <c r="F152" s="5" t="s">
        <v>1954</v>
      </c>
      <c r="G152" s="5" t="s">
        <v>1715</v>
      </c>
      <c r="J152" s="5" t="s">
        <v>2759</v>
      </c>
    </row>
    <row r="153" spans="1:10">
      <c r="A153" s="5">
        <v>152</v>
      </c>
      <c r="B153" s="5" t="s">
        <v>1436</v>
      </c>
      <c r="C153" s="5" t="s">
        <v>169</v>
      </c>
      <c r="D153" s="5" t="s">
        <v>1955</v>
      </c>
      <c r="E153" s="5" t="s">
        <v>1956</v>
      </c>
      <c r="F153" s="5" t="s">
        <v>1957</v>
      </c>
      <c r="G153" s="5" t="s">
        <v>1711</v>
      </c>
      <c r="H153" s="5" t="s">
        <v>1662</v>
      </c>
      <c r="J153" s="5" t="s">
        <v>2759</v>
      </c>
    </row>
    <row r="154" spans="1:10">
      <c r="A154" s="5">
        <v>153</v>
      </c>
      <c r="B154" s="5" t="s">
        <v>1436</v>
      </c>
      <c r="C154" s="5" t="s">
        <v>169</v>
      </c>
      <c r="D154" s="5" t="s">
        <v>2907</v>
      </c>
      <c r="E154" s="5" t="s">
        <v>2908</v>
      </c>
      <c r="F154" s="5" t="s">
        <v>2909</v>
      </c>
      <c r="G154" s="5" t="s">
        <v>1554</v>
      </c>
      <c r="H154" s="5" t="s">
        <v>2910</v>
      </c>
      <c r="J154" s="5" t="s">
        <v>2759</v>
      </c>
    </row>
    <row r="155" spans="1:10">
      <c r="A155" s="5">
        <v>154</v>
      </c>
      <c r="B155" s="5" t="s">
        <v>1436</v>
      </c>
      <c r="C155" s="5" t="s">
        <v>169</v>
      </c>
      <c r="D155" s="5" t="s">
        <v>1958</v>
      </c>
      <c r="E155" s="5" t="s">
        <v>1959</v>
      </c>
      <c r="F155" s="5" t="s">
        <v>1960</v>
      </c>
      <c r="G155" s="5" t="s">
        <v>1595</v>
      </c>
      <c r="J155" s="5" t="s">
        <v>2759</v>
      </c>
    </row>
    <row r="156" spans="1:10">
      <c r="A156" s="5">
        <v>155</v>
      </c>
      <c r="B156" s="5" t="s">
        <v>1436</v>
      </c>
      <c r="C156" s="5" t="s">
        <v>169</v>
      </c>
      <c r="D156" s="5" t="s">
        <v>1961</v>
      </c>
      <c r="E156" s="5" t="s">
        <v>1962</v>
      </c>
      <c r="F156" s="5" t="s">
        <v>1963</v>
      </c>
      <c r="G156" s="5" t="s">
        <v>1463</v>
      </c>
      <c r="H156" s="5" t="s">
        <v>1964</v>
      </c>
      <c r="J156" s="5" t="s">
        <v>2759</v>
      </c>
    </row>
    <row r="157" spans="1:10">
      <c r="A157" s="5">
        <v>156</v>
      </c>
      <c r="B157" s="5" t="s">
        <v>1436</v>
      </c>
      <c r="C157" s="5" t="s">
        <v>169</v>
      </c>
      <c r="D157" s="5" t="s">
        <v>1965</v>
      </c>
      <c r="E157" s="5" t="s">
        <v>1966</v>
      </c>
      <c r="F157" s="5" t="s">
        <v>1967</v>
      </c>
      <c r="G157" s="5" t="s">
        <v>1453</v>
      </c>
      <c r="H157" s="5" t="s">
        <v>1968</v>
      </c>
      <c r="J157" s="5" t="s">
        <v>2759</v>
      </c>
    </row>
    <row r="158" spans="1:10">
      <c r="A158" s="5">
        <v>157</v>
      </c>
      <c r="B158" s="5" t="s">
        <v>1436</v>
      </c>
      <c r="C158" s="5" t="s">
        <v>169</v>
      </c>
      <c r="D158" s="5" t="s">
        <v>2030</v>
      </c>
      <c r="E158" s="5" t="s">
        <v>2911</v>
      </c>
      <c r="F158" s="5" t="s">
        <v>2031</v>
      </c>
      <c r="G158" s="5" t="s">
        <v>1784</v>
      </c>
      <c r="H158" s="5" t="s">
        <v>1662</v>
      </c>
      <c r="J158" s="5" t="s">
        <v>2759</v>
      </c>
    </row>
    <row r="159" spans="1:10">
      <c r="A159" s="5">
        <v>158</v>
      </c>
      <c r="B159" s="5" t="s">
        <v>1436</v>
      </c>
      <c r="C159" s="5" t="s">
        <v>169</v>
      </c>
      <c r="D159" s="5" t="s">
        <v>1969</v>
      </c>
      <c r="E159" s="5" t="s">
        <v>1970</v>
      </c>
      <c r="F159" s="5" t="s">
        <v>1971</v>
      </c>
      <c r="G159" s="5" t="s">
        <v>1463</v>
      </c>
      <c r="H159" s="5" t="s">
        <v>1972</v>
      </c>
      <c r="J159" s="5" t="s">
        <v>2759</v>
      </c>
    </row>
    <row r="160" spans="1:10">
      <c r="A160" s="5">
        <v>159</v>
      </c>
      <c r="B160" s="5" t="s">
        <v>1436</v>
      </c>
      <c r="C160" s="5" t="s">
        <v>169</v>
      </c>
      <c r="D160" s="5" t="s">
        <v>2912</v>
      </c>
      <c r="E160" s="5" t="s">
        <v>2913</v>
      </c>
      <c r="F160" s="5" t="s">
        <v>2914</v>
      </c>
      <c r="G160" s="5" t="s">
        <v>1554</v>
      </c>
      <c r="H160" s="5" t="s">
        <v>2915</v>
      </c>
      <c r="J160" s="5" t="s">
        <v>2759</v>
      </c>
    </row>
    <row r="161" spans="1:10">
      <c r="A161" s="5">
        <v>160</v>
      </c>
      <c r="B161" s="5" t="s">
        <v>1436</v>
      </c>
      <c r="C161" s="5" t="s">
        <v>169</v>
      </c>
      <c r="D161" s="5" t="s">
        <v>1973</v>
      </c>
      <c r="E161" s="5" t="s">
        <v>1974</v>
      </c>
      <c r="F161" s="5" t="s">
        <v>1975</v>
      </c>
      <c r="G161" s="5" t="s">
        <v>1724</v>
      </c>
      <c r="H161" s="5" t="s">
        <v>1976</v>
      </c>
      <c r="J161" s="5" t="s">
        <v>2759</v>
      </c>
    </row>
    <row r="162" spans="1:10">
      <c r="A162" s="5">
        <v>161</v>
      </c>
      <c r="B162" s="5" t="s">
        <v>1436</v>
      </c>
      <c r="C162" s="5" t="s">
        <v>169</v>
      </c>
      <c r="D162" s="5" t="s">
        <v>1977</v>
      </c>
      <c r="E162" s="5" t="s">
        <v>1978</v>
      </c>
      <c r="F162" s="5" t="s">
        <v>1979</v>
      </c>
      <c r="G162" s="5" t="s">
        <v>1666</v>
      </c>
      <c r="H162" s="5" t="s">
        <v>1769</v>
      </c>
      <c r="J162" s="5" t="s">
        <v>2759</v>
      </c>
    </row>
    <row r="163" spans="1:10">
      <c r="A163" s="5">
        <v>162</v>
      </c>
      <c r="B163" s="5" t="s">
        <v>1436</v>
      </c>
      <c r="C163" s="5" t="s">
        <v>169</v>
      </c>
      <c r="D163" s="5" t="s">
        <v>2916</v>
      </c>
      <c r="E163" s="5" t="s">
        <v>2917</v>
      </c>
      <c r="F163" s="5" t="s">
        <v>2918</v>
      </c>
      <c r="G163" s="5" t="s">
        <v>1532</v>
      </c>
      <c r="J163" s="5" t="s">
        <v>2759</v>
      </c>
    </row>
    <row r="164" spans="1:10">
      <c r="A164" s="5">
        <v>163</v>
      </c>
      <c r="B164" s="5" t="s">
        <v>1436</v>
      </c>
      <c r="C164" s="5" t="s">
        <v>169</v>
      </c>
      <c r="D164" s="5" t="s">
        <v>2919</v>
      </c>
      <c r="E164" s="5" t="s">
        <v>2920</v>
      </c>
      <c r="F164" s="5" t="s">
        <v>2921</v>
      </c>
      <c r="G164" s="5" t="s">
        <v>1532</v>
      </c>
      <c r="H164" s="5" t="s">
        <v>2922</v>
      </c>
      <c r="J164" s="5" t="s">
        <v>2759</v>
      </c>
    </row>
    <row r="165" spans="1:10">
      <c r="A165" s="5">
        <v>164</v>
      </c>
      <c r="B165" s="5" t="s">
        <v>1436</v>
      </c>
      <c r="C165" s="5" t="s">
        <v>169</v>
      </c>
      <c r="D165" s="5" t="s">
        <v>1980</v>
      </c>
      <c r="E165" s="5" t="s">
        <v>1981</v>
      </c>
      <c r="F165" s="5" t="s">
        <v>1982</v>
      </c>
      <c r="G165" s="5" t="s">
        <v>1444</v>
      </c>
      <c r="H165" s="5" t="s">
        <v>1983</v>
      </c>
      <c r="J165" s="5" t="s">
        <v>2759</v>
      </c>
    </row>
    <row r="166" spans="1:10">
      <c r="A166" s="5">
        <v>165</v>
      </c>
      <c r="B166" s="5" t="s">
        <v>1436</v>
      </c>
      <c r="C166" s="5" t="s">
        <v>169</v>
      </c>
      <c r="D166" s="5" t="s">
        <v>2923</v>
      </c>
      <c r="E166" s="5" t="s">
        <v>2924</v>
      </c>
      <c r="F166" s="5" t="s">
        <v>2925</v>
      </c>
      <c r="G166" s="5" t="s">
        <v>1527</v>
      </c>
      <c r="H166" s="5" t="s">
        <v>2926</v>
      </c>
      <c r="J166" s="5" t="s">
        <v>2759</v>
      </c>
    </row>
    <row r="167" spans="1:10">
      <c r="A167" s="5">
        <v>166</v>
      </c>
      <c r="B167" s="5" t="s">
        <v>1436</v>
      </c>
      <c r="C167" s="5" t="s">
        <v>169</v>
      </c>
      <c r="D167" s="5" t="s">
        <v>1984</v>
      </c>
      <c r="E167" s="5" t="s">
        <v>1985</v>
      </c>
      <c r="F167" s="5" t="s">
        <v>1986</v>
      </c>
      <c r="G167" s="5" t="s">
        <v>1532</v>
      </c>
      <c r="H167" s="5" t="s">
        <v>1987</v>
      </c>
      <c r="J167" s="5" t="s">
        <v>2759</v>
      </c>
    </row>
    <row r="168" spans="1:10">
      <c r="A168" s="5">
        <v>167</v>
      </c>
      <c r="B168" s="5" t="s">
        <v>1436</v>
      </c>
      <c r="C168" s="5" t="s">
        <v>169</v>
      </c>
      <c r="D168" s="5" t="s">
        <v>1988</v>
      </c>
      <c r="E168" s="5" t="s">
        <v>1989</v>
      </c>
      <c r="F168" s="5" t="s">
        <v>1990</v>
      </c>
      <c r="G168" s="5" t="s">
        <v>1449</v>
      </c>
      <c r="H168" s="5" t="s">
        <v>1991</v>
      </c>
      <c r="J168" s="5" t="s">
        <v>2759</v>
      </c>
    </row>
    <row r="169" spans="1:10">
      <c r="A169" s="5">
        <v>168</v>
      </c>
      <c r="B169" s="5" t="s">
        <v>1436</v>
      </c>
      <c r="C169" s="5" t="s">
        <v>169</v>
      </c>
      <c r="D169" s="5" t="s">
        <v>1992</v>
      </c>
      <c r="E169" s="5" t="s">
        <v>1993</v>
      </c>
      <c r="F169" s="5" t="s">
        <v>1994</v>
      </c>
      <c r="G169" s="5" t="s">
        <v>1651</v>
      </c>
      <c r="J169" s="5" t="s">
        <v>2759</v>
      </c>
    </row>
    <row r="170" spans="1:10">
      <c r="A170" s="5">
        <v>169</v>
      </c>
      <c r="B170" s="5" t="s">
        <v>1436</v>
      </c>
      <c r="C170" s="5" t="s">
        <v>169</v>
      </c>
      <c r="D170" s="5" t="s">
        <v>2927</v>
      </c>
      <c r="E170" s="5" t="s">
        <v>2928</v>
      </c>
      <c r="F170" s="5" t="s">
        <v>2929</v>
      </c>
      <c r="G170" s="5" t="s">
        <v>1724</v>
      </c>
      <c r="H170" s="5" t="s">
        <v>2930</v>
      </c>
      <c r="J170" s="5" t="s">
        <v>2759</v>
      </c>
    </row>
    <row r="171" spans="1:10">
      <c r="A171" s="5">
        <v>170</v>
      </c>
      <c r="B171" s="5" t="s">
        <v>1436</v>
      </c>
      <c r="C171" s="5" t="s">
        <v>169</v>
      </c>
      <c r="D171" s="5" t="s">
        <v>1995</v>
      </c>
      <c r="E171" s="5" t="s">
        <v>1996</v>
      </c>
      <c r="F171" s="5" t="s">
        <v>1997</v>
      </c>
      <c r="G171" s="5" t="s">
        <v>1706</v>
      </c>
      <c r="H171" s="5" t="s">
        <v>1998</v>
      </c>
      <c r="J171" s="5" t="s">
        <v>2759</v>
      </c>
    </row>
    <row r="172" spans="1:10">
      <c r="A172" s="5">
        <v>171</v>
      </c>
      <c r="B172" s="5" t="s">
        <v>1436</v>
      </c>
      <c r="C172" s="5" t="s">
        <v>169</v>
      </c>
      <c r="D172" s="5" t="s">
        <v>1999</v>
      </c>
      <c r="E172" s="5" t="s">
        <v>2000</v>
      </c>
      <c r="F172" s="5" t="s">
        <v>2001</v>
      </c>
      <c r="G172" s="5" t="s">
        <v>1453</v>
      </c>
      <c r="H172" s="5" t="s">
        <v>2002</v>
      </c>
      <c r="I172" s="5" t="s">
        <v>2931</v>
      </c>
      <c r="J172" s="5" t="s">
        <v>2759</v>
      </c>
    </row>
    <row r="173" spans="1:10">
      <c r="A173" s="5">
        <v>172</v>
      </c>
      <c r="B173" s="5" t="s">
        <v>1436</v>
      </c>
      <c r="C173" s="5" t="s">
        <v>169</v>
      </c>
      <c r="D173" s="5" t="s">
        <v>2003</v>
      </c>
      <c r="E173" s="5" t="s">
        <v>2004</v>
      </c>
      <c r="F173" s="5" t="s">
        <v>2005</v>
      </c>
      <c r="G173" s="5" t="s">
        <v>1453</v>
      </c>
      <c r="H173" s="5" t="s">
        <v>2006</v>
      </c>
      <c r="I173" s="5" t="s">
        <v>2932</v>
      </c>
      <c r="J173" s="5" t="s">
        <v>2759</v>
      </c>
    </row>
    <row r="174" spans="1:10">
      <c r="A174" s="5">
        <v>173</v>
      </c>
      <c r="B174" s="5" t="s">
        <v>1436</v>
      </c>
      <c r="C174" s="5" t="s">
        <v>169</v>
      </c>
      <c r="D174" s="5" t="s">
        <v>2007</v>
      </c>
      <c r="E174" s="5" t="s">
        <v>2008</v>
      </c>
      <c r="F174" s="5" t="s">
        <v>2009</v>
      </c>
      <c r="G174" s="5" t="s">
        <v>1706</v>
      </c>
      <c r="H174" s="5" t="s">
        <v>1987</v>
      </c>
      <c r="J174" s="5" t="s">
        <v>2759</v>
      </c>
    </row>
    <row r="175" spans="1:10">
      <c r="A175" s="5">
        <v>174</v>
      </c>
      <c r="B175" s="5" t="s">
        <v>1436</v>
      </c>
      <c r="C175" s="5" t="s">
        <v>169</v>
      </c>
      <c r="D175" s="5" t="s">
        <v>2010</v>
      </c>
      <c r="E175" s="5" t="s">
        <v>2011</v>
      </c>
      <c r="F175" s="5" t="s">
        <v>2012</v>
      </c>
      <c r="G175" s="5" t="s">
        <v>1706</v>
      </c>
      <c r="H175" s="5" t="s">
        <v>2013</v>
      </c>
      <c r="J175" s="5" t="s">
        <v>2759</v>
      </c>
    </row>
    <row r="176" spans="1:10">
      <c r="A176" s="5">
        <v>175</v>
      </c>
      <c r="B176" s="5" t="s">
        <v>1436</v>
      </c>
      <c r="C176" s="5" t="s">
        <v>169</v>
      </c>
      <c r="D176" s="5" t="s">
        <v>2014</v>
      </c>
      <c r="E176" s="5" t="s">
        <v>2015</v>
      </c>
      <c r="F176" s="5" t="s">
        <v>2016</v>
      </c>
      <c r="G176" s="5" t="s">
        <v>1666</v>
      </c>
      <c r="H176" s="5" t="s">
        <v>2017</v>
      </c>
      <c r="J176" s="5" t="s">
        <v>2759</v>
      </c>
    </row>
    <row r="177" spans="1:10">
      <c r="A177" s="5">
        <v>176</v>
      </c>
      <c r="B177" s="5" t="s">
        <v>1436</v>
      </c>
      <c r="C177" s="5" t="s">
        <v>169</v>
      </c>
      <c r="D177" s="5" t="s">
        <v>2018</v>
      </c>
      <c r="E177" s="5" t="s">
        <v>2019</v>
      </c>
      <c r="F177" s="5" t="s">
        <v>2020</v>
      </c>
      <c r="G177" s="5" t="s">
        <v>1601</v>
      </c>
      <c r="H177" s="5" t="s">
        <v>2021</v>
      </c>
      <c r="J177" s="5" t="s">
        <v>2759</v>
      </c>
    </row>
    <row r="178" spans="1:10">
      <c r="A178" s="5">
        <v>177</v>
      </c>
      <c r="B178" s="5" t="s">
        <v>1436</v>
      </c>
      <c r="C178" s="5" t="s">
        <v>169</v>
      </c>
      <c r="D178" s="5" t="s">
        <v>2022</v>
      </c>
      <c r="E178" s="5" t="s">
        <v>2023</v>
      </c>
      <c r="F178" s="5" t="s">
        <v>2024</v>
      </c>
      <c r="G178" s="5" t="s">
        <v>1543</v>
      </c>
      <c r="H178" s="5" t="s">
        <v>2025</v>
      </c>
      <c r="J178" s="5" t="s">
        <v>2759</v>
      </c>
    </row>
    <row r="179" spans="1:10">
      <c r="A179" s="5">
        <v>178</v>
      </c>
      <c r="B179" s="5" t="s">
        <v>1436</v>
      </c>
      <c r="C179" s="5" t="s">
        <v>169</v>
      </c>
      <c r="D179" s="5" t="s">
        <v>2026</v>
      </c>
      <c r="E179" s="5" t="s">
        <v>2027</v>
      </c>
      <c r="F179" s="5" t="s">
        <v>2028</v>
      </c>
      <c r="G179" s="5" t="s">
        <v>1784</v>
      </c>
      <c r="H179" s="5" t="s">
        <v>2029</v>
      </c>
      <c r="J179" s="5" t="s">
        <v>2759</v>
      </c>
    </row>
    <row r="180" spans="1:10">
      <c r="A180" s="5">
        <v>179</v>
      </c>
      <c r="B180" s="5" t="s">
        <v>1436</v>
      </c>
      <c r="C180" s="5" t="s">
        <v>169</v>
      </c>
      <c r="D180" s="5" t="s">
        <v>2032</v>
      </c>
      <c r="E180" s="5" t="s">
        <v>2033</v>
      </c>
      <c r="F180" s="5" t="s">
        <v>2034</v>
      </c>
      <c r="G180" s="5" t="s">
        <v>1601</v>
      </c>
      <c r="H180" s="5" t="s">
        <v>2035</v>
      </c>
      <c r="J180" s="5" t="s">
        <v>2759</v>
      </c>
    </row>
    <row r="181" spans="1:10">
      <c r="A181" s="5">
        <v>180</v>
      </c>
      <c r="B181" s="5" t="s">
        <v>1436</v>
      </c>
      <c r="C181" s="5" t="s">
        <v>169</v>
      </c>
      <c r="D181" s="5" t="s">
        <v>2036</v>
      </c>
      <c r="E181" s="5" t="s">
        <v>2037</v>
      </c>
      <c r="F181" s="5" t="s">
        <v>2038</v>
      </c>
      <c r="G181" s="5" t="s">
        <v>1597</v>
      </c>
      <c r="H181" s="5" t="s">
        <v>2039</v>
      </c>
      <c r="J181" s="5" t="s">
        <v>2759</v>
      </c>
    </row>
    <row r="182" spans="1:10">
      <c r="A182" s="5">
        <v>181</v>
      </c>
      <c r="B182" s="5" t="s">
        <v>1436</v>
      </c>
      <c r="C182" s="5" t="s">
        <v>169</v>
      </c>
      <c r="D182" s="5" t="s">
        <v>2933</v>
      </c>
      <c r="E182" s="5" t="s">
        <v>2934</v>
      </c>
      <c r="F182" s="5" t="s">
        <v>2935</v>
      </c>
      <c r="G182" s="5" t="s">
        <v>1632</v>
      </c>
      <c r="H182" s="5" t="s">
        <v>2936</v>
      </c>
      <c r="J182" s="5" t="s">
        <v>2759</v>
      </c>
    </row>
    <row r="183" spans="1:10">
      <c r="A183" s="5">
        <v>182</v>
      </c>
      <c r="B183" s="5" t="s">
        <v>1436</v>
      </c>
      <c r="C183" s="5" t="s">
        <v>169</v>
      </c>
      <c r="D183" s="5" t="s">
        <v>2040</v>
      </c>
      <c r="E183" s="5" t="s">
        <v>2041</v>
      </c>
      <c r="F183" s="5" t="s">
        <v>2042</v>
      </c>
      <c r="G183" s="5" t="s">
        <v>1471</v>
      </c>
      <c r="H183" s="5" t="s">
        <v>2043</v>
      </c>
      <c r="J183" s="5" t="s">
        <v>2759</v>
      </c>
    </row>
    <row r="184" spans="1:10">
      <c r="A184" s="5">
        <v>183</v>
      </c>
      <c r="B184" s="5" t="s">
        <v>1436</v>
      </c>
      <c r="C184" s="5" t="s">
        <v>169</v>
      </c>
      <c r="D184" s="5" t="s">
        <v>2044</v>
      </c>
      <c r="E184" s="5" t="s">
        <v>2045</v>
      </c>
      <c r="F184" s="5" t="s">
        <v>2046</v>
      </c>
      <c r="G184" s="5" t="s">
        <v>1784</v>
      </c>
      <c r="H184" s="5" t="s">
        <v>1769</v>
      </c>
      <c r="J184" s="5" t="s">
        <v>2759</v>
      </c>
    </row>
    <row r="185" spans="1:10">
      <c r="A185" s="5">
        <v>184</v>
      </c>
      <c r="B185" s="5" t="s">
        <v>1436</v>
      </c>
      <c r="C185" s="5" t="s">
        <v>169</v>
      </c>
      <c r="D185" s="5" t="s">
        <v>2047</v>
      </c>
      <c r="E185" s="5" t="s">
        <v>2048</v>
      </c>
      <c r="F185" s="5" t="s">
        <v>2049</v>
      </c>
      <c r="G185" s="5" t="s">
        <v>1471</v>
      </c>
      <c r="H185" s="5" t="s">
        <v>1539</v>
      </c>
      <c r="J185" s="5" t="s">
        <v>2759</v>
      </c>
    </row>
    <row r="186" spans="1:10">
      <c r="A186" s="5">
        <v>185</v>
      </c>
      <c r="B186" s="5" t="s">
        <v>1436</v>
      </c>
      <c r="C186" s="5" t="s">
        <v>169</v>
      </c>
      <c r="D186" s="5" t="s">
        <v>2050</v>
      </c>
      <c r="E186" s="5" t="s">
        <v>2051</v>
      </c>
      <c r="F186" s="5" t="s">
        <v>2052</v>
      </c>
      <c r="G186" s="5" t="s">
        <v>1484</v>
      </c>
      <c r="H186" s="5" t="s">
        <v>2053</v>
      </c>
      <c r="J186" s="5" t="s">
        <v>2759</v>
      </c>
    </row>
    <row r="187" spans="1:10">
      <c r="A187" s="5">
        <v>186</v>
      </c>
      <c r="B187" s="5" t="s">
        <v>1436</v>
      </c>
      <c r="C187" s="5" t="s">
        <v>169</v>
      </c>
      <c r="D187" s="5" t="s">
        <v>2054</v>
      </c>
      <c r="E187" s="5" t="s">
        <v>2055</v>
      </c>
      <c r="F187" s="5" t="s">
        <v>2056</v>
      </c>
      <c r="G187" s="5" t="s">
        <v>1484</v>
      </c>
      <c r="H187" s="5" t="s">
        <v>2057</v>
      </c>
      <c r="J187" s="5" t="s">
        <v>2759</v>
      </c>
    </row>
    <row r="188" spans="1:10">
      <c r="A188" s="5">
        <v>187</v>
      </c>
      <c r="B188" s="5" t="s">
        <v>1436</v>
      </c>
      <c r="C188" s="5" t="s">
        <v>169</v>
      </c>
      <c r="D188" s="5" t="s">
        <v>2058</v>
      </c>
      <c r="E188" s="5" t="s">
        <v>2059</v>
      </c>
      <c r="F188" s="5" t="s">
        <v>2060</v>
      </c>
      <c r="G188" s="5" t="s">
        <v>2061</v>
      </c>
      <c r="J188" s="5" t="s">
        <v>2759</v>
      </c>
    </row>
    <row r="189" spans="1:10">
      <c r="A189" s="5">
        <v>188</v>
      </c>
      <c r="B189" s="5" t="s">
        <v>1436</v>
      </c>
      <c r="C189" s="5" t="s">
        <v>169</v>
      </c>
      <c r="D189" s="5" t="s">
        <v>2062</v>
      </c>
      <c r="E189" s="5" t="s">
        <v>2063</v>
      </c>
      <c r="F189" s="5" t="s">
        <v>2064</v>
      </c>
      <c r="G189" s="5" t="s">
        <v>1449</v>
      </c>
      <c r="H189" s="5" t="s">
        <v>2065</v>
      </c>
      <c r="J189" s="5" t="s">
        <v>2759</v>
      </c>
    </row>
    <row r="190" spans="1:10">
      <c r="A190" s="5">
        <v>189</v>
      </c>
      <c r="B190" s="5" t="s">
        <v>1436</v>
      </c>
      <c r="C190" s="5" t="s">
        <v>169</v>
      </c>
      <c r="D190" s="5" t="s">
        <v>2937</v>
      </c>
      <c r="E190" s="5" t="s">
        <v>2938</v>
      </c>
      <c r="F190" s="5" t="s">
        <v>2939</v>
      </c>
      <c r="G190" s="5" t="s">
        <v>1453</v>
      </c>
      <c r="H190" s="5" t="s">
        <v>2940</v>
      </c>
      <c r="J190" s="5" t="s">
        <v>2759</v>
      </c>
    </row>
    <row r="191" spans="1:10">
      <c r="A191" s="5">
        <v>190</v>
      </c>
      <c r="B191" s="5" t="s">
        <v>1436</v>
      </c>
      <c r="C191" s="5" t="s">
        <v>169</v>
      </c>
      <c r="D191" s="5" t="s">
        <v>2066</v>
      </c>
      <c r="E191" s="5" t="s">
        <v>2067</v>
      </c>
      <c r="F191" s="5" t="s">
        <v>2068</v>
      </c>
      <c r="G191" s="5" t="s">
        <v>1444</v>
      </c>
      <c r="H191" s="5" t="s">
        <v>2069</v>
      </c>
      <c r="J191" s="5" t="s">
        <v>2759</v>
      </c>
    </row>
    <row r="192" spans="1:10">
      <c r="A192" s="5">
        <v>191</v>
      </c>
      <c r="B192" s="5" t="s">
        <v>1436</v>
      </c>
      <c r="C192" s="5" t="s">
        <v>169</v>
      </c>
      <c r="D192" s="5" t="s">
        <v>2070</v>
      </c>
      <c r="E192" s="5" t="s">
        <v>2071</v>
      </c>
      <c r="F192" s="5" t="s">
        <v>2072</v>
      </c>
      <c r="G192" s="5" t="s">
        <v>1453</v>
      </c>
      <c r="H192" s="5" t="s">
        <v>2073</v>
      </c>
      <c r="I192" s="5" t="s">
        <v>2941</v>
      </c>
      <c r="J192" s="5" t="s">
        <v>2759</v>
      </c>
    </row>
    <row r="193" spans="1:10">
      <c r="A193" s="5">
        <v>192</v>
      </c>
      <c r="B193" s="5" t="s">
        <v>1436</v>
      </c>
      <c r="C193" s="5" t="s">
        <v>169</v>
      </c>
      <c r="D193" s="5" t="s">
        <v>2074</v>
      </c>
      <c r="E193" s="5" t="s">
        <v>2075</v>
      </c>
      <c r="F193" s="5" t="s">
        <v>2076</v>
      </c>
      <c r="G193" s="5" t="s">
        <v>1784</v>
      </c>
      <c r="J193" s="5" t="s">
        <v>2759</v>
      </c>
    </row>
    <row r="194" spans="1:10">
      <c r="A194" s="5">
        <v>193</v>
      </c>
      <c r="B194" s="5" t="s">
        <v>1436</v>
      </c>
      <c r="C194" s="5" t="s">
        <v>169</v>
      </c>
      <c r="D194" s="5" t="s">
        <v>2942</v>
      </c>
      <c r="E194" s="5" t="s">
        <v>2943</v>
      </c>
      <c r="F194" s="5" t="s">
        <v>2944</v>
      </c>
      <c r="G194" s="5" t="s">
        <v>1632</v>
      </c>
      <c r="H194" s="5" t="s">
        <v>2945</v>
      </c>
      <c r="J194" s="5" t="s">
        <v>2759</v>
      </c>
    </row>
    <row r="195" spans="1:10">
      <c r="A195" s="5">
        <v>194</v>
      </c>
      <c r="B195" s="5" t="s">
        <v>1436</v>
      </c>
      <c r="C195" s="5" t="s">
        <v>169</v>
      </c>
      <c r="D195" s="5" t="s">
        <v>2077</v>
      </c>
      <c r="E195" s="5" t="s">
        <v>2078</v>
      </c>
      <c r="F195" s="5" t="s">
        <v>2079</v>
      </c>
      <c r="G195" s="5" t="s">
        <v>1510</v>
      </c>
      <c r="J195" s="5" t="s">
        <v>2759</v>
      </c>
    </row>
    <row r="196" spans="1:10">
      <c r="A196" s="5">
        <v>195</v>
      </c>
      <c r="B196" s="5" t="s">
        <v>1436</v>
      </c>
      <c r="C196" s="5" t="s">
        <v>169</v>
      </c>
      <c r="D196" s="5" t="s">
        <v>2080</v>
      </c>
      <c r="E196" s="5" t="s">
        <v>2081</v>
      </c>
      <c r="F196" s="5" t="s">
        <v>2082</v>
      </c>
      <c r="G196" s="5" t="s">
        <v>1527</v>
      </c>
      <c r="H196" s="5" t="s">
        <v>2083</v>
      </c>
      <c r="I196" s="5" t="s">
        <v>2946</v>
      </c>
      <c r="J196" s="5" t="s">
        <v>2759</v>
      </c>
    </row>
    <row r="197" spans="1:10">
      <c r="A197" s="5">
        <v>196</v>
      </c>
      <c r="B197" s="5" t="s">
        <v>1436</v>
      </c>
      <c r="C197" s="5" t="s">
        <v>169</v>
      </c>
      <c r="D197" s="5" t="s">
        <v>2084</v>
      </c>
      <c r="E197" s="5" t="s">
        <v>2085</v>
      </c>
      <c r="F197" s="5" t="s">
        <v>2086</v>
      </c>
      <c r="G197" s="5" t="s">
        <v>1532</v>
      </c>
      <c r="J197" s="5" t="s">
        <v>2759</v>
      </c>
    </row>
    <row r="198" spans="1:10">
      <c r="A198" s="5">
        <v>197</v>
      </c>
      <c r="B198" s="5" t="s">
        <v>1436</v>
      </c>
      <c r="C198" s="5" t="s">
        <v>169</v>
      </c>
      <c r="D198" s="5" t="s">
        <v>2087</v>
      </c>
      <c r="E198" s="5" t="s">
        <v>2088</v>
      </c>
      <c r="F198" s="5" t="s">
        <v>2089</v>
      </c>
      <c r="G198" s="5" t="s">
        <v>1484</v>
      </c>
      <c r="J198" s="5" t="s">
        <v>2759</v>
      </c>
    </row>
    <row r="199" spans="1:10">
      <c r="A199" s="5">
        <v>198</v>
      </c>
      <c r="B199" s="5" t="s">
        <v>1436</v>
      </c>
      <c r="C199" s="5" t="s">
        <v>169</v>
      </c>
      <c r="D199" s="5" t="s">
        <v>2090</v>
      </c>
      <c r="E199" s="5" t="s">
        <v>2091</v>
      </c>
      <c r="F199" s="5" t="s">
        <v>2092</v>
      </c>
      <c r="G199" s="5" t="s">
        <v>1554</v>
      </c>
      <c r="H199" s="5" t="s">
        <v>2093</v>
      </c>
      <c r="J199" s="5" t="s">
        <v>2759</v>
      </c>
    </row>
    <row r="200" spans="1:10">
      <c r="A200" s="5">
        <v>199</v>
      </c>
      <c r="B200" s="5" t="s">
        <v>1436</v>
      </c>
      <c r="C200" s="5" t="s">
        <v>169</v>
      </c>
      <c r="D200" s="5" t="s">
        <v>2094</v>
      </c>
      <c r="E200" s="5" t="s">
        <v>2095</v>
      </c>
      <c r="F200" s="5" t="s">
        <v>2096</v>
      </c>
      <c r="G200" s="5" t="s">
        <v>1661</v>
      </c>
      <c r="J200" s="5" t="s">
        <v>2759</v>
      </c>
    </row>
    <row r="201" spans="1:10">
      <c r="A201" s="5">
        <v>200</v>
      </c>
      <c r="B201" s="5" t="s">
        <v>1436</v>
      </c>
      <c r="C201" s="5" t="s">
        <v>169</v>
      </c>
      <c r="D201" s="5" t="s">
        <v>2097</v>
      </c>
      <c r="E201" s="5" t="s">
        <v>2098</v>
      </c>
      <c r="F201" s="5" t="s">
        <v>2099</v>
      </c>
      <c r="G201" s="5" t="s">
        <v>1449</v>
      </c>
      <c r="H201" s="5" t="s">
        <v>2100</v>
      </c>
      <c r="J201" s="5" t="s">
        <v>2759</v>
      </c>
    </row>
    <row r="202" spans="1:10">
      <c r="A202" s="5">
        <v>201</v>
      </c>
      <c r="B202" s="5" t="s">
        <v>1436</v>
      </c>
      <c r="C202" s="5" t="s">
        <v>169</v>
      </c>
      <c r="D202" s="5" t="s">
        <v>2101</v>
      </c>
      <c r="E202" s="5" t="s">
        <v>2102</v>
      </c>
      <c r="F202" s="5" t="s">
        <v>2103</v>
      </c>
      <c r="G202" s="5" t="s">
        <v>1601</v>
      </c>
      <c r="H202" s="5" t="s">
        <v>2104</v>
      </c>
      <c r="J202" s="5" t="s">
        <v>2759</v>
      </c>
    </row>
    <row r="203" spans="1:10">
      <c r="A203" s="5">
        <v>202</v>
      </c>
      <c r="B203" s="5" t="s">
        <v>1436</v>
      </c>
      <c r="C203" s="5" t="s">
        <v>169</v>
      </c>
      <c r="D203" s="5" t="s">
        <v>2105</v>
      </c>
      <c r="E203" s="5" t="s">
        <v>2106</v>
      </c>
      <c r="F203" s="5" t="s">
        <v>2107</v>
      </c>
      <c r="G203" s="5" t="s">
        <v>1543</v>
      </c>
      <c r="H203" s="5" t="s">
        <v>2108</v>
      </c>
      <c r="J203" s="5" t="s">
        <v>2759</v>
      </c>
    </row>
    <row r="204" spans="1:10">
      <c r="A204" s="5">
        <v>203</v>
      </c>
      <c r="B204" s="5" t="s">
        <v>1436</v>
      </c>
      <c r="C204" s="5" t="s">
        <v>169</v>
      </c>
      <c r="D204" s="5" t="s">
        <v>2109</v>
      </c>
      <c r="E204" s="5" t="s">
        <v>2106</v>
      </c>
      <c r="F204" s="5" t="s">
        <v>2110</v>
      </c>
      <c r="G204" s="5" t="s">
        <v>1816</v>
      </c>
      <c r="J204" s="5" t="s">
        <v>2759</v>
      </c>
    </row>
    <row r="205" spans="1:10">
      <c r="A205" s="5">
        <v>204</v>
      </c>
      <c r="B205" s="5" t="s">
        <v>1436</v>
      </c>
      <c r="C205" s="5" t="s">
        <v>169</v>
      </c>
      <c r="D205" s="5" t="s">
        <v>2111</v>
      </c>
      <c r="E205" s="5" t="s">
        <v>2112</v>
      </c>
      <c r="F205" s="5" t="s">
        <v>2113</v>
      </c>
      <c r="G205" s="5" t="s">
        <v>1816</v>
      </c>
      <c r="H205" s="5" t="s">
        <v>2114</v>
      </c>
      <c r="J205" s="5" t="s">
        <v>2759</v>
      </c>
    </row>
    <row r="206" spans="1:10">
      <c r="A206" s="5">
        <v>205</v>
      </c>
      <c r="B206" s="5" t="s">
        <v>1436</v>
      </c>
      <c r="C206" s="5" t="s">
        <v>169</v>
      </c>
      <c r="D206" s="5" t="s">
        <v>2115</v>
      </c>
      <c r="E206" s="5" t="s">
        <v>2116</v>
      </c>
      <c r="F206" s="5" t="s">
        <v>2117</v>
      </c>
      <c r="G206" s="5" t="s">
        <v>2118</v>
      </c>
      <c r="H206" s="5" t="s">
        <v>2119</v>
      </c>
      <c r="J206" s="5" t="s">
        <v>2759</v>
      </c>
    </row>
    <row r="207" spans="1:10">
      <c r="A207" s="5">
        <v>206</v>
      </c>
      <c r="B207" s="5" t="s">
        <v>1436</v>
      </c>
      <c r="C207" s="5" t="s">
        <v>169</v>
      </c>
      <c r="D207" s="5" t="s">
        <v>2120</v>
      </c>
      <c r="E207" s="5" t="s">
        <v>2121</v>
      </c>
      <c r="F207" s="5" t="s">
        <v>2122</v>
      </c>
      <c r="G207" s="5" t="s">
        <v>1816</v>
      </c>
      <c r="H207" s="5" t="s">
        <v>2123</v>
      </c>
      <c r="J207" s="5" t="s">
        <v>2759</v>
      </c>
    </row>
    <row r="208" spans="1:10">
      <c r="A208" s="5">
        <v>207</v>
      </c>
      <c r="B208" s="5" t="s">
        <v>1436</v>
      </c>
      <c r="C208" s="5" t="s">
        <v>169</v>
      </c>
      <c r="D208" s="5" t="s">
        <v>2124</v>
      </c>
      <c r="E208" s="5" t="s">
        <v>2125</v>
      </c>
      <c r="F208" s="5" t="s">
        <v>2126</v>
      </c>
      <c r="G208" s="5" t="s">
        <v>1661</v>
      </c>
      <c r="H208" s="5" t="s">
        <v>2127</v>
      </c>
      <c r="I208" s="5" t="s">
        <v>2947</v>
      </c>
      <c r="J208" s="5" t="s">
        <v>2759</v>
      </c>
    </row>
    <row r="209" spans="1:10">
      <c r="A209" s="5">
        <v>208</v>
      </c>
      <c r="B209" s="5" t="s">
        <v>1436</v>
      </c>
      <c r="C209" s="5" t="s">
        <v>169</v>
      </c>
      <c r="D209" s="5" t="s">
        <v>2128</v>
      </c>
      <c r="E209" s="5" t="s">
        <v>2129</v>
      </c>
      <c r="F209" s="5" t="s">
        <v>2130</v>
      </c>
      <c r="G209" s="5" t="s">
        <v>1661</v>
      </c>
      <c r="J209" s="5" t="s">
        <v>2759</v>
      </c>
    </row>
    <row r="210" spans="1:10">
      <c r="A210" s="5">
        <v>209</v>
      </c>
      <c r="B210" s="5" t="s">
        <v>1436</v>
      </c>
      <c r="C210" s="5" t="s">
        <v>169</v>
      </c>
      <c r="D210" s="5" t="s">
        <v>2131</v>
      </c>
      <c r="E210" s="5" t="s">
        <v>2132</v>
      </c>
      <c r="F210" s="5" t="s">
        <v>2133</v>
      </c>
      <c r="G210" s="5" t="s">
        <v>1917</v>
      </c>
      <c r="H210" s="5" t="s">
        <v>2134</v>
      </c>
      <c r="J210" s="5" t="s">
        <v>2759</v>
      </c>
    </row>
    <row r="211" spans="1:10">
      <c r="A211" s="5">
        <v>210</v>
      </c>
      <c r="B211" s="5" t="s">
        <v>1436</v>
      </c>
      <c r="C211" s="5" t="s">
        <v>169</v>
      </c>
      <c r="D211" s="5" t="s">
        <v>2135</v>
      </c>
      <c r="E211" s="5" t="s">
        <v>2136</v>
      </c>
      <c r="F211" s="5" t="s">
        <v>2137</v>
      </c>
      <c r="G211" s="5" t="s">
        <v>1543</v>
      </c>
      <c r="H211" s="5" t="s">
        <v>2138</v>
      </c>
      <c r="J211" s="5" t="s">
        <v>2759</v>
      </c>
    </row>
    <row r="212" spans="1:10">
      <c r="A212" s="5">
        <v>211</v>
      </c>
      <c r="B212" s="5" t="s">
        <v>1436</v>
      </c>
      <c r="C212" s="5" t="s">
        <v>169</v>
      </c>
      <c r="D212" s="5" t="s">
        <v>2139</v>
      </c>
      <c r="E212" s="5" t="s">
        <v>2140</v>
      </c>
      <c r="F212" s="5" t="s">
        <v>2141</v>
      </c>
      <c r="G212" s="5" t="s">
        <v>1449</v>
      </c>
      <c r="J212" s="5" t="s">
        <v>2759</v>
      </c>
    </row>
    <row r="213" spans="1:10">
      <c r="A213" s="5">
        <v>212</v>
      </c>
      <c r="B213" s="5" t="s">
        <v>1436</v>
      </c>
      <c r="C213" s="5" t="s">
        <v>169</v>
      </c>
      <c r="D213" s="5" t="s">
        <v>2142</v>
      </c>
      <c r="E213" s="5" t="s">
        <v>2143</v>
      </c>
      <c r="F213" s="5" t="s">
        <v>2144</v>
      </c>
      <c r="G213" s="5" t="s">
        <v>1597</v>
      </c>
      <c r="H213" s="5" t="s">
        <v>2145</v>
      </c>
      <c r="J213" s="5" t="s">
        <v>2759</v>
      </c>
    </row>
    <row r="214" spans="1:10">
      <c r="A214" s="5">
        <v>213</v>
      </c>
      <c r="B214" s="5" t="s">
        <v>1436</v>
      </c>
      <c r="C214" s="5" t="s">
        <v>169</v>
      </c>
      <c r="D214" s="5" t="s">
        <v>2146</v>
      </c>
      <c r="E214" s="5" t="s">
        <v>2147</v>
      </c>
      <c r="F214" s="5" t="s">
        <v>2148</v>
      </c>
      <c r="G214" s="5" t="s">
        <v>2149</v>
      </c>
      <c r="H214" s="5" t="s">
        <v>2150</v>
      </c>
      <c r="J214" s="5" t="s">
        <v>2759</v>
      </c>
    </row>
    <row r="215" spans="1:10">
      <c r="A215" s="5">
        <v>214</v>
      </c>
      <c r="B215" s="5" t="s">
        <v>1436</v>
      </c>
      <c r="C215" s="5" t="s">
        <v>169</v>
      </c>
      <c r="D215" s="5" t="s">
        <v>2948</v>
      </c>
      <c r="E215" s="5" t="s">
        <v>2949</v>
      </c>
      <c r="F215" s="5" t="s">
        <v>2950</v>
      </c>
      <c r="G215" s="5" t="s">
        <v>1480</v>
      </c>
      <c r="H215" s="5" t="s">
        <v>2951</v>
      </c>
      <c r="J215" s="5" t="s">
        <v>2759</v>
      </c>
    </row>
    <row r="216" spans="1:10">
      <c r="A216" s="5">
        <v>215</v>
      </c>
      <c r="B216" s="5" t="s">
        <v>1436</v>
      </c>
      <c r="C216" s="5" t="s">
        <v>169</v>
      </c>
      <c r="D216" s="5" t="s">
        <v>2151</v>
      </c>
      <c r="E216" s="5" t="s">
        <v>2152</v>
      </c>
      <c r="F216" s="5" t="s">
        <v>2153</v>
      </c>
      <c r="G216" s="5" t="s">
        <v>1674</v>
      </c>
      <c r="H216" s="5" t="s">
        <v>2154</v>
      </c>
      <c r="J216" s="5" t="s">
        <v>2759</v>
      </c>
    </row>
    <row r="217" spans="1:10">
      <c r="A217" s="5">
        <v>216</v>
      </c>
      <c r="B217" s="5" t="s">
        <v>1436</v>
      </c>
      <c r="C217" s="5" t="s">
        <v>169</v>
      </c>
      <c r="D217" s="5" t="s">
        <v>2952</v>
      </c>
      <c r="E217" s="5" t="s">
        <v>2953</v>
      </c>
      <c r="F217" s="5" t="s">
        <v>2954</v>
      </c>
      <c r="G217" s="5" t="s">
        <v>2955</v>
      </c>
      <c r="J217" s="5" t="s">
        <v>2759</v>
      </c>
    </row>
    <row r="218" spans="1:10">
      <c r="A218" s="5">
        <v>217</v>
      </c>
      <c r="B218" s="5" t="s">
        <v>1436</v>
      </c>
      <c r="C218" s="5" t="s">
        <v>169</v>
      </c>
      <c r="D218" s="5" t="s">
        <v>2155</v>
      </c>
      <c r="E218" s="5" t="s">
        <v>2156</v>
      </c>
      <c r="F218" s="5" t="s">
        <v>2157</v>
      </c>
      <c r="G218" s="5" t="s">
        <v>1449</v>
      </c>
      <c r="J218" s="5" t="s">
        <v>2759</v>
      </c>
    </row>
    <row r="219" spans="1:10">
      <c r="A219" s="5">
        <v>218</v>
      </c>
      <c r="B219" s="5" t="s">
        <v>1436</v>
      </c>
      <c r="C219" s="5" t="s">
        <v>169</v>
      </c>
      <c r="D219" s="5" t="s">
        <v>2158</v>
      </c>
      <c r="E219" s="5" t="s">
        <v>2159</v>
      </c>
      <c r="F219" s="5" t="s">
        <v>2160</v>
      </c>
      <c r="G219" s="5" t="s">
        <v>1811</v>
      </c>
      <c r="H219" s="5" t="s">
        <v>2161</v>
      </c>
      <c r="J219" s="5" t="s">
        <v>2759</v>
      </c>
    </row>
    <row r="220" spans="1:10">
      <c r="A220" s="5">
        <v>219</v>
      </c>
      <c r="B220" s="5" t="s">
        <v>1436</v>
      </c>
      <c r="C220" s="5" t="s">
        <v>169</v>
      </c>
      <c r="D220" s="5" t="s">
        <v>2162</v>
      </c>
      <c r="E220" s="5" t="s">
        <v>2163</v>
      </c>
      <c r="F220" s="5" t="s">
        <v>2164</v>
      </c>
      <c r="G220" s="5" t="s">
        <v>1453</v>
      </c>
      <c r="J220" s="5" t="s">
        <v>2759</v>
      </c>
    </row>
    <row r="221" spans="1:10">
      <c r="A221" s="5">
        <v>220</v>
      </c>
      <c r="B221" s="5" t="s">
        <v>1436</v>
      </c>
      <c r="C221" s="5" t="s">
        <v>169</v>
      </c>
      <c r="D221" s="5" t="s">
        <v>2165</v>
      </c>
      <c r="E221" s="5" t="s">
        <v>2166</v>
      </c>
      <c r="F221" s="5" t="s">
        <v>2167</v>
      </c>
      <c r="G221" s="5" t="s">
        <v>1554</v>
      </c>
      <c r="H221" s="5" t="s">
        <v>2093</v>
      </c>
      <c r="J221" s="5" t="s">
        <v>2759</v>
      </c>
    </row>
    <row r="222" spans="1:10">
      <c r="A222" s="5">
        <v>221</v>
      </c>
      <c r="B222" s="5" t="s">
        <v>1436</v>
      </c>
      <c r="C222" s="5" t="s">
        <v>169</v>
      </c>
      <c r="D222" s="5" t="s">
        <v>2956</v>
      </c>
      <c r="E222" s="5" t="s">
        <v>2957</v>
      </c>
      <c r="F222" s="5" t="s">
        <v>2958</v>
      </c>
      <c r="G222" s="5" t="s">
        <v>2959</v>
      </c>
      <c r="J222" s="5" t="s">
        <v>2759</v>
      </c>
    </row>
    <row r="223" spans="1:10">
      <c r="A223" s="5">
        <v>222</v>
      </c>
      <c r="B223" s="5" t="s">
        <v>1436</v>
      </c>
      <c r="C223" s="5" t="s">
        <v>169</v>
      </c>
      <c r="D223" s="5" t="s">
        <v>2168</v>
      </c>
      <c r="E223" s="5" t="s">
        <v>2169</v>
      </c>
      <c r="F223" s="5" t="s">
        <v>2170</v>
      </c>
      <c r="G223" s="5" t="s">
        <v>1471</v>
      </c>
      <c r="J223" s="5" t="s">
        <v>2759</v>
      </c>
    </row>
    <row r="224" spans="1:10">
      <c r="A224" s="5">
        <v>223</v>
      </c>
      <c r="B224" s="5" t="s">
        <v>1436</v>
      </c>
      <c r="C224" s="5" t="s">
        <v>169</v>
      </c>
      <c r="D224" s="5" t="s">
        <v>2171</v>
      </c>
      <c r="E224" s="5" t="s">
        <v>2172</v>
      </c>
      <c r="F224" s="5" t="s">
        <v>2173</v>
      </c>
      <c r="G224" s="5" t="s">
        <v>1480</v>
      </c>
      <c r="H224" s="5" t="s">
        <v>2174</v>
      </c>
      <c r="J224" s="5" t="s">
        <v>2759</v>
      </c>
    </row>
    <row r="225" spans="1:10">
      <c r="A225" s="5">
        <v>224</v>
      </c>
      <c r="B225" s="5" t="s">
        <v>1436</v>
      </c>
      <c r="C225" s="5" t="s">
        <v>169</v>
      </c>
      <c r="D225" s="5" t="s">
        <v>2175</v>
      </c>
      <c r="E225" s="5" t="s">
        <v>2176</v>
      </c>
      <c r="F225" s="5" t="s">
        <v>2177</v>
      </c>
      <c r="G225" s="5" t="s">
        <v>1453</v>
      </c>
      <c r="H225" s="5" t="s">
        <v>2178</v>
      </c>
      <c r="J225" s="5" t="s">
        <v>2759</v>
      </c>
    </row>
    <row r="226" spans="1:10">
      <c r="A226" s="5">
        <v>225</v>
      </c>
      <c r="B226" s="5" t="s">
        <v>1436</v>
      </c>
      <c r="C226" s="5" t="s">
        <v>169</v>
      </c>
      <c r="D226" s="5" t="s">
        <v>2179</v>
      </c>
      <c r="E226" s="5" t="s">
        <v>2180</v>
      </c>
      <c r="F226" s="5" t="s">
        <v>2181</v>
      </c>
      <c r="G226" s="5" t="s">
        <v>1463</v>
      </c>
      <c r="H226" s="5" t="s">
        <v>2182</v>
      </c>
      <c r="I226" s="5" t="s">
        <v>2960</v>
      </c>
      <c r="J226" s="5" t="s">
        <v>2759</v>
      </c>
    </row>
    <row r="227" spans="1:10">
      <c r="A227" s="5">
        <v>226</v>
      </c>
      <c r="B227" s="5" t="s">
        <v>1436</v>
      </c>
      <c r="C227" s="5" t="s">
        <v>169</v>
      </c>
      <c r="D227" s="5" t="s">
        <v>2183</v>
      </c>
      <c r="E227" s="5" t="s">
        <v>2184</v>
      </c>
      <c r="F227" s="5" t="s">
        <v>2185</v>
      </c>
      <c r="G227" s="5" t="s">
        <v>1595</v>
      </c>
      <c r="H227" s="5" t="s">
        <v>2186</v>
      </c>
      <c r="J227" s="5" t="s">
        <v>2759</v>
      </c>
    </row>
    <row r="228" spans="1:10">
      <c r="A228" s="5">
        <v>227</v>
      </c>
      <c r="B228" s="5" t="s">
        <v>1436</v>
      </c>
      <c r="C228" s="5" t="s">
        <v>169</v>
      </c>
      <c r="D228" s="5" t="s">
        <v>2187</v>
      </c>
      <c r="E228" s="5" t="s">
        <v>2188</v>
      </c>
      <c r="F228" s="5" t="s">
        <v>2189</v>
      </c>
      <c r="G228" s="5" t="s">
        <v>1458</v>
      </c>
      <c r="H228" s="5" t="s">
        <v>2190</v>
      </c>
      <c r="J228" s="5" t="s">
        <v>2759</v>
      </c>
    </row>
    <row r="229" spans="1:10">
      <c r="A229" s="5">
        <v>228</v>
      </c>
      <c r="B229" s="5" t="s">
        <v>1436</v>
      </c>
      <c r="C229" s="5" t="s">
        <v>169</v>
      </c>
      <c r="D229" s="5" t="s">
        <v>2191</v>
      </c>
      <c r="E229" s="5" t="s">
        <v>2192</v>
      </c>
      <c r="F229" s="5" t="s">
        <v>2193</v>
      </c>
      <c r="G229" s="5" t="s">
        <v>1449</v>
      </c>
      <c r="H229" s="5" t="s">
        <v>2194</v>
      </c>
      <c r="J229" s="5" t="s">
        <v>2759</v>
      </c>
    </row>
    <row r="230" spans="1:10">
      <c r="A230" s="5">
        <v>229</v>
      </c>
      <c r="B230" s="5" t="s">
        <v>1436</v>
      </c>
      <c r="C230" s="5" t="s">
        <v>169</v>
      </c>
      <c r="D230" s="5" t="s">
        <v>2195</v>
      </c>
      <c r="E230" s="5" t="s">
        <v>2196</v>
      </c>
      <c r="F230" s="5" t="s">
        <v>2197</v>
      </c>
      <c r="G230" s="5" t="s">
        <v>1527</v>
      </c>
      <c r="J230" s="5" t="s">
        <v>2759</v>
      </c>
    </row>
    <row r="231" spans="1:10">
      <c r="A231" s="5">
        <v>230</v>
      </c>
      <c r="B231" s="5" t="s">
        <v>1436</v>
      </c>
      <c r="C231" s="5" t="s">
        <v>169</v>
      </c>
      <c r="D231" s="5" t="s">
        <v>2961</v>
      </c>
      <c r="E231" s="5" t="s">
        <v>2962</v>
      </c>
      <c r="F231" s="5" t="s">
        <v>2963</v>
      </c>
      <c r="G231" s="5" t="s">
        <v>1632</v>
      </c>
      <c r="J231" s="5" t="s">
        <v>2759</v>
      </c>
    </row>
    <row r="232" spans="1:10">
      <c r="A232" s="5">
        <v>231</v>
      </c>
      <c r="B232" s="5" t="s">
        <v>1436</v>
      </c>
      <c r="C232" s="5" t="s">
        <v>169</v>
      </c>
      <c r="D232" s="5" t="s">
        <v>2198</v>
      </c>
      <c r="E232" s="5" t="s">
        <v>2199</v>
      </c>
      <c r="F232" s="5" t="s">
        <v>2200</v>
      </c>
      <c r="G232" s="5" t="s">
        <v>1527</v>
      </c>
      <c r="J232" s="5" t="s">
        <v>2759</v>
      </c>
    </row>
    <row r="233" spans="1:10">
      <c r="A233" s="5">
        <v>232</v>
      </c>
      <c r="B233" s="5" t="s">
        <v>1436</v>
      </c>
      <c r="C233" s="5" t="s">
        <v>169</v>
      </c>
      <c r="D233" s="5" t="s">
        <v>2201</v>
      </c>
      <c r="E233" s="5" t="s">
        <v>2202</v>
      </c>
      <c r="F233" s="5" t="s">
        <v>2203</v>
      </c>
      <c r="G233" s="5" t="s">
        <v>1484</v>
      </c>
      <c r="H233" s="5" t="s">
        <v>2204</v>
      </c>
      <c r="J233" s="5" t="s">
        <v>2759</v>
      </c>
    </row>
    <row r="234" spans="1:10">
      <c r="A234" s="5">
        <v>233</v>
      </c>
      <c r="B234" s="5" t="s">
        <v>1436</v>
      </c>
      <c r="C234" s="5" t="s">
        <v>169</v>
      </c>
      <c r="D234" s="5" t="s">
        <v>2205</v>
      </c>
      <c r="E234" s="5" t="s">
        <v>2206</v>
      </c>
      <c r="F234" s="5" t="s">
        <v>2207</v>
      </c>
      <c r="G234" s="5" t="s">
        <v>1527</v>
      </c>
      <c r="H234" s="5" t="s">
        <v>2208</v>
      </c>
      <c r="J234" s="5" t="s">
        <v>2759</v>
      </c>
    </row>
    <row r="235" spans="1:10">
      <c r="A235" s="5">
        <v>234</v>
      </c>
      <c r="B235" s="5" t="s">
        <v>1436</v>
      </c>
      <c r="C235" s="5" t="s">
        <v>169</v>
      </c>
      <c r="D235" s="5" t="s">
        <v>2209</v>
      </c>
      <c r="E235" s="5" t="s">
        <v>2210</v>
      </c>
      <c r="F235" s="5" t="s">
        <v>2211</v>
      </c>
      <c r="G235" s="5" t="s">
        <v>1554</v>
      </c>
      <c r="H235" s="5" t="s">
        <v>2093</v>
      </c>
      <c r="J235" s="5" t="s">
        <v>2759</v>
      </c>
    </row>
    <row r="236" spans="1:10">
      <c r="A236" s="5">
        <v>235</v>
      </c>
      <c r="B236" s="5" t="s">
        <v>1436</v>
      </c>
      <c r="C236" s="5" t="s">
        <v>169</v>
      </c>
      <c r="D236" s="5" t="s">
        <v>2964</v>
      </c>
      <c r="E236" s="5" t="s">
        <v>2965</v>
      </c>
      <c r="F236" s="5" t="s">
        <v>2966</v>
      </c>
      <c r="G236" s="5" t="s">
        <v>1449</v>
      </c>
      <c r="H236" s="5" t="s">
        <v>2967</v>
      </c>
      <c r="J236" s="5" t="s">
        <v>2759</v>
      </c>
    </row>
    <row r="237" spans="1:10">
      <c r="A237" s="5">
        <v>236</v>
      </c>
      <c r="B237" s="5" t="s">
        <v>1436</v>
      </c>
      <c r="C237" s="5" t="s">
        <v>169</v>
      </c>
      <c r="D237" s="5" t="s">
        <v>2212</v>
      </c>
      <c r="E237" s="5" t="s">
        <v>2213</v>
      </c>
      <c r="F237" s="5" t="s">
        <v>2214</v>
      </c>
      <c r="G237" s="5" t="s">
        <v>1449</v>
      </c>
      <c r="H237" s="5" t="s">
        <v>2215</v>
      </c>
      <c r="J237" s="5" t="s">
        <v>2759</v>
      </c>
    </row>
    <row r="238" spans="1:10">
      <c r="A238" s="5">
        <v>237</v>
      </c>
      <c r="B238" s="5" t="s">
        <v>1436</v>
      </c>
      <c r="C238" s="5" t="s">
        <v>169</v>
      </c>
      <c r="D238" s="5" t="s">
        <v>2216</v>
      </c>
      <c r="E238" s="5" t="s">
        <v>2217</v>
      </c>
      <c r="F238" s="5" t="s">
        <v>2218</v>
      </c>
      <c r="G238" s="5" t="s">
        <v>1554</v>
      </c>
      <c r="H238" s="5" t="s">
        <v>2093</v>
      </c>
      <c r="J238" s="5" t="s">
        <v>2759</v>
      </c>
    </row>
    <row r="239" spans="1:10">
      <c r="A239" s="5">
        <v>238</v>
      </c>
      <c r="B239" s="5" t="s">
        <v>1436</v>
      </c>
      <c r="C239" s="5" t="s">
        <v>169</v>
      </c>
      <c r="D239" s="5" t="s">
        <v>2968</v>
      </c>
      <c r="E239" s="5" t="s">
        <v>2969</v>
      </c>
      <c r="F239" s="5" t="s">
        <v>2970</v>
      </c>
      <c r="G239" s="5" t="s">
        <v>1463</v>
      </c>
      <c r="H239" s="5" t="s">
        <v>2971</v>
      </c>
      <c r="J239" s="5" t="s">
        <v>2759</v>
      </c>
    </row>
    <row r="240" spans="1:10">
      <c r="A240" s="5">
        <v>239</v>
      </c>
      <c r="B240" s="5" t="s">
        <v>1436</v>
      </c>
      <c r="C240" s="5" t="s">
        <v>169</v>
      </c>
      <c r="D240" s="5" t="s">
        <v>2219</v>
      </c>
      <c r="E240" s="5" t="s">
        <v>2220</v>
      </c>
      <c r="F240" s="5" t="s">
        <v>2221</v>
      </c>
      <c r="G240" s="5" t="s">
        <v>2149</v>
      </c>
      <c r="J240" s="5" t="s">
        <v>2759</v>
      </c>
    </row>
    <row r="241" spans="1:10">
      <c r="A241" s="5">
        <v>240</v>
      </c>
      <c r="B241" s="5" t="s">
        <v>1436</v>
      </c>
      <c r="C241" s="5" t="s">
        <v>169</v>
      </c>
      <c r="D241" s="5" t="s">
        <v>2222</v>
      </c>
      <c r="E241" s="5" t="s">
        <v>2223</v>
      </c>
      <c r="F241" s="5" t="s">
        <v>2224</v>
      </c>
      <c r="G241" s="5" t="s">
        <v>1554</v>
      </c>
      <c r="H241" s="5" t="s">
        <v>2093</v>
      </c>
      <c r="J241" s="5" t="s">
        <v>2759</v>
      </c>
    </row>
    <row r="242" spans="1:10">
      <c r="A242" s="5">
        <v>241</v>
      </c>
      <c r="B242" s="5" t="s">
        <v>1436</v>
      </c>
      <c r="C242" s="5" t="s">
        <v>169</v>
      </c>
      <c r="D242" s="5" t="s">
        <v>2225</v>
      </c>
      <c r="E242" s="5" t="s">
        <v>2226</v>
      </c>
      <c r="F242" s="5" t="s">
        <v>2227</v>
      </c>
      <c r="G242" s="5" t="s">
        <v>2228</v>
      </c>
      <c r="H242" s="5" t="s">
        <v>2229</v>
      </c>
      <c r="J242" s="5" t="s">
        <v>2759</v>
      </c>
    </row>
    <row r="243" spans="1:10">
      <c r="A243" s="5">
        <v>242</v>
      </c>
      <c r="B243" s="5" t="s">
        <v>1436</v>
      </c>
      <c r="C243" s="5" t="s">
        <v>169</v>
      </c>
      <c r="D243" s="5" t="s">
        <v>2230</v>
      </c>
      <c r="E243" s="5" t="s">
        <v>2231</v>
      </c>
      <c r="F243" s="5" t="s">
        <v>2232</v>
      </c>
      <c r="G243" s="5" t="s">
        <v>1453</v>
      </c>
      <c r="H243" s="5" t="s">
        <v>2233</v>
      </c>
      <c r="J243" s="5" t="s">
        <v>2759</v>
      </c>
    </row>
    <row r="244" spans="1:10">
      <c r="A244" s="5">
        <v>243</v>
      </c>
      <c r="B244" s="5" t="s">
        <v>1436</v>
      </c>
      <c r="C244" s="5" t="s">
        <v>169</v>
      </c>
      <c r="D244" s="5" t="s">
        <v>2234</v>
      </c>
      <c r="E244" s="5" t="s">
        <v>2235</v>
      </c>
      <c r="F244" s="5" t="s">
        <v>2236</v>
      </c>
      <c r="G244" s="5" t="s">
        <v>1784</v>
      </c>
      <c r="H244" s="5" t="s">
        <v>2237</v>
      </c>
      <c r="I244" s="5" t="s">
        <v>2903</v>
      </c>
      <c r="J244" s="5" t="s">
        <v>2759</v>
      </c>
    </row>
    <row r="245" spans="1:10">
      <c r="A245" s="5">
        <v>244</v>
      </c>
      <c r="B245" s="5" t="s">
        <v>1436</v>
      </c>
      <c r="C245" s="5" t="s">
        <v>169</v>
      </c>
      <c r="D245" s="5" t="s">
        <v>2238</v>
      </c>
      <c r="E245" s="5" t="s">
        <v>2239</v>
      </c>
      <c r="F245" s="5" t="s">
        <v>2240</v>
      </c>
      <c r="G245" s="5" t="s">
        <v>1554</v>
      </c>
      <c r="J245" s="5" t="s">
        <v>2759</v>
      </c>
    </row>
    <row r="246" spans="1:10">
      <c r="A246" s="5">
        <v>245</v>
      </c>
      <c r="B246" s="5" t="s">
        <v>1436</v>
      </c>
      <c r="C246" s="5" t="s">
        <v>169</v>
      </c>
      <c r="D246" s="5" t="s">
        <v>2241</v>
      </c>
      <c r="E246" s="5" t="s">
        <v>2242</v>
      </c>
      <c r="F246" s="5" t="s">
        <v>2243</v>
      </c>
      <c r="G246" s="5" t="s">
        <v>1601</v>
      </c>
      <c r="H246" s="5" t="s">
        <v>2244</v>
      </c>
      <c r="J246" s="5" t="s">
        <v>2759</v>
      </c>
    </row>
    <row r="247" spans="1:10">
      <c r="A247" s="5">
        <v>246</v>
      </c>
      <c r="B247" s="5" t="s">
        <v>1436</v>
      </c>
      <c r="C247" s="5" t="s">
        <v>169</v>
      </c>
      <c r="D247" s="5" t="s">
        <v>2245</v>
      </c>
      <c r="E247" s="5" t="s">
        <v>2246</v>
      </c>
      <c r="F247" s="5" t="s">
        <v>2247</v>
      </c>
      <c r="G247" s="5" t="s">
        <v>1444</v>
      </c>
      <c r="H247" s="5" t="s">
        <v>2248</v>
      </c>
      <c r="I247" s="5" t="s">
        <v>2836</v>
      </c>
      <c r="J247" s="5" t="s">
        <v>2759</v>
      </c>
    </row>
    <row r="248" spans="1:10">
      <c r="A248" s="5">
        <v>247</v>
      </c>
      <c r="B248" s="5" t="s">
        <v>1436</v>
      </c>
      <c r="C248" s="5" t="s">
        <v>169</v>
      </c>
      <c r="D248" s="5" t="s">
        <v>2249</v>
      </c>
      <c r="E248" s="5" t="s">
        <v>2250</v>
      </c>
      <c r="F248" s="5" t="s">
        <v>2251</v>
      </c>
      <c r="G248" s="5" t="s">
        <v>1595</v>
      </c>
      <c r="H248" s="5" t="s">
        <v>2252</v>
      </c>
      <c r="J248" s="5" t="s">
        <v>2759</v>
      </c>
    </row>
    <row r="249" spans="1:10">
      <c r="A249" s="5">
        <v>248</v>
      </c>
      <c r="B249" s="5" t="s">
        <v>1436</v>
      </c>
      <c r="C249" s="5" t="s">
        <v>169</v>
      </c>
      <c r="D249" s="5" t="s">
        <v>2253</v>
      </c>
      <c r="E249" s="5" t="s">
        <v>2254</v>
      </c>
      <c r="F249" s="5" t="s">
        <v>2255</v>
      </c>
      <c r="G249" s="5" t="s">
        <v>1554</v>
      </c>
      <c r="H249" s="5" t="s">
        <v>2093</v>
      </c>
      <c r="J249" s="5" t="s">
        <v>2759</v>
      </c>
    </row>
    <row r="250" spans="1:10">
      <c r="A250" s="5">
        <v>249</v>
      </c>
      <c r="B250" s="5" t="s">
        <v>1436</v>
      </c>
      <c r="C250" s="5" t="s">
        <v>169</v>
      </c>
      <c r="D250" s="5" t="s">
        <v>2256</v>
      </c>
      <c r="E250" s="5" t="s">
        <v>2257</v>
      </c>
      <c r="F250" s="5" t="s">
        <v>2258</v>
      </c>
      <c r="G250" s="5" t="s">
        <v>1444</v>
      </c>
      <c r="H250" s="5" t="s">
        <v>2259</v>
      </c>
      <c r="J250" s="5" t="s">
        <v>2759</v>
      </c>
    </row>
    <row r="251" spans="1:10">
      <c r="A251" s="5">
        <v>250</v>
      </c>
      <c r="B251" s="5" t="s">
        <v>1436</v>
      </c>
      <c r="C251" s="5" t="s">
        <v>169</v>
      </c>
      <c r="D251" s="5" t="s">
        <v>2260</v>
      </c>
      <c r="E251" s="5" t="s">
        <v>2261</v>
      </c>
      <c r="F251" s="5" t="s">
        <v>2262</v>
      </c>
      <c r="G251" s="5" t="s">
        <v>1453</v>
      </c>
      <c r="H251" s="5" t="s">
        <v>2263</v>
      </c>
      <c r="I251" s="5" t="s">
        <v>2972</v>
      </c>
      <c r="J251" s="5" t="s">
        <v>2759</v>
      </c>
    </row>
    <row r="252" spans="1:10">
      <c r="A252" s="5">
        <v>251</v>
      </c>
      <c r="B252" s="5" t="s">
        <v>1436</v>
      </c>
      <c r="C252" s="5" t="s">
        <v>169</v>
      </c>
      <c r="D252" s="5" t="s">
        <v>2264</v>
      </c>
      <c r="E252" s="5" t="s">
        <v>2265</v>
      </c>
      <c r="F252" s="5" t="s">
        <v>2266</v>
      </c>
      <c r="G252" s="5" t="s">
        <v>1632</v>
      </c>
      <c r="H252" s="5" t="s">
        <v>2267</v>
      </c>
      <c r="J252" s="5" t="s">
        <v>2759</v>
      </c>
    </row>
    <row r="253" spans="1:10">
      <c r="A253" s="5">
        <v>252</v>
      </c>
      <c r="B253" s="5" t="s">
        <v>1436</v>
      </c>
      <c r="C253" s="5" t="s">
        <v>169</v>
      </c>
      <c r="D253" s="5" t="s">
        <v>2268</v>
      </c>
      <c r="E253" s="5" t="s">
        <v>2269</v>
      </c>
      <c r="F253" s="5" t="s">
        <v>2270</v>
      </c>
      <c r="G253" s="5" t="s">
        <v>1543</v>
      </c>
      <c r="J253" s="5" t="s">
        <v>2759</v>
      </c>
    </row>
    <row r="254" spans="1:10">
      <c r="A254" s="5">
        <v>253</v>
      </c>
      <c r="B254" s="5" t="s">
        <v>1436</v>
      </c>
      <c r="C254" s="5" t="s">
        <v>169</v>
      </c>
      <c r="D254" s="5" t="s">
        <v>2973</v>
      </c>
      <c r="E254" s="5" t="s">
        <v>2974</v>
      </c>
      <c r="F254" s="5" t="s">
        <v>2975</v>
      </c>
      <c r="G254" s="5" t="s">
        <v>1484</v>
      </c>
      <c r="H254" s="5" t="s">
        <v>2976</v>
      </c>
      <c r="J254" s="5" t="s">
        <v>2759</v>
      </c>
    </row>
    <row r="255" spans="1:10">
      <c r="A255" s="5">
        <v>254</v>
      </c>
      <c r="B255" s="5" t="s">
        <v>1436</v>
      </c>
      <c r="C255" s="5" t="s">
        <v>169</v>
      </c>
      <c r="D255" s="5" t="s">
        <v>2977</v>
      </c>
      <c r="E255" s="5" t="s">
        <v>2978</v>
      </c>
      <c r="F255" s="5" t="s">
        <v>2979</v>
      </c>
      <c r="G255" s="5" t="s">
        <v>1724</v>
      </c>
      <c r="J255" s="5" t="s">
        <v>2759</v>
      </c>
    </row>
    <row r="256" spans="1:10">
      <c r="A256" s="5">
        <v>255</v>
      </c>
      <c r="B256" s="5" t="s">
        <v>1436</v>
      </c>
      <c r="C256" s="5" t="s">
        <v>169</v>
      </c>
      <c r="D256" s="5" t="s">
        <v>2271</v>
      </c>
      <c r="E256" s="5" t="s">
        <v>2272</v>
      </c>
      <c r="F256" s="5" t="s">
        <v>2273</v>
      </c>
      <c r="G256" s="5" t="s">
        <v>1597</v>
      </c>
      <c r="H256" s="5" t="s">
        <v>2274</v>
      </c>
      <c r="J256" s="5" t="s">
        <v>2759</v>
      </c>
    </row>
    <row r="257" spans="1:10">
      <c r="A257" s="5">
        <v>256</v>
      </c>
      <c r="B257" s="5" t="s">
        <v>1436</v>
      </c>
      <c r="C257" s="5" t="s">
        <v>169</v>
      </c>
      <c r="D257" s="5" t="s">
        <v>2980</v>
      </c>
      <c r="E257" s="5" t="s">
        <v>2981</v>
      </c>
      <c r="F257" s="5" t="s">
        <v>2982</v>
      </c>
      <c r="G257" s="5" t="s">
        <v>1458</v>
      </c>
      <c r="J257" s="5" t="s">
        <v>2759</v>
      </c>
    </row>
    <row r="258" spans="1:10">
      <c r="A258" s="5">
        <v>257</v>
      </c>
      <c r="B258" s="5" t="s">
        <v>1436</v>
      </c>
      <c r="C258" s="5" t="s">
        <v>169</v>
      </c>
      <c r="D258" s="5" t="s">
        <v>2275</v>
      </c>
      <c r="E258" s="5" t="s">
        <v>2276</v>
      </c>
      <c r="F258" s="5" t="s">
        <v>2277</v>
      </c>
      <c r="G258" s="5" t="s">
        <v>1661</v>
      </c>
      <c r="H258" s="5" t="s">
        <v>2278</v>
      </c>
      <c r="J258" s="5" t="s">
        <v>2759</v>
      </c>
    </row>
    <row r="259" spans="1:10">
      <c r="A259" s="5">
        <v>258</v>
      </c>
      <c r="B259" s="5" t="s">
        <v>1436</v>
      </c>
      <c r="C259" s="5" t="s">
        <v>169</v>
      </c>
      <c r="D259" s="5" t="s">
        <v>2279</v>
      </c>
      <c r="E259" s="5" t="s">
        <v>2280</v>
      </c>
      <c r="F259" s="5" t="s">
        <v>2281</v>
      </c>
      <c r="G259" s="5" t="s">
        <v>1453</v>
      </c>
      <c r="J259" s="5" t="s">
        <v>2759</v>
      </c>
    </row>
    <row r="260" spans="1:10">
      <c r="A260" s="5">
        <v>259</v>
      </c>
      <c r="B260" s="5" t="s">
        <v>1436</v>
      </c>
      <c r="C260" s="5" t="s">
        <v>169</v>
      </c>
      <c r="D260" s="5" t="s">
        <v>2282</v>
      </c>
      <c r="E260" s="5" t="s">
        <v>2283</v>
      </c>
      <c r="F260" s="5" t="s">
        <v>2284</v>
      </c>
      <c r="G260" s="5" t="s">
        <v>1484</v>
      </c>
      <c r="J260" s="5" t="s">
        <v>2759</v>
      </c>
    </row>
    <row r="261" spans="1:10">
      <c r="A261" s="5">
        <v>260</v>
      </c>
      <c r="B261" s="5" t="s">
        <v>1436</v>
      </c>
      <c r="C261" s="5" t="s">
        <v>169</v>
      </c>
      <c r="D261" s="5" t="s">
        <v>2285</v>
      </c>
      <c r="E261" s="5" t="s">
        <v>2286</v>
      </c>
      <c r="F261" s="5" t="s">
        <v>2287</v>
      </c>
      <c r="G261" s="5" t="s">
        <v>1543</v>
      </c>
      <c r="J261" s="5" t="s">
        <v>2759</v>
      </c>
    </row>
    <row r="262" spans="1:10">
      <c r="A262" s="5">
        <v>261</v>
      </c>
      <c r="B262" s="5" t="s">
        <v>1436</v>
      </c>
      <c r="C262" s="5" t="s">
        <v>169</v>
      </c>
      <c r="D262" s="5" t="s">
        <v>2288</v>
      </c>
      <c r="E262" s="5" t="s">
        <v>2289</v>
      </c>
      <c r="F262" s="5" t="s">
        <v>2290</v>
      </c>
      <c r="G262" s="5" t="s">
        <v>1666</v>
      </c>
      <c r="H262" s="5" t="s">
        <v>2039</v>
      </c>
      <c r="J262" s="5" t="s">
        <v>2759</v>
      </c>
    </row>
    <row r="263" spans="1:10">
      <c r="A263" s="5">
        <v>262</v>
      </c>
      <c r="B263" s="5" t="s">
        <v>1436</v>
      </c>
      <c r="C263" s="5" t="s">
        <v>169</v>
      </c>
      <c r="D263" s="5" t="s">
        <v>2291</v>
      </c>
      <c r="E263" s="5" t="s">
        <v>2292</v>
      </c>
      <c r="F263" s="5" t="s">
        <v>2293</v>
      </c>
      <c r="G263" s="5" t="s">
        <v>1444</v>
      </c>
      <c r="H263" s="5" t="s">
        <v>2294</v>
      </c>
      <c r="J263" s="5" t="s">
        <v>2759</v>
      </c>
    </row>
    <row r="264" spans="1:10">
      <c r="A264" s="5">
        <v>263</v>
      </c>
      <c r="B264" s="5" t="s">
        <v>1436</v>
      </c>
      <c r="C264" s="5" t="s">
        <v>169</v>
      </c>
      <c r="D264" s="5" t="s">
        <v>2295</v>
      </c>
      <c r="E264" s="5" t="s">
        <v>2296</v>
      </c>
      <c r="F264" s="5" t="s">
        <v>2297</v>
      </c>
      <c r="G264" s="5" t="s">
        <v>1595</v>
      </c>
      <c r="H264" s="5" t="s">
        <v>2298</v>
      </c>
      <c r="J264" s="5" t="s">
        <v>2759</v>
      </c>
    </row>
    <row r="265" spans="1:10">
      <c r="A265" s="5">
        <v>264</v>
      </c>
      <c r="B265" s="5" t="s">
        <v>1436</v>
      </c>
      <c r="C265" s="5" t="s">
        <v>169</v>
      </c>
      <c r="D265" s="5" t="s">
        <v>2299</v>
      </c>
      <c r="E265" s="5" t="s">
        <v>2300</v>
      </c>
      <c r="F265" s="5" t="s">
        <v>2301</v>
      </c>
      <c r="G265" s="5" t="s">
        <v>1711</v>
      </c>
      <c r="J265" s="5" t="s">
        <v>2759</v>
      </c>
    </row>
    <row r="266" spans="1:10">
      <c r="A266" s="5">
        <v>265</v>
      </c>
      <c r="B266" s="5" t="s">
        <v>1436</v>
      </c>
      <c r="C266" s="5" t="s">
        <v>169</v>
      </c>
      <c r="D266" s="5" t="s">
        <v>2302</v>
      </c>
      <c r="E266" s="5" t="s">
        <v>2303</v>
      </c>
      <c r="F266" s="5" t="s">
        <v>2304</v>
      </c>
      <c r="G266" s="5" t="s">
        <v>1711</v>
      </c>
      <c r="H266" s="5" t="s">
        <v>2305</v>
      </c>
      <c r="I266" s="5" t="s">
        <v>2983</v>
      </c>
      <c r="J266" s="5" t="s">
        <v>2759</v>
      </c>
    </row>
    <row r="267" spans="1:10">
      <c r="A267" s="5">
        <v>266</v>
      </c>
      <c r="B267" s="5" t="s">
        <v>1436</v>
      </c>
      <c r="C267" s="5" t="s">
        <v>169</v>
      </c>
      <c r="D267" s="5" t="s">
        <v>2306</v>
      </c>
      <c r="E267" s="5" t="s">
        <v>2307</v>
      </c>
      <c r="F267" s="5" t="s">
        <v>2308</v>
      </c>
      <c r="G267" s="5" t="s">
        <v>1453</v>
      </c>
      <c r="H267" s="5" t="s">
        <v>2309</v>
      </c>
      <c r="J267" s="5" t="s">
        <v>2759</v>
      </c>
    </row>
    <row r="268" spans="1:10">
      <c r="A268" s="5">
        <v>267</v>
      </c>
      <c r="B268" s="5" t="s">
        <v>1436</v>
      </c>
      <c r="C268" s="5" t="s">
        <v>169</v>
      </c>
      <c r="D268" s="5" t="s">
        <v>2984</v>
      </c>
      <c r="E268" s="5" t="s">
        <v>2985</v>
      </c>
      <c r="F268" s="5" t="s">
        <v>2986</v>
      </c>
      <c r="G268" s="5" t="s">
        <v>1463</v>
      </c>
      <c r="J268" s="5" t="s">
        <v>2759</v>
      </c>
    </row>
    <row r="269" spans="1:10">
      <c r="A269" s="5">
        <v>268</v>
      </c>
      <c r="B269" s="5" t="s">
        <v>1436</v>
      </c>
      <c r="C269" s="5" t="s">
        <v>169</v>
      </c>
      <c r="D269" s="5" t="s">
        <v>2987</v>
      </c>
      <c r="E269" s="5" t="s">
        <v>2311</v>
      </c>
      <c r="F269" s="5" t="s">
        <v>2988</v>
      </c>
      <c r="G269" s="5" t="s">
        <v>1484</v>
      </c>
      <c r="H269" s="5" t="s">
        <v>2989</v>
      </c>
      <c r="J269" s="5" t="s">
        <v>2759</v>
      </c>
    </row>
    <row r="270" spans="1:10">
      <c r="A270" s="5">
        <v>269</v>
      </c>
      <c r="B270" s="5" t="s">
        <v>1436</v>
      </c>
      <c r="C270" s="5" t="s">
        <v>169</v>
      </c>
      <c r="D270" s="5" t="s">
        <v>2310</v>
      </c>
      <c r="E270" s="5" t="s">
        <v>2311</v>
      </c>
      <c r="F270" s="5" t="s">
        <v>2312</v>
      </c>
      <c r="G270" s="5" t="s">
        <v>1449</v>
      </c>
      <c r="H270" s="5" t="s">
        <v>2313</v>
      </c>
      <c r="J270" s="5" t="s">
        <v>2759</v>
      </c>
    </row>
    <row r="271" spans="1:10">
      <c r="A271" s="5">
        <v>270</v>
      </c>
      <c r="B271" s="5" t="s">
        <v>1436</v>
      </c>
      <c r="C271" s="5" t="s">
        <v>169</v>
      </c>
      <c r="D271" s="5" t="s">
        <v>2990</v>
      </c>
      <c r="E271" s="5" t="s">
        <v>2991</v>
      </c>
      <c r="F271" s="5" t="s">
        <v>2992</v>
      </c>
      <c r="G271" s="5" t="s">
        <v>1484</v>
      </c>
      <c r="J271" s="5" t="s">
        <v>2759</v>
      </c>
    </row>
    <row r="272" spans="1:10">
      <c r="A272" s="5">
        <v>271</v>
      </c>
      <c r="B272" s="5" t="s">
        <v>1436</v>
      </c>
      <c r="C272" s="5" t="s">
        <v>169</v>
      </c>
      <c r="D272" s="5" t="s">
        <v>2993</v>
      </c>
      <c r="E272" s="5" t="s">
        <v>2994</v>
      </c>
      <c r="F272" s="5" t="s">
        <v>2995</v>
      </c>
      <c r="G272" s="5" t="s">
        <v>1484</v>
      </c>
      <c r="J272" s="5" t="s">
        <v>2759</v>
      </c>
    </row>
    <row r="273" spans="1:10">
      <c r="A273" s="5">
        <v>272</v>
      </c>
      <c r="B273" s="5" t="s">
        <v>1436</v>
      </c>
      <c r="C273" s="5" t="s">
        <v>169</v>
      </c>
      <c r="D273" s="5" t="s">
        <v>2314</v>
      </c>
      <c r="E273" s="5" t="s">
        <v>2315</v>
      </c>
      <c r="F273" s="5" t="s">
        <v>2316</v>
      </c>
      <c r="G273" s="5" t="s">
        <v>1453</v>
      </c>
      <c r="J273" s="5" t="s">
        <v>2759</v>
      </c>
    </row>
    <row r="274" spans="1:10">
      <c r="A274" s="5">
        <v>273</v>
      </c>
      <c r="B274" s="5" t="s">
        <v>1436</v>
      </c>
      <c r="C274" s="5" t="s">
        <v>169</v>
      </c>
      <c r="D274" s="5" t="s">
        <v>2996</v>
      </c>
      <c r="E274" s="5" t="s">
        <v>2997</v>
      </c>
      <c r="F274" s="5" t="s">
        <v>2998</v>
      </c>
      <c r="G274" s="5" t="s">
        <v>1471</v>
      </c>
      <c r="H274" s="5" t="s">
        <v>2999</v>
      </c>
      <c r="J274" s="5" t="s">
        <v>2759</v>
      </c>
    </row>
    <row r="275" spans="1:10">
      <c r="A275" s="5">
        <v>274</v>
      </c>
      <c r="B275" s="5" t="s">
        <v>1436</v>
      </c>
      <c r="C275" s="5" t="s">
        <v>169</v>
      </c>
      <c r="D275" s="5" t="s">
        <v>2317</v>
      </c>
      <c r="E275" s="5" t="s">
        <v>2318</v>
      </c>
      <c r="F275" s="5" t="s">
        <v>2319</v>
      </c>
      <c r="G275" s="5" t="s">
        <v>1597</v>
      </c>
      <c r="H275" s="5" t="s">
        <v>2320</v>
      </c>
      <c r="J275" s="5" t="s">
        <v>2759</v>
      </c>
    </row>
    <row r="276" spans="1:10">
      <c r="A276" s="5">
        <v>275</v>
      </c>
      <c r="B276" s="5" t="s">
        <v>1436</v>
      </c>
      <c r="C276" s="5" t="s">
        <v>169</v>
      </c>
      <c r="D276" s="5" t="s">
        <v>2321</v>
      </c>
      <c r="E276" s="5" t="s">
        <v>2322</v>
      </c>
      <c r="F276" s="5" t="s">
        <v>2323</v>
      </c>
      <c r="G276" s="5" t="s">
        <v>1554</v>
      </c>
      <c r="H276" s="5" t="s">
        <v>2324</v>
      </c>
      <c r="J276" s="5" t="s">
        <v>2759</v>
      </c>
    </row>
    <row r="277" spans="1:10">
      <c r="A277" s="5">
        <v>276</v>
      </c>
      <c r="B277" s="5" t="s">
        <v>1436</v>
      </c>
      <c r="C277" s="5" t="s">
        <v>169</v>
      </c>
      <c r="D277" s="5" t="s">
        <v>2325</v>
      </c>
      <c r="E277" s="5" t="s">
        <v>2322</v>
      </c>
      <c r="F277" s="5" t="s">
        <v>2326</v>
      </c>
      <c r="G277" s="5" t="s">
        <v>1453</v>
      </c>
      <c r="H277" s="5" t="s">
        <v>2327</v>
      </c>
      <c r="J277" s="5" t="s">
        <v>2759</v>
      </c>
    </row>
    <row r="278" spans="1:10">
      <c r="A278" s="5">
        <v>277</v>
      </c>
      <c r="B278" s="5" t="s">
        <v>1436</v>
      </c>
      <c r="C278" s="5" t="s">
        <v>169</v>
      </c>
      <c r="D278" s="5" t="s">
        <v>2328</v>
      </c>
      <c r="E278" s="5" t="s">
        <v>2329</v>
      </c>
      <c r="F278" s="5" t="s">
        <v>2330</v>
      </c>
      <c r="G278" s="5" t="s">
        <v>1484</v>
      </c>
      <c r="H278" s="5" t="s">
        <v>2331</v>
      </c>
      <c r="J278" s="5" t="s">
        <v>2759</v>
      </c>
    </row>
    <row r="279" spans="1:10">
      <c r="A279" s="5">
        <v>278</v>
      </c>
      <c r="B279" s="5" t="s">
        <v>1436</v>
      </c>
      <c r="C279" s="5" t="s">
        <v>169</v>
      </c>
      <c r="D279" s="5" t="s">
        <v>2332</v>
      </c>
      <c r="E279" s="5" t="s">
        <v>2333</v>
      </c>
      <c r="F279" s="5" t="s">
        <v>2334</v>
      </c>
      <c r="G279" s="5" t="s">
        <v>1444</v>
      </c>
      <c r="H279" s="5" t="s">
        <v>2335</v>
      </c>
      <c r="I279" s="5" t="s">
        <v>3000</v>
      </c>
      <c r="J279" s="5" t="s">
        <v>2759</v>
      </c>
    </row>
    <row r="280" spans="1:10">
      <c r="A280" s="5">
        <v>279</v>
      </c>
      <c r="B280" s="5" t="s">
        <v>1436</v>
      </c>
      <c r="C280" s="5" t="s">
        <v>169</v>
      </c>
      <c r="D280" s="5" t="s">
        <v>2336</v>
      </c>
      <c r="E280" s="5" t="s">
        <v>2337</v>
      </c>
      <c r="F280" s="5" t="s">
        <v>2338</v>
      </c>
      <c r="G280" s="5" t="s">
        <v>1484</v>
      </c>
      <c r="H280" s="5" t="s">
        <v>2339</v>
      </c>
      <c r="J280" s="5" t="s">
        <v>2759</v>
      </c>
    </row>
    <row r="281" spans="1:10">
      <c r="A281" s="5">
        <v>280</v>
      </c>
      <c r="B281" s="5" t="s">
        <v>1436</v>
      </c>
      <c r="C281" s="5" t="s">
        <v>169</v>
      </c>
      <c r="D281" s="5" t="s">
        <v>2340</v>
      </c>
      <c r="E281" s="5" t="s">
        <v>2341</v>
      </c>
      <c r="F281" s="5" t="s">
        <v>2342</v>
      </c>
      <c r="G281" s="5" t="s">
        <v>1484</v>
      </c>
      <c r="H281" s="5" t="s">
        <v>2278</v>
      </c>
      <c r="J281" s="5" t="s">
        <v>2759</v>
      </c>
    </row>
    <row r="282" spans="1:10">
      <c r="A282" s="5">
        <v>281</v>
      </c>
      <c r="B282" s="5" t="s">
        <v>1436</v>
      </c>
      <c r="C282" s="5" t="s">
        <v>169</v>
      </c>
      <c r="D282" s="5" t="s">
        <v>2343</v>
      </c>
      <c r="E282" s="5" t="s">
        <v>2344</v>
      </c>
      <c r="F282" s="5" t="s">
        <v>2345</v>
      </c>
      <c r="G282" s="5" t="s">
        <v>1816</v>
      </c>
      <c r="H282" s="5" t="s">
        <v>2346</v>
      </c>
      <c r="J282" s="5" t="s">
        <v>2759</v>
      </c>
    </row>
    <row r="283" spans="1:10">
      <c r="A283" s="5">
        <v>282</v>
      </c>
      <c r="B283" s="5" t="s">
        <v>1436</v>
      </c>
      <c r="C283" s="5" t="s">
        <v>169</v>
      </c>
      <c r="D283" s="5" t="s">
        <v>2347</v>
      </c>
      <c r="E283" s="5" t="s">
        <v>2348</v>
      </c>
      <c r="F283" s="5" t="s">
        <v>2349</v>
      </c>
      <c r="G283" s="5" t="s">
        <v>1449</v>
      </c>
      <c r="H283" s="5" t="s">
        <v>2350</v>
      </c>
      <c r="J283" s="5" t="s">
        <v>2759</v>
      </c>
    </row>
    <row r="284" spans="1:10">
      <c r="A284" s="5">
        <v>283</v>
      </c>
      <c r="B284" s="5" t="s">
        <v>1436</v>
      </c>
      <c r="C284" s="5" t="s">
        <v>169</v>
      </c>
      <c r="D284" s="5" t="s">
        <v>2351</v>
      </c>
      <c r="E284" s="5" t="s">
        <v>2352</v>
      </c>
      <c r="F284" s="5" t="s">
        <v>2353</v>
      </c>
      <c r="G284" s="5" t="s">
        <v>1543</v>
      </c>
      <c r="H284" s="5" t="s">
        <v>2354</v>
      </c>
      <c r="J284" s="5" t="s">
        <v>2759</v>
      </c>
    </row>
    <row r="285" spans="1:10">
      <c r="A285" s="5">
        <v>284</v>
      </c>
      <c r="B285" s="5" t="s">
        <v>1436</v>
      </c>
      <c r="C285" s="5" t="s">
        <v>169</v>
      </c>
      <c r="D285" s="5" t="s">
        <v>2355</v>
      </c>
      <c r="E285" s="5" t="s">
        <v>2356</v>
      </c>
      <c r="F285" s="5" t="s">
        <v>2357</v>
      </c>
      <c r="G285" s="5" t="s">
        <v>1471</v>
      </c>
      <c r="H285" s="5" t="s">
        <v>2358</v>
      </c>
      <c r="J285" s="5" t="s">
        <v>2759</v>
      </c>
    </row>
    <row r="286" spans="1:10">
      <c r="A286" s="5">
        <v>285</v>
      </c>
      <c r="B286" s="5" t="s">
        <v>1436</v>
      </c>
      <c r="C286" s="5" t="s">
        <v>169</v>
      </c>
      <c r="D286" s="5" t="s">
        <v>2359</v>
      </c>
      <c r="E286" s="5" t="s">
        <v>2360</v>
      </c>
      <c r="F286" s="5" t="s">
        <v>2361</v>
      </c>
      <c r="G286" s="5" t="s">
        <v>1543</v>
      </c>
      <c r="H286" s="5" t="s">
        <v>2362</v>
      </c>
      <c r="J286" s="5" t="s">
        <v>2759</v>
      </c>
    </row>
    <row r="287" spans="1:10">
      <c r="A287" s="5">
        <v>286</v>
      </c>
      <c r="B287" s="5" t="s">
        <v>1436</v>
      </c>
      <c r="C287" s="5" t="s">
        <v>169</v>
      </c>
      <c r="D287" s="5" t="s">
        <v>3001</v>
      </c>
      <c r="E287" s="5" t="s">
        <v>3002</v>
      </c>
      <c r="F287" s="5" t="s">
        <v>3003</v>
      </c>
      <c r="G287" s="5" t="s">
        <v>1527</v>
      </c>
      <c r="H287" s="5" t="s">
        <v>3004</v>
      </c>
      <c r="J287" s="5" t="s">
        <v>2759</v>
      </c>
    </row>
    <row r="288" spans="1:10">
      <c r="A288" s="5">
        <v>287</v>
      </c>
      <c r="B288" s="5" t="s">
        <v>1436</v>
      </c>
      <c r="C288" s="5" t="s">
        <v>169</v>
      </c>
      <c r="D288" s="5" t="s">
        <v>2363</v>
      </c>
      <c r="E288" s="5" t="s">
        <v>2364</v>
      </c>
      <c r="F288" s="5" t="s">
        <v>2365</v>
      </c>
      <c r="G288" s="5" t="s">
        <v>1816</v>
      </c>
      <c r="H288" s="5" t="s">
        <v>2366</v>
      </c>
      <c r="I288" s="5" t="s">
        <v>3005</v>
      </c>
      <c r="J288" s="5" t="s">
        <v>2759</v>
      </c>
    </row>
    <row r="289" spans="1:10">
      <c r="A289" s="5">
        <v>288</v>
      </c>
      <c r="B289" s="5" t="s">
        <v>1436</v>
      </c>
      <c r="C289" s="5" t="s">
        <v>169</v>
      </c>
      <c r="D289" s="5" t="s">
        <v>2367</v>
      </c>
      <c r="E289" s="5" t="s">
        <v>2368</v>
      </c>
      <c r="F289" s="5" t="s">
        <v>2369</v>
      </c>
      <c r="G289" s="5" t="s">
        <v>1471</v>
      </c>
      <c r="H289" s="5" t="s">
        <v>1662</v>
      </c>
      <c r="J289" s="5" t="s">
        <v>2759</v>
      </c>
    </row>
    <row r="290" spans="1:10">
      <c r="A290" s="5">
        <v>289</v>
      </c>
      <c r="B290" s="5" t="s">
        <v>1436</v>
      </c>
      <c r="C290" s="5" t="s">
        <v>169</v>
      </c>
      <c r="D290" s="5" t="s">
        <v>2370</v>
      </c>
      <c r="E290" s="5" t="s">
        <v>2371</v>
      </c>
      <c r="F290" s="5" t="s">
        <v>2372</v>
      </c>
      <c r="G290" s="5" t="s">
        <v>1784</v>
      </c>
      <c r="H290" s="5" t="s">
        <v>2373</v>
      </c>
      <c r="J290" s="5" t="s">
        <v>2759</v>
      </c>
    </row>
    <row r="291" spans="1:10">
      <c r="A291" s="5">
        <v>290</v>
      </c>
      <c r="B291" s="5" t="s">
        <v>1436</v>
      </c>
      <c r="C291" s="5" t="s">
        <v>169</v>
      </c>
      <c r="D291" s="5" t="s">
        <v>2374</v>
      </c>
      <c r="E291" s="5" t="s">
        <v>2375</v>
      </c>
      <c r="F291" s="5" t="s">
        <v>2376</v>
      </c>
      <c r="G291" s="5" t="s">
        <v>1784</v>
      </c>
      <c r="H291" s="5" t="s">
        <v>2377</v>
      </c>
      <c r="J291" s="5" t="s">
        <v>2759</v>
      </c>
    </row>
    <row r="292" spans="1:10">
      <c r="A292" s="5">
        <v>291</v>
      </c>
      <c r="B292" s="5" t="s">
        <v>1436</v>
      </c>
      <c r="C292" s="5" t="s">
        <v>169</v>
      </c>
      <c r="D292" s="5" t="s">
        <v>3006</v>
      </c>
      <c r="E292" s="5" t="s">
        <v>2379</v>
      </c>
      <c r="F292" s="5" t="s">
        <v>3007</v>
      </c>
      <c r="G292" s="5" t="s">
        <v>1484</v>
      </c>
      <c r="H292" s="5" t="s">
        <v>3008</v>
      </c>
      <c r="J292" s="5" t="s">
        <v>2759</v>
      </c>
    </row>
    <row r="293" spans="1:10">
      <c r="A293" s="5">
        <v>292</v>
      </c>
      <c r="B293" s="5" t="s">
        <v>1436</v>
      </c>
      <c r="C293" s="5" t="s">
        <v>169</v>
      </c>
      <c r="D293" s="5" t="s">
        <v>2378</v>
      </c>
      <c r="E293" s="5" t="s">
        <v>2379</v>
      </c>
      <c r="F293" s="5" t="s">
        <v>2380</v>
      </c>
      <c r="G293" s="5" t="s">
        <v>1527</v>
      </c>
      <c r="H293" s="5" t="s">
        <v>2381</v>
      </c>
      <c r="J293" s="5" t="s">
        <v>2759</v>
      </c>
    </row>
    <row r="294" spans="1:10">
      <c r="A294" s="5">
        <v>293</v>
      </c>
      <c r="B294" s="5" t="s">
        <v>1436</v>
      </c>
      <c r="C294" s="5" t="s">
        <v>169</v>
      </c>
      <c r="D294" s="5" t="s">
        <v>2386</v>
      </c>
      <c r="E294" s="5" t="s">
        <v>2383</v>
      </c>
      <c r="F294" s="5" t="s">
        <v>2387</v>
      </c>
      <c r="G294" s="5" t="s">
        <v>1527</v>
      </c>
      <c r="H294" s="5" t="s">
        <v>2388</v>
      </c>
      <c r="I294" s="5" t="s">
        <v>3009</v>
      </c>
      <c r="J294" s="5" t="s">
        <v>2759</v>
      </c>
    </row>
    <row r="295" spans="1:10">
      <c r="A295" s="5">
        <v>294</v>
      </c>
      <c r="B295" s="5" t="s">
        <v>1436</v>
      </c>
      <c r="C295" s="5" t="s">
        <v>169</v>
      </c>
      <c r="D295" s="5" t="s">
        <v>3010</v>
      </c>
      <c r="E295" s="5" t="s">
        <v>2383</v>
      </c>
      <c r="F295" s="5" t="s">
        <v>3011</v>
      </c>
      <c r="G295" s="5" t="s">
        <v>1471</v>
      </c>
      <c r="J295" s="5" t="s">
        <v>2759</v>
      </c>
    </row>
    <row r="296" spans="1:10">
      <c r="A296" s="5">
        <v>295</v>
      </c>
      <c r="B296" s="5" t="s">
        <v>1436</v>
      </c>
      <c r="C296" s="5" t="s">
        <v>169</v>
      </c>
      <c r="D296" s="5" t="s">
        <v>2382</v>
      </c>
      <c r="E296" s="5" t="s">
        <v>2383</v>
      </c>
      <c r="F296" s="5" t="s">
        <v>2384</v>
      </c>
      <c r="G296" s="5" t="s">
        <v>1554</v>
      </c>
      <c r="H296" s="5" t="s">
        <v>2385</v>
      </c>
      <c r="J296" s="5" t="s">
        <v>2759</v>
      </c>
    </row>
    <row r="297" spans="1:10">
      <c r="A297" s="5">
        <v>296</v>
      </c>
      <c r="B297" s="5" t="s">
        <v>1436</v>
      </c>
      <c r="C297" s="5" t="s">
        <v>169</v>
      </c>
      <c r="D297" s="5" t="s">
        <v>2389</v>
      </c>
      <c r="E297" s="5" t="s">
        <v>2390</v>
      </c>
      <c r="F297" s="5" t="s">
        <v>2391</v>
      </c>
      <c r="G297" s="5" t="s">
        <v>1527</v>
      </c>
      <c r="H297" s="5" t="s">
        <v>2392</v>
      </c>
      <c r="I297" s="5" t="s">
        <v>3012</v>
      </c>
      <c r="J297" s="5" t="s">
        <v>2759</v>
      </c>
    </row>
    <row r="298" spans="1:10">
      <c r="A298" s="5">
        <v>297</v>
      </c>
      <c r="B298" s="5" t="s">
        <v>1436</v>
      </c>
      <c r="C298" s="5" t="s">
        <v>169</v>
      </c>
      <c r="D298" s="5" t="s">
        <v>2393</v>
      </c>
      <c r="E298" s="5" t="s">
        <v>2394</v>
      </c>
      <c r="F298" s="5" t="s">
        <v>2395</v>
      </c>
      <c r="G298" s="5" t="s">
        <v>1715</v>
      </c>
      <c r="H298" s="5" t="s">
        <v>2396</v>
      </c>
      <c r="J298" s="5" t="s">
        <v>2759</v>
      </c>
    </row>
    <row r="299" spans="1:10">
      <c r="A299" s="5">
        <v>298</v>
      </c>
      <c r="B299" s="5" t="s">
        <v>1436</v>
      </c>
      <c r="C299" s="5" t="s">
        <v>169</v>
      </c>
      <c r="D299" s="5" t="s">
        <v>2397</v>
      </c>
      <c r="E299" s="5" t="s">
        <v>2398</v>
      </c>
      <c r="F299" s="5" t="s">
        <v>2399</v>
      </c>
      <c r="G299" s="5" t="s">
        <v>1784</v>
      </c>
      <c r="H299" s="5" t="s">
        <v>2400</v>
      </c>
      <c r="J299" s="5" t="s">
        <v>2759</v>
      </c>
    </row>
    <row r="300" spans="1:10">
      <c r="A300" s="5">
        <v>299</v>
      </c>
      <c r="B300" s="5" t="s">
        <v>1436</v>
      </c>
      <c r="C300" s="5" t="s">
        <v>169</v>
      </c>
      <c r="D300" s="5" t="s">
        <v>2401</v>
      </c>
      <c r="E300" s="5" t="s">
        <v>2402</v>
      </c>
      <c r="F300" s="5" t="s">
        <v>2403</v>
      </c>
      <c r="G300" s="5" t="s">
        <v>1532</v>
      </c>
      <c r="J300" s="5" t="s">
        <v>2759</v>
      </c>
    </row>
    <row r="301" spans="1:10">
      <c r="A301" s="5">
        <v>300</v>
      </c>
      <c r="B301" s="5" t="s">
        <v>1436</v>
      </c>
      <c r="C301" s="5" t="s">
        <v>169</v>
      </c>
      <c r="D301" s="5" t="s">
        <v>3013</v>
      </c>
      <c r="E301" s="5" t="s">
        <v>3014</v>
      </c>
      <c r="F301" s="5" t="s">
        <v>3015</v>
      </c>
      <c r="G301" s="5" t="s">
        <v>1484</v>
      </c>
      <c r="J301" s="5" t="s">
        <v>2759</v>
      </c>
    </row>
    <row r="302" spans="1:10">
      <c r="A302" s="5">
        <v>301</v>
      </c>
      <c r="B302" s="5" t="s">
        <v>1436</v>
      </c>
      <c r="C302" s="5" t="s">
        <v>169</v>
      </c>
      <c r="D302" s="5" t="s">
        <v>2404</v>
      </c>
      <c r="E302" s="5" t="s">
        <v>2405</v>
      </c>
      <c r="F302" s="5" t="s">
        <v>2406</v>
      </c>
      <c r="G302" s="5" t="s">
        <v>1554</v>
      </c>
      <c r="H302" s="5" t="s">
        <v>2407</v>
      </c>
      <c r="J302" s="5" t="s">
        <v>2759</v>
      </c>
    </row>
    <row r="303" spans="1:10">
      <c r="A303" s="5">
        <v>302</v>
      </c>
      <c r="B303" s="5" t="s">
        <v>1436</v>
      </c>
      <c r="C303" s="5" t="s">
        <v>169</v>
      </c>
      <c r="D303" s="5" t="s">
        <v>2408</v>
      </c>
      <c r="E303" s="5" t="s">
        <v>2409</v>
      </c>
      <c r="F303" s="5" t="s">
        <v>2410</v>
      </c>
      <c r="G303" s="5" t="s">
        <v>1527</v>
      </c>
      <c r="J303" s="5" t="s">
        <v>2759</v>
      </c>
    </row>
    <row r="304" spans="1:10">
      <c r="A304" s="5">
        <v>303</v>
      </c>
      <c r="B304" s="5" t="s">
        <v>1436</v>
      </c>
      <c r="C304" s="5" t="s">
        <v>169</v>
      </c>
      <c r="D304" s="5" t="s">
        <v>2411</v>
      </c>
      <c r="E304" s="5" t="s">
        <v>2412</v>
      </c>
      <c r="F304" s="5" t="s">
        <v>2413</v>
      </c>
      <c r="G304" s="5" t="s">
        <v>1484</v>
      </c>
      <c r="H304" s="5" t="s">
        <v>2414</v>
      </c>
      <c r="J304" s="5" t="s">
        <v>2759</v>
      </c>
    </row>
    <row r="305" spans="1:10">
      <c r="A305" s="5">
        <v>304</v>
      </c>
      <c r="B305" s="5" t="s">
        <v>1436</v>
      </c>
      <c r="C305" s="5" t="s">
        <v>169</v>
      </c>
      <c r="D305" s="5" t="s">
        <v>2415</v>
      </c>
      <c r="E305" s="5" t="s">
        <v>2416</v>
      </c>
      <c r="F305" s="5" t="s">
        <v>2417</v>
      </c>
      <c r="G305" s="5" t="s">
        <v>1471</v>
      </c>
      <c r="H305" s="5" t="s">
        <v>2320</v>
      </c>
      <c r="J305" s="5" t="s">
        <v>2759</v>
      </c>
    </row>
    <row r="306" spans="1:10">
      <c r="A306" s="5">
        <v>305</v>
      </c>
      <c r="B306" s="5" t="s">
        <v>1436</v>
      </c>
      <c r="C306" s="5" t="s">
        <v>169</v>
      </c>
      <c r="D306" s="5" t="s">
        <v>2418</v>
      </c>
      <c r="E306" s="5" t="s">
        <v>2419</v>
      </c>
      <c r="F306" s="5" t="s">
        <v>2420</v>
      </c>
      <c r="G306" s="5" t="s">
        <v>1811</v>
      </c>
      <c r="H306" s="5" t="s">
        <v>2421</v>
      </c>
      <c r="J306" s="5" t="s">
        <v>2759</v>
      </c>
    </row>
    <row r="307" spans="1:10">
      <c r="A307" s="5">
        <v>306</v>
      </c>
      <c r="B307" s="5" t="s">
        <v>1436</v>
      </c>
      <c r="C307" s="5" t="s">
        <v>169</v>
      </c>
      <c r="D307" s="5" t="s">
        <v>2422</v>
      </c>
      <c r="E307" s="5" t="s">
        <v>2419</v>
      </c>
      <c r="F307" s="5" t="s">
        <v>2423</v>
      </c>
      <c r="G307" s="5" t="s">
        <v>1543</v>
      </c>
      <c r="H307" s="5" t="s">
        <v>2424</v>
      </c>
      <c r="J307" s="5" t="s">
        <v>2759</v>
      </c>
    </row>
    <row r="308" spans="1:10">
      <c r="A308" s="5">
        <v>307</v>
      </c>
      <c r="B308" s="5" t="s">
        <v>1436</v>
      </c>
      <c r="C308" s="5" t="s">
        <v>169</v>
      </c>
      <c r="D308" s="5" t="s">
        <v>2425</v>
      </c>
      <c r="E308" s="5" t="s">
        <v>2426</v>
      </c>
      <c r="F308" s="5" t="s">
        <v>2427</v>
      </c>
      <c r="G308" s="5" t="s">
        <v>1527</v>
      </c>
      <c r="H308" s="5" t="s">
        <v>2428</v>
      </c>
      <c r="J308" s="5" t="s">
        <v>2759</v>
      </c>
    </row>
    <row r="309" spans="1:10">
      <c r="A309" s="5">
        <v>308</v>
      </c>
      <c r="B309" s="5" t="s">
        <v>1436</v>
      </c>
      <c r="C309" s="5" t="s">
        <v>169</v>
      </c>
      <c r="D309" s="5" t="s">
        <v>2429</v>
      </c>
      <c r="E309" s="5" t="s">
        <v>2430</v>
      </c>
      <c r="F309" s="5" t="s">
        <v>2431</v>
      </c>
      <c r="G309" s="5" t="s">
        <v>1449</v>
      </c>
      <c r="H309" s="5" t="s">
        <v>2432</v>
      </c>
      <c r="J309" s="5" t="s">
        <v>2759</v>
      </c>
    </row>
    <row r="310" spans="1:10">
      <c r="A310" s="5">
        <v>309</v>
      </c>
      <c r="B310" s="5" t="s">
        <v>1436</v>
      </c>
      <c r="C310" s="5" t="s">
        <v>169</v>
      </c>
      <c r="D310" s="5" t="s">
        <v>2433</v>
      </c>
      <c r="E310" s="5" t="s">
        <v>2434</v>
      </c>
      <c r="F310" s="5" t="s">
        <v>2435</v>
      </c>
      <c r="G310" s="5" t="s">
        <v>1543</v>
      </c>
      <c r="J310" s="5" t="s">
        <v>2759</v>
      </c>
    </row>
    <row r="311" spans="1:10">
      <c r="A311" s="5">
        <v>310</v>
      </c>
      <c r="B311" s="5" t="s">
        <v>1436</v>
      </c>
      <c r="C311" s="5" t="s">
        <v>169</v>
      </c>
      <c r="D311" s="5" t="s">
        <v>3016</v>
      </c>
      <c r="E311" s="5" t="s">
        <v>3017</v>
      </c>
      <c r="F311" s="5" t="s">
        <v>3018</v>
      </c>
      <c r="G311" s="5" t="s">
        <v>1463</v>
      </c>
      <c r="J311" s="5" t="s">
        <v>2759</v>
      </c>
    </row>
    <row r="312" spans="1:10">
      <c r="A312" s="5">
        <v>311</v>
      </c>
      <c r="B312" s="5" t="s">
        <v>1436</v>
      </c>
      <c r="C312" s="5" t="s">
        <v>169</v>
      </c>
      <c r="D312" s="5" t="s">
        <v>2436</v>
      </c>
      <c r="E312" s="5" t="s">
        <v>2437</v>
      </c>
      <c r="F312" s="5" t="s">
        <v>2438</v>
      </c>
      <c r="G312" s="5" t="s">
        <v>1527</v>
      </c>
      <c r="H312" s="5" t="s">
        <v>2439</v>
      </c>
      <c r="J312" s="5" t="s">
        <v>2759</v>
      </c>
    </row>
    <row r="313" spans="1:10">
      <c r="A313" s="5">
        <v>312</v>
      </c>
      <c r="B313" s="5" t="s">
        <v>1436</v>
      </c>
      <c r="C313" s="5" t="s">
        <v>169</v>
      </c>
      <c r="D313" s="5" t="s">
        <v>2440</v>
      </c>
      <c r="E313" s="5" t="s">
        <v>2441</v>
      </c>
      <c r="F313" s="5" t="s">
        <v>2442</v>
      </c>
      <c r="G313" s="5" t="s">
        <v>1449</v>
      </c>
      <c r="H313" s="5" t="s">
        <v>2443</v>
      </c>
      <c r="J313" s="5" t="s">
        <v>2759</v>
      </c>
    </row>
    <row r="314" spans="1:10">
      <c r="A314" s="5">
        <v>313</v>
      </c>
      <c r="B314" s="5" t="s">
        <v>1436</v>
      </c>
      <c r="C314" s="5" t="s">
        <v>169</v>
      </c>
      <c r="D314" s="5" t="s">
        <v>2444</v>
      </c>
      <c r="E314" s="5" t="s">
        <v>2445</v>
      </c>
      <c r="F314" s="5" t="s">
        <v>2446</v>
      </c>
      <c r="G314" s="5" t="s">
        <v>1724</v>
      </c>
      <c r="H314" s="5" t="s">
        <v>2447</v>
      </c>
      <c r="J314" s="5" t="s">
        <v>2759</v>
      </c>
    </row>
    <row r="315" spans="1:10">
      <c r="A315" s="5">
        <v>314</v>
      </c>
      <c r="B315" s="5" t="s">
        <v>1436</v>
      </c>
      <c r="C315" s="5" t="s">
        <v>169</v>
      </c>
      <c r="D315" s="5" t="s">
        <v>2448</v>
      </c>
      <c r="E315" s="5" t="s">
        <v>2449</v>
      </c>
      <c r="F315" s="5" t="s">
        <v>2450</v>
      </c>
      <c r="G315" s="5" t="s">
        <v>1444</v>
      </c>
      <c r="H315" s="5" t="s">
        <v>2451</v>
      </c>
      <c r="J315" s="5" t="s">
        <v>2759</v>
      </c>
    </row>
    <row r="316" spans="1:10">
      <c r="A316" s="5">
        <v>315</v>
      </c>
      <c r="B316" s="5" t="s">
        <v>1436</v>
      </c>
      <c r="C316" s="5" t="s">
        <v>169</v>
      </c>
      <c r="D316" s="5" t="s">
        <v>3019</v>
      </c>
      <c r="E316" s="5" t="s">
        <v>3020</v>
      </c>
      <c r="F316" s="5" t="s">
        <v>3021</v>
      </c>
      <c r="G316" s="5" t="s">
        <v>1484</v>
      </c>
      <c r="J316" s="5" t="s">
        <v>2759</v>
      </c>
    </row>
    <row r="317" spans="1:10">
      <c r="A317" s="5">
        <v>316</v>
      </c>
      <c r="B317" s="5" t="s">
        <v>1436</v>
      </c>
      <c r="C317" s="5" t="s">
        <v>169</v>
      </c>
      <c r="D317" s="5" t="s">
        <v>2452</v>
      </c>
      <c r="E317" s="5" t="s">
        <v>2453</v>
      </c>
      <c r="F317" s="5" t="s">
        <v>2454</v>
      </c>
      <c r="G317" s="5" t="s">
        <v>2149</v>
      </c>
      <c r="H317" s="5" t="s">
        <v>1921</v>
      </c>
      <c r="J317" s="5" t="s">
        <v>2759</v>
      </c>
    </row>
    <row r="318" spans="1:10">
      <c r="A318" s="5">
        <v>317</v>
      </c>
      <c r="B318" s="5" t="s">
        <v>1436</v>
      </c>
      <c r="C318" s="5" t="s">
        <v>169</v>
      </c>
      <c r="D318" s="5" t="s">
        <v>3022</v>
      </c>
      <c r="E318" s="5" t="s">
        <v>3023</v>
      </c>
      <c r="F318" s="5" t="s">
        <v>3024</v>
      </c>
      <c r="G318" s="5" t="s">
        <v>1784</v>
      </c>
      <c r="H318" s="5" t="s">
        <v>3025</v>
      </c>
      <c r="J318" s="5" t="s">
        <v>2759</v>
      </c>
    </row>
    <row r="319" spans="1:10">
      <c r="A319" s="5">
        <v>318</v>
      </c>
      <c r="B319" s="5" t="s">
        <v>1436</v>
      </c>
      <c r="C319" s="5" t="s">
        <v>169</v>
      </c>
      <c r="D319" s="5" t="s">
        <v>2455</v>
      </c>
      <c r="E319" s="5" t="s">
        <v>2456</v>
      </c>
      <c r="F319" s="5" t="s">
        <v>2457</v>
      </c>
      <c r="G319" s="5" t="s">
        <v>1449</v>
      </c>
      <c r="J319" s="5" t="s">
        <v>2759</v>
      </c>
    </row>
    <row r="320" spans="1:10">
      <c r="A320" s="5">
        <v>319</v>
      </c>
      <c r="B320" s="5" t="s">
        <v>1436</v>
      </c>
      <c r="C320" s="5" t="s">
        <v>169</v>
      </c>
      <c r="D320" s="5" t="s">
        <v>2458</v>
      </c>
      <c r="E320" s="5" t="s">
        <v>2459</v>
      </c>
      <c r="F320" s="5" t="s">
        <v>2460</v>
      </c>
      <c r="G320" s="5" t="s">
        <v>1471</v>
      </c>
      <c r="H320" s="5" t="s">
        <v>2461</v>
      </c>
      <c r="I320" s="5" t="s">
        <v>3025</v>
      </c>
      <c r="J320" s="5" t="s">
        <v>2759</v>
      </c>
    </row>
    <row r="321" spans="1:10">
      <c r="A321" s="5">
        <v>320</v>
      </c>
      <c r="B321" s="5" t="s">
        <v>1436</v>
      </c>
      <c r="C321" s="5" t="s">
        <v>169</v>
      </c>
      <c r="D321" s="5" t="s">
        <v>2462</v>
      </c>
      <c r="E321" s="5" t="s">
        <v>2463</v>
      </c>
      <c r="F321" s="5" t="s">
        <v>2464</v>
      </c>
      <c r="G321" s="5" t="s">
        <v>1523</v>
      </c>
      <c r="H321" s="5" t="s">
        <v>2465</v>
      </c>
      <c r="J321" s="5" t="s">
        <v>2759</v>
      </c>
    </row>
    <row r="322" spans="1:10">
      <c r="A322" s="5">
        <v>321</v>
      </c>
      <c r="B322" s="5" t="s">
        <v>1436</v>
      </c>
      <c r="C322" s="5" t="s">
        <v>169</v>
      </c>
      <c r="D322" s="5" t="s">
        <v>2466</v>
      </c>
      <c r="E322" s="5" t="s">
        <v>2467</v>
      </c>
      <c r="F322" s="5" t="s">
        <v>2468</v>
      </c>
      <c r="G322" s="5" t="s">
        <v>1484</v>
      </c>
      <c r="H322" s="5" t="s">
        <v>2469</v>
      </c>
      <c r="J322" s="5" t="s">
        <v>2759</v>
      </c>
    </row>
    <row r="323" spans="1:10">
      <c r="A323" s="5">
        <v>322</v>
      </c>
      <c r="B323" s="5" t="s">
        <v>1436</v>
      </c>
      <c r="C323" s="5" t="s">
        <v>169</v>
      </c>
      <c r="D323" s="5" t="s">
        <v>3026</v>
      </c>
      <c r="E323" s="5" t="s">
        <v>3027</v>
      </c>
      <c r="F323" s="5" t="s">
        <v>3028</v>
      </c>
      <c r="G323" s="5" t="s">
        <v>1724</v>
      </c>
      <c r="H323" s="5" t="s">
        <v>3029</v>
      </c>
      <c r="J323" s="5" t="s">
        <v>2759</v>
      </c>
    </row>
    <row r="324" spans="1:10">
      <c r="A324" s="5">
        <v>323</v>
      </c>
      <c r="B324" s="5" t="s">
        <v>1436</v>
      </c>
      <c r="C324" s="5" t="s">
        <v>169</v>
      </c>
      <c r="D324" s="5" t="s">
        <v>2470</v>
      </c>
      <c r="E324" s="5" t="s">
        <v>2471</v>
      </c>
      <c r="F324" s="5" t="s">
        <v>2472</v>
      </c>
      <c r="G324" s="5" t="s">
        <v>1532</v>
      </c>
      <c r="H324" s="5" t="s">
        <v>2473</v>
      </c>
      <c r="J324" s="5" t="s">
        <v>2759</v>
      </c>
    </row>
    <row r="325" spans="1:10">
      <c r="A325" s="5">
        <v>324</v>
      </c>
      <c r="B325" s="5" t="s">
        <v>1436</v>
      </c>
      <c r="C325" s="5" t="s">
        <v>169</v>
      </c>
      <c r="D325" s="5" t="s">
        <v>2474</v>
      </c>
      <c r="E325" s="5" t="s">
        <v>2475</v>
      </c>
      <c r="F325" s="5" t="s">
        <v>2476</v>
      </c>
      <c r="G325" s="5" t="s">
        <v>1816</v>
      </c>
      <c r="H325" s="5" t="s">
        <v>2477</v>
      </c>
      <c r="J325" s="5" t="s">
        <v>2759</v>
      </c>
    </row>
    <row r="326" spans="1:10">
      <c r="A326" s="5">
        <v>325</v>
      </c>
      <c r="B326" s="5" t="s">
        <v>1436</v>
      </c>
      <c r="C326" s="5" t="s">
        <v>169</v>
      </c>
      <c r="D326" s="5" t="s">
        <v>2478</v>
      </c>
      <c r="E326" s="5" t="s">
        <v>2479</v>
      </c>
      <c r="F326" s="5" t="s">
        <v>2480</v>
      </c>
      <c r="G326" s="5" t="s">
        <v>1484</v>
      </c>
      <c r="H326" s="5" t="s">
        <v>2481</v>
      </c>
      <c r="J326" s="5" t="s">
        <v>2759</v>
      </c>
    </row>
    <row r="327" spans="1:10">
      <c r="A327" s="5">
        <v>326</v>
      </c>
      <c r="B327" s="5" t="s">
        <v>1436</v>
      </c>
      <c r="C327" s="5" t="s">
        <v>169</v>
      </c>
      <c r="D327" s="5" t="s">
        <v>2482</v>
      </c>
      <c r="E327" s="5" t="s">
        <v>2483</v>
      </c>
      <c r="F327" s="5" t="s">
        <v>2484</v>
      </c>
      <c r="G327" s="5" t="s">
        <v>1527</v>
      </c>
      <c r="H327" s="5" t="s">
        <v>2485</v>
      </c>
      <c r="J327" s="5" t="s">
        <v>2759</v>
      </c>
    </row>
    <row r="328" spans="1:10">
      <c r="A328" s="5">
        <v>327</v>
      </c>
      <c r="B328" s="5" t="s">
        <v>1436</v>
      </c>
      <c r="C328" s="5" t="s">
        <v>169</v>
      </c>
      <c r="D328" s="5" t="s">
        <v>2486</v>
      </c>
      <c r="E328" s="5" t="s">
        <v>2487</v>
      </c>
      <c r="F328" s="5" t="s">
        <v>2488</v>
      </c>
      <c r="G328" s="5" t="s">
        <v>1527</v>
      </c>
      <c r="H328" s="5" t="s">
        <v>2489</v>
      </c>
      <c r="J328" s="5" t="s">
        <v>2759</v>
      </c>
    </row>
    <row r="329" spans="1:10">
      <c r="A329" s="5">
        <v>328</v>
      </c>
      <c r="B329" s="5" t="s">
        <v>1436</v>
      </c>
      <c r="C329" s="5" t="s">
        <v>169</v>
      </c>
      <c r="D329" s="5" t="s">
        <v>2490</v>
      </c>
      <c r="E329" s="5" t="s">
        <v>2491</v>
      </c>
      <c r="F329" s="5" t="s">
        <v>2492</v>
      </c>
      <c r="G329" s="5" t="s">
        <v>1449</v>
      </c>
      <c r="I329" s="5" t="s">
        <v>3030</v>
      </c>
      <c r="J329" s="5" t="s">
        <v>2759</v>
      </c>
    </row>
    <row r="330" spans="1:10">
      <c r="A330" s="5">
        <v>329</v>
      </c>
      <c r="B330" s="5" t="s">
        <v>1436</v>
      </c>
      <c r="C330" s="5" t="s">
        <v>169</v>
      </c>
      <c r="D330" s="5" t="s">
        <v>2493</v>
      </c>
      <c r="E330" s="5" t="s">
        <v>2494</v>
      </c>
      <c r="F330" s="5" t="s">
        <v>2495</v>
      </c>
      <c r="G330" s="5" t="s">
        <v>1449</v>
      </c>
      <c r="H330" s="5" t="s">
        <v>2029</v>
      </c>
      <c r="J330" s="5" t="s">
        <v>2759</v>
      </c>
    </row>
    <row r="331" spans="1:10">
      <c r="A331" s="5">
        <v>330</v>
      </c>
      <c r="B331" s="5" t="s">
        <v>1436</v>
      </c>
      <c r="C331" s="5" t="s">
        <v>169</v>
      </c>
      <c r="D331" s="5" t="s">
        <v>2496</v>
      </c>
      <c r="E331" s="5" t="s">
        <v>2497</v>
      </c>
      <c r="F331" s="5" t="s">
        <v>2498</v>
      </c>
      <c r="G331" s="5" t="s">
        <v>1816</v>
      </c>
      <c r="H331" s="5" t="s">
        <v>2499</v>
      </c>
      <c r="J331" s="5" t="s">
        <v>2759</v>
      </c>
    </row>
    <row r="332" spans="1:10">
      <c r="A332" s="5">
        <v>331</v>
      </c>
      <c r="B332" s="5" t="s">
        <v>1436</v>
      </c>
      <c r="C332" s="5" t="s">
        <v>169</v>
      </c>
      <c r="D332" s="5" t="s">
        <v>2500</v>
      </c>
      <c r="E332" s="5" t="s">
        <v>2501</v>
      </c>
      <c r="F332" s="5" t="s">
        <v>2502</v>
      </c>
      <c r="G332" s="5" t="s">
        <v>2149</v>
      </c>
      <c r="H332" s="5" t="s">
        <v>2385</v>
      </c>
      <c r="J332" s="5" t="s">
        <v>2759</v>
      </c>
    </row>
    <row r="333" spans="1:10">
      <c r="A333" s="5">
        <v>332</v>
      </c>
      <c r="B333" s="5" t="s">
        <v>1436</v>
      </c>
      <c r="C333" s="5" t="s">
        <v>169</v>
      </c>
      <c r="D333" s="5" t="s">
        <v>2503</v>
      </c>
      <c r="E333" s="5" t="s">
        <v>2504</v>
      </c>
      <c r="F333" s="5" t="s">
        <v>2505</v>
      </c>
      <c r="G333" s="5" t="s">
        <v>1453</v>
      </c>
      <c r="J333" s="5" t="s">
        <v>2759</v>
      </c>
    </row>
    <row r="334" spans="1:10">
      <c r="A334" s="5">
        <v>333</v>
      </c>
      <c r="B334" s="5" t="s">
        <v>1436</v>
      </c>
      <c r="C334" s="5" t="s">
        <v>169</v>
      </c>
      <c r="D334" s="5" t="s">
        <v>2506</v>
      </c>
      <c r="E334" s="5" t="s">
        <v>2507</v>
      </c>
      <c r="F334" s="5" t="s">
        <v>2508</v>
      </c>
      <c r="G334" s="5" t="s">
        <v>1484</v>
      </c>
      <c r="J334" s="5" t="s">
        <v>2759</v>
      </c>
    </row>
    <row r="335" spans="1:10">
      <c r="A335" s="5">
        <v>334</v>
      </c>
      <c r="B335" s="5" t="s">
        <v>1436</v>
      </c>
      <c r="C335" s="5" t="s">
        <v>169</v>
      </c>
      <c r="D335" s="5" t="s">
        <v>3031</v>
      </c>
      <c r="E335" s="5" t="s">
        <v>3032</v>
      </c>
      <c r="F335" s="5" t="s">
        <v>3033</v>
      </c>
      <c r="G335" s="5" t="s">
        <v>1497</v>
      </c>
      <c r="H335" s="5" t="s">
        <v>3034</v>
      </c>
      <c r="J335" s="5" t="s">
        <v>2759</v>
      </c>
    </row>
    <row r="336" spans="1:10">
      <c r="A336" s="5">
        <v>335</v>
      </c>
      <c r="B336" s="5" t="s">
        <v>1436</v>
      </c>
      <c r="C336" s="5" t="s">
        <v>169</v>
      </c>
      <c r="D336" s="5" t="s">
        <v>2509</v>
      </c>
      <c r="E336" s="5" t="s">
        <v>2510</v>
      </c>
      <c r="F336" s="5" t="s">
        <v>2511</v>
      </c>
      <c r="G336" s="5" t="s">
        <v>1484</v>
      </c>
      <c r="H336" s="5" t="s">
        <v>2512</v>
      </c>
      <c r="J336" s="5" t="s">
        <v>2759</v>
      </c>
    </row>
    <row r="337" spans="1:10">
      <c r="A337" s="5">
        <v>336</v>
      </c>
      <c r="B337" s="5" t="s">
        <v>1436</v>
      </c>
      <c r="C337" s="5" t="s">
        <v>169</v>
      </c>
      <c r="D337" s="5" t="s">
        <v>2513</v>
      </c>
      <c r="E337" s="5" t="s">
        <v>2514</v>
      </c>
      <c r="F337" s="5" t="s">
        <v>2515</v>
      </c>
      <c r="G337" s="5" t="s">
        <v>1554</v>
      </c>
      <c r="H337" s="5" t="s">
        <v>2093</v>
      </c>
      <c r="J337" s="5" t="s">
        <v>2759</v>
      </c>
    </row>
    <row r="338" spans="1:10">
      <c r="A338" s="5">
        <v>337</v>
      </c>
      <c r="B338" s="5" t="s">
        <v>1436</v>
      </c>
      <c r="C338" s="5" t="s">
        <v>169</v>
      </c>
      <c r="D338" s="5" t="s">
        <v>2516</v>
      </c>
      <c r="E338" s="5" t="s">
        <v>2517</v>
      </c>
      <c r="F338" s="5" t="s">
        <v>2518</v>
      </c>
      <c r="G338" s="5" t="s">
        <v>1554</v>
      </c>
      <c r="J338" s="5" t="s">
        <v>2759</v>
      </c>
    </row>
    <row r="339" spans="1:10">
      <c r="A339" s="5">
        <v>338</v>
      </c>
      <c r="B339" s="5" t="s">
        <v>1436</v>
      </c>
      <c r="C339" s="5" t="s">
        <v>169</v>
      </c>
      <c r="D339" s="5" t="s">
        <v>2519</v>
      </c>
      <c r="E339" s="5" t="s">
        <v>2520</v>
      </c>
      <c r="F339" s="5" t="s">
        <v>2521</v>
      </c>
      <c r="G339" s="5" t="s">
        <v>1784</v>
      </c>
      <c r="J339" s="5" t="s">
        <v>2759</v>
      </c>
    </row>
    <row r="340" spans="1:10">
      <c r="A340" s="5">
        <v>339</v>
      </c>
      <c r="B340" s="5" t="s">
        <v>1436</v>
      </c>
      <c r="C340" s="5" t="s">
        <v>169</v>
      </c>
      <c r="D340" s="5" t="s">
        <v>2522</v>
      </c>
      <c r="E340" s="5" t="s">
        <v>2523</v>
      </c>
      <c r="F340" s="5" t="s">
        <v>2524</v>
      </c>
      <c r="G340" s="5" t="s">
        <v>1497</v>
      </c>
      <c r="H340" s="5" t="s">
        <v>2525</v>
      </c>
      <c r="J340" s="5" t="s">
        <v>2759</v>
      </c>
    </row>
    <row r="341" spans="1:10">
      <c r="A341" s="5">
        <v>340</v>
      </c>
      <c r="B341" s="5" t="s">
        <v>1436</v>
      </c>
      <c r="C341" s="5" t="s">
        <v>169</v>
      </c>
      <c r="D341" s="5" t="s">
        <v>2526</v>
      </c>
      <c r="E341" s="5" t="s">
        <v>2527</v>
      </c>
      <c r="F341" s="5" t="s">
        <v>2528</v>
      </c>
      <c r="G341" s="5" t="s">
        <v>2529</v>
      </c>
      <c r="H341" s="5" t="s">
        <v>2530</v>
      </c>
      <c r="J341" s="5" t="s">
        <v>2759</v>
      </c>
    </row>
    <row r="342" spans="1:10">
      <c r="A342" s="5">
        <v>341</v>
      </c>
      <c r="B342" s="5" t="s">
        <v>1436</v>
      </c>
      <c r="C342" s="5" t="s">
        <v>169</v>
      </c>
      <c r="D342" s="5" t="s">
        <v>3035</v>
      </c>
      <c r="E342" s="5" t="s">
        <v>3036</v>
      </c>
      <c r="F342" s="5" t="s">
        <v>3037</v>
      </c>
      <c r="G342" s="5" t="s">
        <v>1532</v>
      </c>
      <c r="J342" s="5" t="s">
        <v>2759</v>
      </c>
    </row>
    <row r="343" spans="1:10">
      <c r="A343" s="5">
        <v>342</v>
      </c>
      <c r="B343" s="5" t="s">
        <v>1436</v>
      </c>
      <c r="C343" s="5" t="s">
        <v>169</v>
      </c>
      <c r="D343" s="5" t="s">
        <v>2531</v>
      </c>
      <c r="E343" s="5" t="s">
        <v>2532</v>
      </c>
      <c r="F343" s="5" t="s">
        <v>2533</v>
      </c>
      <c r="G343" s="5" t="s">
        <v>1453</v>
      </c>
      <c r="J343" s="5" t="s">
        <v>2759</v>
      </c>
    </row>
    <row r="344" spans="1:10">
      <c r="A344" s="5">
        <v>343</v>
      </c>
      <c r="B344" s="5" t="s">
        <v>1436</v>
      </c>
      <c r="C344" s="5" t="s">
        <v>169</v>
      </c>
      <c r="D344" s="5" t="s">
        <v>2534</v>
      </c>
      <c r="E344" s="5" t="s">
        <v>2535</v>
      </c>
      <c r="F344" s="5" t="s">
        <v>2536</v>
      </c>
      <c r="G344" s="5" t="s">
        <v>1463</v>
      </c>
      <c r="J344" s="5" t="s">
        <v>2759</v>
      </c>
    </row>
    <row r="345" spans="1:10">
      <c r="A345" s="5">
        <v>344</v>
      </c>
      <c r="B345" s="5" t="s">
        <v>1436</v>
      </c>
      <c r="C345" s="5" t="s">
        <v>169</v>
      </c>
      <c r="D345" s="5" t="s">
        <v>2537</v>
      </c>
      <c r="E345" s="5" t="s">
        <v>2538</v>
      </c>
      <c r="F345" s="5" t="s">
        <v>2539</v>
      </c>
      <c r="G345" s="5" t="s">
        <v>1554</v>
      </c>
      <c r="J345" s="5" t="s">
        <v>2759</v>
      </c>
    </row>
    <row r="346" spans="1:10">
      <c r="A346" s="5">
        <v>345</v>
      </c>
      <c r="B346" s="5" t="s">
        <v>1436</v>
      </c>
      <c r="C346" s="5" t="s">
        <v>169</v>
      </c>
      <c r="D346" s="5" t="s">
        <v>3038</v>
      </c>
      <c r="E346" s="5" t="s">
        <v>3039</v>
      </c>
      <c r="F346" s="5" t="s">
        <v>3040</v>
      </c>
      <c r="G346" s="5" t="s">
        <v>1449</v>
      </c>
      <c r="J346" s="5" t="s">
        <v>2759</v>
      </c>
    </row>
    <row r="347" spans="1:10">
      <c r="A347" s="5">
        <v>346</v>
      </c>
      <c r="B347" s="5" t="s">
        <v>1436</v>
      </c>
      <c r="C347" s="5" t="s">
        <v>169</v>
      </c>
      <c r="D347" s="5" t="s">
        <v>2540</v>
      </c>
      <c r="E347" s="5" t="s">
        <v>2541</v>
      </c>
      <c r="F347" s="5" t="s">
        <v>2542</v>
      </c>
      <c r="G347" s="5" t="s">
        <v>1453</v>
      </c>
      <c r="H347" s="5" t="s">
        <v>2543</v>
      </c>
      <c r="J347" s="5" t="s">
        <v>2759</v>
      </c>
    </row>
    <row r="348" spans="1:10">
      <c r="A348" s="5">
        <v>347</v>
      </c>
      <c r="B348" s="5" t="s">
        <v>1436</v>
      </c>
      <c r="C348" s="5" t="s">
        <v>169</v>
      </c>
      <c r="D348" s="5" t="s">
        <v>3041</v>
      </c>
      <c r="E348" s="5" t="s">
        <v>3042</v>
      </c>
      <c r="F348" s="5" t="s">
        <v>3043</v>
      </c>
      <c r="G348" s="5" t="s">
        <v>1449</v>
      </c>
      <c r="J348" s="5" t="s">
        <v>2759</v>
      </c>
    </row>
    <row r="349" spans="1:10">
      <c r="A349" s="5">
        <v>348</v>
      </c>
      <c r="B349" s="5" t="s">
        <v>1436</v>
      </c>
      <c r="C349" s="5" t="s">
        <v>169</v>
      </c>
      <c r="D349" s="5" t="s">
        <v>2544</v>
      </c>
      <c r="E349" s="5" t="s">
        <v>2545</v>
      </c>
      <c r="F349" s="5" t="s">
        <v>2546</v>
      </c>
      <c r="G349" s="5" t="s">
        <v>1497</v>
      </c>
      <c r="H349" s="5" t="s">
        <v>2547</v>
      </c>
      <c r="J349" s="5" t="s">
        <v>2759</v>
      </c>
    </row>
    <row r="350" spans="1:10">
      <c r="A350" s="5">
        <v>349</v>
      </c>
      <c r="B350" s="5" t="s">
        <v>1436</v>
      </c>
      <c r="C350" s="5" t="s">
        <v>169</v>
      </c>
      <c r="D350" s="5" t="s">
        <v>2548</v>
      </c>
      <c r="E350" s="5" t="s">
        <v>2549</v>
      </c>
      <c r="F350" s="5" t="s">
        <v>2550</v>
      </c>
      <c r="G350" s="5" t="s">
        <v>1532</v>
      </c>
      <c r="H350" s="5" t="s">
        <v>2551</v>
      </c>
      <c r="J350" s="5" t="s">
        <v>2759</v>
      </c>
    </row>
    <row r="351" spans="1:10">
      <c r="A351" s="5">
        <v>350</v>
      </c>
      <c r="B351" s="5" t="s">
        <v>1436</v>
      </c>
      <c r="C351" s="5" t="s">
        <v>169</v>
      </c>
      <c r="D351" s="5" t="s">
        <v>2552</v>
      </c>
      <c r="E351" s="5" t="s">
        <v>2553</v>
      </c>
      <c r="F351" s="5" t="s">
        <v>2554</v>
      </c>
      <c r="G351" s="5" t="s">
        <v>1543</v>
      </c>
      <c r="J351" s="5" t="s">
        <v>2759</v>
      </c>
    </row>
    <row r="352" spans="1:10">
      <c r="A352" s="5">
        <v>351</v>
      </c>
      <c r="B352" s="5" t="s">
        <v>1436</v>
      </c>
      <c r="C352" s="5" t="s">
        <v>169</v>
      </c>
      <c r="D352" s="5" t="s">
        <v>2555</v>
      </c>
      <c r="E352" s="5" t="s">
        <v>2556</v>
      </c>
      <c r="F352" s="5" t="s">
        <v>2557</v>
      </c>
      <c r="G352" s="5" t="s">
        <v>1453</v>
      </c>
      <c r="J352" s="5" t="s">
        <v>2759</v>
      </c>
    </row>
    <row r="353" spans="1:10">
      <c r="A353" s="5">
        <v>352</v>
      </c>
      <c r="B353" s="5" t="s">
        <v>1436</v>
      </c>
      <c r="C353" s="5" t="s">
        <v>169</v>
      </c>
      <c r="D353" s="5" t="s">
        <v>2558</v>
      </c>
      <c r="E353" s="5" t="s">
        <v>2559</v>
      </c>
      <c r="F353" s="5" t="s">
        <v>2560</v>
      </c>
      <c r="G353" s="5" t="s">
        <v>1484</v>
      </c>
      <c r="H353" s="5" t="s">
        <v>2278</v>
      </c>
      <c r="J353" s="5" t="s">
        <v>2759</v>
      </c>
    </row>
    <row r="354" spans="1:10">
      <c r="A354" s="5">
        <v>353</v>
      </c>
      <c r="B354" s="5" t="s">
        <v>1436</v>
      </c>
      <c r="C354" s="5" t="s">
        <v>169</v>
      </c>
      <c r="D354" s="5" t="s">
        <v>2561</v>
      </c>
      <c r="E354" s="5" t="s">
        <v>2562</v>
      </c>
      <c r="F354" s="5" t="s">
        <v>2563</v>
      </c>
      <c r="G354" s="5" t="s">
        <v>1463</v>
      </c>
      <c r="H354" s="5" t="s">
        <v>2564</v>
      </c>
      <c r="J354" s="5" t="s">
        <v>2759</v>
      </c>
    </row>
    <row r="355" spans="1:10">
      <c r="A355" s="5">
        <v>354</v>
      </c>
      <c r="B355" s="5" t="s">
        <v>1436</v>
      </c>
      <c r="C355" s="5" t="s">
        <v>169</v>
      </c>
      <c r="D355" s="5" t="s">
        <v>3044</v>
      </c>
      <c r="E355" s="5" t="s">
        <v>3045</v>
      </c>
      <c r="F355" s="5" t="s">
        <v>3046</v>
      </c>
      <c r="G355" s="5" t="s">
        <v>1784</v>
      </c>
      <c r="J355" s="5" t="s">
        <v>2759</v>
      </c>
    </row>
    <row r="356" spans="1:10">
      <c r="A356" s="5">
        <v>355</v>
      </c>
      <c r="B356" s="5" t="s">
        <v>1436</v>
      </c>
      <c r="C356" s="5" t="s">
        <v>169</v>
      </c>
      <c r="D356" s="5" t="s">
        <v>2565</v>
      </c>
      <c r="E356" s="5" t="s">
        <v>2566</v>
      </c>
      <c r="F356" s="5" t="s">
        <v>2567</v>
      </c>
      <c r="G356" s="5" t="s">
        <v>1532</v>
      </c>
      <c r="H356" s="5" t="s">
        <v>1983</v>
      </c>
      <c r="J356" s="5" t="s">
        <v>2759</v>
      </c>
    </row>
    <row r="357" spans="1:10">
      <c r="A357" s="5">
        <v>356</v>
      </c>
      <c r="B357" s="5" t="s">
        <v>1436</v>
      </c>
      <c r="C357" s="5" t="s">
        <v>169</v>
      </c>
      <c r="D357" s="5" t="s">
        <v>3047</v>
      </c>
      <c r="E357" s="5" t="s">
        <v>3048</v>
      </c>
      <c r="F357" s="5" t="s">
        <v>3049</v>
      </c>
      <c r="G357" s="5" t="s">
        <v>1463</v>
      </c>
      <c r="H357" s="5" t="s">
        <v>1983</v>
      </c>
      <c r="J357" s="5" t="s">
        <v>2759</v>
      </c>
    </row>
    <row r="358" spans="1:10">
      <c r="A358" s="5">
        <v>357</v>
      </c>
      <c r="B358" s="5" t="s">
        <v>1436</v>
      </c>
      <c r="C358" s="5" t="s">
        <v>169</v>
      </c>
      <c r="D358" s="5" t="s">
        <v>2568</v>
      </c>
      <c r="E358" s="5" t="s">
        <v>2569</v>
      </c>
      <c r="F358" s="5" t="s">
        <v>2570</v>
      </c>
      <c r="G358" s="5" t="s">
        <v>1484</v>
      </c>
      <c r="H358" s="5" t="s">
        <v>1662</v>
      </c>
      <c r="J358" s="5" t="s">
        <v>2759</v>
      </c>
    </row>
    <row r="359" spans="1:10">
      <c r="A359" s="5">
        <v>358</v>
      </c>
      <c r="B359" s="5" t="s">
        <v>1436</v>
      </c>
      <c r="C359" s="5" t="s">
        <v>169</v>
      </c>
      <c r="D359" s="5" t="s">
        <v>2571</v>
      </c>
      <c r="E359" s="5" t="s">
        <v>2572</v>
      </c>
      <c r="F359" s="5" t="s">
        <v>2573</v>
      </c>
      <c r="G359" s="5" t="s">
        <v>2574</v>
      </c>
      <c r="J359" s="5" t="s">
        <v>2759</v>
      </c>
    </row>
    <row r="360" spans="1:10">
      <c r="A360" s="5">
        <v>359</v>
      </c>
      <c r="B360" s="5" t="s">
        <v>1436</v>
      </c>
      <c r="C360" s="5" t="s">
        <v>169</v>
      </c>
      <c r="D360" s="5" t="s">
        <v>2575</v>
      </c>
      <c r="E360" s="5" t="s">
        <v>2576</v>
      </c>
      <c r="F360" s="5" t="s">
        <v>2577</v>
      </c>
      <c r="G360" s="5" t="s">
        <v>1527</v>
      </c>
      <c r="J360" s="5" t="s">
        <v>2759</v>
      </c>
    </row>
    <row r="361" spans="1:10">
      <c r="A361" s="5">
        <v>360</v>
      </c>
      <c r="B361" s="5" t="s">
        <v>1436</v>
      </c>
      <c r="C361" s="5" t="s">
        <v>169</v>
      </c>
      <c r="D361" s="5" t="s">
        <v>3050</v>
      </c>
      <c r="E361" s="5" t="s">
        <v>3051</v>
      </c>
      <c r="F361" s="5" t="s">
        <v>3052</v>
      </c>
      <c r="G361" s="5" t="s">
        <v>1532</v>
      </c>
      <c r="H361" s="5" t="s">
        <v>3053</v>
      </c>
      <c r="J361" s="5" t="s">
        <v>2759</v>
      </c>
    </row>
    <row r="362" spans="1:10">
      <c r="A362" s="5">
        <v>361</v>
      </c>
      <c r="B362" s="5" t="s">
        <v>1436</v>
      </c>
      <c r="C362" s="5" t="s">
        <v>169</v>
      </c>
      <c r="D362" s="5" t="s">
        <v>2578</v>
      </c>
      <c r="E362" s="5" t="s">
        <v>2579</v>
      </c>
      <c r="F362" s="5" t="s">
        <v>2580</v>
      </c>
      <c r="G362" s="5" t="s">
        <v>1632</v>
      </c>
      <c r="H362" s="5" t="s">
        <v>2581</v>
      </c>
      <c r="J362" s="5" t="s">
        <v>2759</v>
      </c>
    </row>
    <row r="363" spans="1:10">
      <c r="A363" s="5">
        <v>362</v>
      </c>
      <c r="B363" s="5" t="s">
        <v>1436</v>
      </c>
      <c r="C363" s="5" t="s">
        <v>169</v>
      </c>
      <c r="D363" s="5" t="s">
        <v>2582</v>
      </c>
      <c r="E363" s="5" t="s">
        <v>2583</v>
      </c>
      <c r="F363" s="5" t="s">
        <v>2584</v>
      </c>
      <c r="G363" s="5" t="s">
        <v>1632</v>
      </c>
      <c r="J363" s="5" t="s">
        <v>2759</v>
      </c>
    </row>
    <row r="364" spans="1:10">
      <c r="A364" s="5">
        <v>363</v>
      </c>
      <c r="B364" s="5" t="s">
        <v>1436</v>
      </c>
      <c r="C364" s="5" t="s">
        <v>169</v>
      </c>
      <c r="D364" s="5" t="s">
        <v>3054</v>
      </c>
      <c r="E364" s="5" t="s">
        <v>3055</v>
      </c>
      <c r="F364" s="5" t="s">
        <v>3056</v>
      </c>
      <c r="G364" s="5" t="s">
        <v>1543</v>
      </c>
      <c r="J364" s="5" t="s">
        <v>2759</v>
      </c>
    </row>
    <row r="365" spans="1:10">
      <c r="A365" s="5">
        <v>364</v>
      </c>
      <c r="B365" s="5" t="s">
        <v>1436</v>
      </c>
      <c r="C365" s="5" t="s">
        <v>169</v>
      </c>
      <c r="D365" s="5" t="s">
        <v>2585</v>
      </c>
      <c r="E365" s="5" t="s">
        <v>2586</v>
      </c>
      <c r="F365" s="5" t="s">
        <v>2587</v>
      </c>
      <c r="G365" s="5" t="s">
        <v>1449</v>
      </c>
      <c r="H365" s="5" t="s">
        <v>2588</v>
      </c>
      <c r="I365" s="5" t="s">
        <v>3030</v>
      </c>
      <c r="J365" s="5" t="s">
        <v>2759</v>
      </c>
    </row>
    <row r="366" spans="1:10">
      <c r="A366" s="5">
        <v>365</v>
      </c>
      <c r="B366" s="5" t="s">
        <v>1436</v>
      </c>
      <c r="C366" s="5" t="s">
        <v>169</v>
      </c>
      <c r="D366" s="5" t="s">
        <v>3057</v>
      </c>
      <c r="E366" s="5" t="s">
        <v>3058</v>
      </c>
      <c r="F366" s="5" t="s">
        <v>3059</v>
      </c>
      <c r="G366" s="5" t="s">
        <v>3060</v>
      </c>
      <c r="J366" s="5" t="s">
        <v>2759</v>
      </c>
    </row>
    <row r="367" spans="1:10">
      <c r="A367" s="5">
        <v>366</v>
      </c>
      <c r="B367" s="5" t="s">
        <v>1436</v>
      </c>
      <c r="C367" s="5" t="s">
        <v>169</v>
      </c>
      <c r="D367" s="5" t="s">
        <v>2589</v>
      </c>
      <c r="E367" s="5" t="s">
        <v>2590</v>
      </c>
      <c r="F367" s="5" t="s">
        <v>2591</v>
      </c>
      <c r="G367" s="5" t="s">
        <v>1784</v>
      </c>
      <c r="J367" s="5" t="s">
        <v>2759</v>
      </c>
    </row>
    <row r="368" spans="1:10">
      <c r="A368" s="5">
        <v>367</v>
      </c>
      <c r="B368" s="5" t="s">
        <v>1436</v>
      </c>
      <c r="C368" s="5" t="s">
        <v>169</v>
      </c>
      <c r="D368" s="5" t="s">
        <v>2592</v>
      </c>
      <c r="E368" s="5" t="s">
        <v>2593</v>
      </c>
      <c r="F368" s="5" t="s">
        <v>2594</v>
      </c>
      <c r="G368" s="5" t="s">
        <v>1674</v>
      </c>
      <c r="H368" s="5" t="s">
        <v>2595</v>
      </c>
      <c r="J368" s="5" t="s">
        <v>2759</v>
      </c>
    </row>
    <row r="369" spans="1:10">
      <c r="A369" s="5">
        <v>368</v>
      </c>
      <c r="B369" s="5" t="s">
        <v>1436</v>
      </c>
      <c r="C369" s="5" t="s">
        <v>169</v>
      </c>
      <c r="D369" s="5" t="s">
        <v>3061</v>
      </c>
      <c r="E369" s="5" t="s">
        <v>3062</v>
      </c>
      <c r="F369" s="5" t="s">
        <v>3063</v>
      </c>
      <c r="G369" s="5" t="s">
        <v>1463</v>
      </c>
      <c r="H369" s="5" t="s">
        <v>3064</v>
      </c>
      <c r="J369" s="5" t="s">
        <v>2759</v>
      </c>
    </row>
    <row r="370" spans="1:10">
      <c r="A370" s="5">
        <v>369</v>
      </c>
      <c r="B370" s="5" t="s">
        <v>1436</v>
      </c>
      <c r="C370" s="5" t="s">
        <v>169</v>
      </c>
      <c r="D370" s="5" t="s">
        <v>2596</v>
      </c>
      <c r="E370" s="5" t="s">
        <v>2597</v>
      </c>
      <c r="F370" s="5" t="s">
        <v>2598</v>
      </c>
      <c r="G370" s="5" t="s">
        <v>1784</v>
      </c>
      <c r="J370" s="5" t="s">
        <v>2759</v>
      </c>
    </row>
    <row r="371" spans="1:10">
      <c r="A371" s="5">
        <v>370</v>
      </c>
      <c r="B371" s="5" t="s">
        <v>1436</v>
      </c>
      <c r="C371" s="5" t="s">
        <v>169</v>
      </c>
      <c r="D371" s="5" t="s">
        <v>3065</v>
      </c>
      <c r="E371" s="5" t="s">
        <v>3066</v>
      </c>
      <c r="F371" s="5" t="s">
        <v>3067</v>
      </c>
      <c r="G371" s="5" t="s">
        <v>1527</v>
      </c>
      <c r="H371" s="5" t="s">
        <v>3068</v>
      </c>
      <c r="J371" s="5" t="s">
        <v>2759</v>
      </c>
    </row>
    <row r="372" spans="1:10">
      <c r="A372" s="5">
        <v>371</v>
      </c>
      <c r="B372" s="5" t="s">
        <v>1436</v>
      </c>
      <c r="C372" s="5" t="s">
        <v>169</v>
      </c>
      <c r="D372" s="5" t="s">
        <v>3069</v>
      </c>
      <c r="E372" s="5" t="s">
        <v>3070</v>
      </c>
      <c r="F372" s="5" t="s">
        <v>3071</v>
      </c>
      <c r="G372" s="5" t="s">
        <v>1784</v>
      </c>
      <c r="J372" s="5" t="s">
        <v>2759</v>
      </c>
    </row>
    <row r="373" spans="1:10">
      <c r="A373" s="5">
        <v>372</v>
      </c>
      <c r="B373" s="5" t="s">
        <v>1436</v>
      </c>
      <c r="C373" s="5" t="s">
        <v>169</v>
      </c>
      <c r="D373" s="5" t="s">
        <v>3072</v>
      </c>
      <c r="E373" s="5" t="s">
        <v>3073</v>
      </c>
      <c r="F373" s="5" t="s">
        <v>3074</v>
      </c>
      <c r="G373" s="5" t="s">
        <v>1532</v>
      </c>
      <c r="H373" s="5" t="s">
        <v>3075</v>
      </c>
      <c r="J373" s="5" t="s">
        <v>2759</v>
      </c>
    </row>
    <row r="374" spans="1:10">
      <c r="A374" s="5">
        <v>373</v>
      </c>
      <c r="B374" s="5" t="s">
        <v>1436</v>
      </c>
      <c r="C374" s="5" t="s">
        <v>169</v>
      </c>
      <c r="D374" s="5" t="s">
        <v>2599</v>
      </c>
      <c r="E374" s="5" t="s">
        <v>2600</v>
      </c>
      <c r="F374" s="5" t="s">
        <v>2601</v>
      </c>
      <c r="G374" s="5" t="s">
        <v>1784</v>
      </c>
      <c r="H374" s="5" t="s">
        <v>2602</v>
      </c>
      <c r="J374" s="5" t="s">
        <v>2759</v>
      </c>
    </row>
    <row r="375" spans="1:10">
      <c r="A375" s="5">
        <v>374</v>
      </c>
      <c r="B375" s="5" t="s">
        <v>1436</v>
      </c>
      <c r="C375" s="5" t="s">
        <v>169</v>
      </c>
      <c r="D375" s="5" t="s">
        <v>3076</v>
      </c>
      <c r="E375" s="5" t="s">
        <v>3077</v>
      </c>
      <c r="F375" s="5" t="s">
        <v>3078</v>
      </c>
      <c r="G375" s="5" t="s">
        <v>1453</v>
      </c>
      <c r="J375" s="5" t="s">
        <v>2759</v>
      </c>
    </row>
    <row r="376" spans="1:10">
      <c r="A376" s="5">
        <v>375</v>
      </c>
      <c r="B376" s="5" t="s">
        <v>1436</v>
      </c>
      <c r="C376" s="5" t="s">
        <v>169</v>
      </c>
      <c r="D376" s="5" t="s">
        <v>2603</v>
      </c>
      <c r="E376" s="5" t="s">
        <v>2604</v>
      </c>
      <c r="F376" s="5" t="s">
        <v>2605</v>
      </c>
      <c r="G376" s="5" t="s">
        <v>1597</v>
      </c>
      <c r="H376" s="5" t="s">
        <v>1758</v>
      </c>
      <c r="J376" s="5" t="s">
        <v>2759</v>
      </c>
    </row>
    <row r="377" spans="1:10">
      <c r="A377" s="5">
        <v>376</v>
      </c>
      <c r="B377" s="5" t="s">
        <v>1436</v>
      </c>
      <c r="C377" s="5" t="s">
        <v>169</v>
      </c>
      <c r="D377" s="5" t="s">
        <v>2606</v>
      </c>
      <c r="E377" s="5" t="s">
        <v>2607</v>
      </c>
      <c r="F377" s="5" t="s">
        <v>2608</v>
      </c>
      <c r="G377" s="5" t="s">
        <v>1784</v>
      </c>
      <c r="H377" s="5" t="s">
        <v>2609</v>
      </c>
      <c r="J377" s="5" t="s">
        <v>2759</v>
      </c>
    </row>
    <row r="378" spans="1:10">
      <c r="A378" s="5">
        <v>377</v>
      </c>
      <c r="B378" s="5" t="s">
        <v>1436</v>
      </c>
      <c r="C378" s="5" t="s">
        <v>169</v>
      </c>
      <c r="D378" s="5" t="s">
        <v>3079</v>
      </c>
      <c r="E378" s="5" t="s">
        <v>3080</v>
      </c>
      <c r="F378" s="5" t="s">
        <v>3081</v>
      </c>
      <c r="G378" s="5" t="s">
        <v>1449</v>
      </c>
      <c r="H378" s="5" t="s">
        <v>3082</v>
      </c>
      <c r="J378" s="5" t="s">
        <v>2759</v>
      </c>
    </row>
    <row r="379" spans="1:10">
      <c r="A379" s="5">
        <v>378</v>
      </c>
      <c r="B379" s="5" t="s">
        <v>1436</v>
      </c>
      <c r="C379" s="5" t="s">
        <v>169</v>
      </c>
      <c r="D379" s="5" t="s">
        <v>3083</v>
      </c>
      <c r="E379" s="5" t="s">
        <v>3084</v>
      </c>
      <c r="F379" s="5" t="s">
        <v>3085</v>
      </c>
      <c r="G379" s="5" t="s">
        <v>1484</v>
      </c>
      <c r="H379" s="5" t="s">
        <v>3086</v>
      </c>
      <c r="J379" s="5" t="s">
        <v>2759</v>
      </c>
    </row>
    <row r="380" spans="1:10">
      <c r="A380" s="5">
        <v>379</v>
      </c>
      <c r="B380" s="5" t="s">
        <v>1436</v>
      </c>
      <c r="C380" s="5" t="s">
        <v>169</v>
      </c>
      <c r="D380" s="5" t="s">
        <v>2610</v>
      </c>
      <c r="E380" s="5" t="s">
        <v>2611</v>
      </c>
      <c r="F380" s="5" t="s">
        <v>2612</v>
      </c>
      <c r="G380" s="5" t="s">
        <v>1449</v>
      </c>
      <c r="J380" s="5" t="s">
        <v>2759</v>
      </c>
    </row>
    <row r="381" spans="1:10">
      <c r="A381" s="5">
        <v>380</v>
      </c>
      <c r="B381" s="5" t="s">
        <v>1436</v>
      </c>
      <c r="C381" s="5" t="s">
        <v>169</v>
      </c>
      <c r="D381" s="5" t="s">
        <v>3087</v>
      </c>
      <c r="E381" s="5" t="s">
        <v>3088</v>
      </c>
      <c r="F381" s="5" t="s">
        <v>3089</v>
      </c>
      <c r="G381" s="5" t="s">
        <v>1632</v>
      </c>
      <c r="J381" s="5" t="s">
        <v>2759</v>
      </c>
    </row>
    <row r="382" spans="1:10">
      <c r="A382" s="5">
        <v>381</v>
      </c>
      <c r="B382" s="5" t="s">
        <v>1436</v>
      </c>
      <c r="C382" s="5" t="s">
        <v>169</v>
      </c>
      <c r="D382" s="5" t="s">
        <v>2613</v>
      </c>
      <c r="E382" s="5" t="s">
        <v>2614</v>
      </c>
      <c r="F382" s="5" t="s">
        <v>2615</v>
      </c>
      <c r="G382" s="5" t="s">
        <v>1632</v>
      </c>
      <c r="H382" s="5" t="s">
        <v>2616</v>
      </c>
      <c r="I382" s="5" t="s">
        <v>3090</v>
      </c>
      <c r="J382" s="5" t="s">
        <v>2759</v>
      </c>
    </row>
    <row r="383" spans="1:10">
      <c r="A383" s="5">
        <v>382</v>
      </c>
      <c r="B383" s="5" t="s">
        <v>1436</v>
      </c>
      <c r="C383" s="5" t="s">
        <v>169</v>
      </c>
      <c r="D383" s="5" t="s">
        <v>2617</v>
      </c>
      <c r="E383" s="5" t="s">
        <v>2618</v>
      </c>
      <c r="F383" s="5" t="s">
        <v>2619</v>
      </c>
      <c r="G383" s="5" t="s">
        <v>1484</v>
      </c>
      <c r="J383" s="5" t="s">
        <v>2759</v>
      </c>
    </row>
    <row r="384" spans="1:10">
      <c r="A384" s="5">
        <v>383</v>
      </c>
      <c r="B384" s="5" t="s">
        <v>1436</v>
      </c>
      <c r="C384" s="5" t="s">
        <v>169</v>
      </c>
      <c r="D384" s="5" t="s">
        <v>3091</v>
      </c>
      <c r="E384" s="5" t="s">
        <v>3092</v>
      </c>
      <c r="F384" s="5" t="s">
        <v>3093</v>
      </c>
      <c r="G384" s="5" t="s">
        <v>1527</v>
      </c>
      <c r="H384" s="5" t="s">
        <v>3094</v>
      </c>
      <c r="J384" s="5" t="s">
        <v>2759</v>
      </c>
    </row>
    <row r="385" spans="1:10">
      <c r="A385" s="5">
        <v>384</v>
      </c>
      <c r="B385" s="5" t="s">
        <v>1436</v>
      </c>
      <c r="C385" s="5" t="s">
        <v>169</v>
      </c>
      <c r="D385" s="5" t="s">
        <v>2620</v>
      </c>
      <c r="E385" s="5" t="s">
        <v>2621</v>
      </c>
      <c r="F385" s="5" t="s">
        <v>2622</v>
      </c>
      <c r="G385" s="5" t="s">
        <v>1463</v>
      </c>
      <c r="J385" s="5" t="s">
        <v>2759</v>
      </c>
    </row>
    <row r="386" spans="1:10">
      <c r="A386" s="5">
        <v>385</v>
      </c>
      <c r="B386" s="5" t="s">
        <v>1436</v>
      </c>
      <c r="C386" s="5" t="s">
        <v>169</v>
      </c>
      <c r="D386" s="5" t="s">
        <v>2623</v>
      </c>
      <c r="E386" s="5" t="s">
        <v>2624</v>
      </c>
      <c r="F386" s="5" t="s">
        <v>2625</v>
      </c>
      <c r="G386" s="5" t="s">
        <v>1711</v>
      </c>
      <c r="H386" s="5" t="s">
        <v>2626</v>
      </c>
      <c r="J386" s="5" t="s">
        <v>2759</v>
      </c>
    </row>
    <row r="387" spans="1:10">
      <c r="A387" s="5">
        <v>386</v>
      </c>
      <c r="B387" s="5" t="s">
        <v>1436</v>
      </c>
      <c r="C387" s="5" t="s">
        <v>169</v>
      </c>
      <c r="D387" s="5" t="s">
        <v>3095</v>
      </c>
      <c r="E387" s="5" t="s">
        <v>3096</v>
      </c>
      <c r="F387" s="5" t="s">
        <v>3097</v>
      </c>
      <c r="G387" s="5" t="s">
        <v>1453</v>
      </c>
      <c r="J387" s="5" t="s">
        <v>2759</v>
      </c>
    </row>
    <row r="388" spans="1:10">
      <c r="A388" s="5">
        <v>387</v>
      </c>
      <c r="B388" s="5" t="s">
        <v>1436</v>
      </c>
      <c r="C388" s="5" t="s">
        <v>169</v>
      </c>
      <c r="D388" s="5" t="s">
        <v>2627</v>
      </c>
      <c r="E388" s="5" t="s">
        <v>2628</v>
      </c>
      <c r="F388" s="5" t="s">
        <v>2629</v>
      </c>
      <c r="G388" s="5" t="s">
        <v>1543</v>
      </c>
      <c r="J388" s="5" t="s">
        <v>2759</v>
      </c>
    </row>
    <row r="389" spans="1:10">
      <c r="A389" s="5">
        <v>388</v>
      </c>
      <c r="B389" s="5" t="s">
        <v>1436</v>
      </c>
      <c r="C389" s="5" t="s">
        <v>169</v>
      </c>
      <c r="D389" s="5" t="s">
        <v>2630</v>
      </c>
      <c r="E389" s="5" t="s">
        <v>2631</v>
      </c>
      <c r="F389" s="5" t="s">
        <v>2632</v>
      </c>
      <c r="G389" s="5" t="s">
        <v>2633</v>
      </c>
      <c r="J389" s="5" t="s">
        <v>2759</v>
      </c>
    </row>
    <row r="390" spans="1:10">
      <c r="A390" s="5">
        <v>389</v>
      </c>
      <c r="B390" s="5" t="s">
        <v>1436</v>
      </c>
      <c r="C390" s="5" t="s">
        <v>169</v>
      </c>
      <c r="D390" s="5" t="s">
        <v>2634</v>
      </c>
      <c r="E390" s="5" t="s">
        <v>2635</v>
      </c>
      <c r="F390" s="5" t="s">
        <v>2636</v>
      </c>
      <c r="G390" s="5" t="s">
        <v>1543</v>
      </c>
      <c r="H390" s="5" t="s">
        <v>2637</v>
      </c>
      <c r="J390" s="5" t="s">
        <v>2759</v>
      </c>
    </row>
    <row r="391" spans="1:10">
      <c r="A391" s="5">
        <v>390</v>
      </c>
      <c r="B391" s="5" t="s">
        <v>1436</v>
      </c>
      <c r="C391" s="5" t="s">
        <v>169</v>
      </c>
      <c r="D391" s="5" t="s">
        <v>2638</v>
      </c>
      <c r="E391" s="5" t="s">
        <v>2639</v>
      </c>
      <c r="F391" s="5" t="s">
        <v>2640</v>
      </c>
      <c r="G391" s="5" t="s">
        <v>1711</v>
      </c>
      <c r="H391" s="5" t="s">
        <v>2641</v>
      </c>
      <c r="J391" s="5" t="s">
        <v>2759</v>
      </c>
    </row>
    <row r="392" spans="1:10">
      <c r="A392" s="5">
        <v>391</v>
      </c>
      <c r="B392" s="5" t="s">
        <v>1436</v>
      </c>
      <c r="C392" s="5" t="s">
        <v>169</v>
      </c>
      <c r="D392" s="5" t="s">
        <v>2642</v>
      </c>
      <c r="E392" s="5" t="s">
        <v>2643</v>
      </c>
      <c r="F392" s="5" t="s">
        <v>2644</v>
      </c>
      <c r="G392" s="5" t="s">
        <v>1532</v>
      </c>
      <c r="J392" s="5" t="s">
        <v>2759</v>
      </c>
    </row>
    <row r="393" spans="1:10">
      <c r="A393" s="5">
        <v>392</v>
      </c>
      <c r="B393" s="5" t="s">
        <v>1436</v>
      </c>
      <c r="C393" s="5" t="s">
        <v>169</v>
      </c>
      <c r="D393" s="5" t="s">
        <v>3098</v>
      </c>
      <c r="E393" s="5" t="s">
        <v>3099</v>
      </c>
      <c r="F393" s="5" t="s">
        <v>3100</v>
      </c>
      <c r="G393" s="5" t="s">
        <v>1463</v>
      </c>
      <c r="J393" s="5" t="s">
        <v>2759</v>
      </c>
    </row>
    <row r="394" spans="1:10">
      <c r="A394" s="5">
        <v>393</v>
      </c>
      <c r="B394" s="5" t="s">
        <v>1436</v>
      </c>
      <c r="C394" s="5" t="s">
        <v>169</v>
      </c>
      <c r="D394" s="5" t="s">
        <v>2645</v>
      </c>
      <c r="E394" s="5" t="s">
        <v>2646</v>
      </c>
      <c r="F394" s="5" t="s">
        <v>2647</v>
      </c>
      <c r="G394" s="5" t="s">
        <v>1463</v>
      </c>
      <c r="H394" s="5" t="s">
        <v>2648</v>
      </c>
      <c r="J394" s="5" t="s">
        <v>2759</v>
      </c>
    </row>
    <row r="395" spans="1:10">
      <c r="A395" s="5">
        <v>394</v>
      </c>
      <c r="B395" s="5" t="s">
        <v>1436</v>
      </c>
      <c r="C395" s="5" t="s">
        <v>169</v>
      </c>
      <c r="D395" s="5" t="s">
        <v>2649</v>
      </c>
      <c r="E395" s="5" t="s">
        <v>2650</v>
      </c>
      <c r="F395" s="5" t="s">
        <v>2651</v>
      </c>
      <c r="G395" s="5" t="s">
        <v>1497</v>
      </c>
      <c r="H395" s="5" t="s">
        <v>2652</v>
      </c>
      <c r="J395" s="5" t="s">
        <v>2759</v>
      </c>
    </row>
    <row r="396" spans="1:10">
      <c r="A396" s="5">
        <v>395</v>
      </c>
      <c r="B396" s="5" t="s">
        <v>1436</v>
      </c>
      <c r="C396" s="5" t="s">
        <v>169</v>
      </c>
      <c r="D396" s="5" t="s">
        <v>2653</v>
      </c>
      <c r="E396" s="5" t="s">
        <v>2654</v>
      </c>
      <c r="F396" s="5" t="s">
        <v>2655</v>
      </c>
      <c r="G396" s="5" t="s">
        <v>1514</v>
      </c>
      <c r="H396" s="5" t="s">
        <v>2656</v>
      </c>
      <c r="J396" s="5" t="s">
        <v>2759</v>
      </c>
    </row>
    <row r="397" spans="1:10">
      <c r="A397" s="5">
        <v>396</v>
      </c>
      <c r="B397" s="5" t="s">
        <v>1436</v>
      </c>
      <c r="C397" s="5" t="s">
        <v>169</v>
      </c>
      <c r="D397" s="5" t="s">
        <v>2657</v>
      </c>
      <c r="E397" s="5" t="s">
        <v>2658</v>
      </c>
      <c r="F397" s="5" t="s">
        <v>2659</v>
      </c>
      <c r="G397" s="5" t="s">
        <v>3101</v>
      </c>
      <c r="H397" s="5" t="s">
        <v>2660</v>
      </c>
      <c r="J397" s="5" t="s">
        <v>2759</v>
      </c>
    </row>
    <row r="398" spans="1:10">
      <c r="A398" s="5">
        <v>397</v>
      </c>
      <c r="B398" s="5" t="s">
        <v>1436</v>
      </c>
      <c r="C398" s="5" t="s">
        <v>169</v>
      </c>
      <c r="D398" s="5" t="s">
        <v>2665</v>
      </c>
      <c r="E398" s="5" t="s">
        <v>3102</v>
      </c>
      <c r="F398" s="5" t="s">
        <v>2662</v>
      </c>
      <c r="G398" s="5" t="s">
        <v>2666</v>
      </c>
      <c r="J398" s="5" t="s">
        <v>2759</v>
      </c>
    </row>
    <row r="399" spans="1:10">
      <c r="A399" s="5">
        <v>398</v>
      </c>
      <c r="B399" s="5" t="s">
        <v>1436</v>
      </c>
      <c r="C399" s="5" t="s">
        <v>169</v>
      </c>
      <c r="D399" s="5" t="s">
        <v>2661</v>
      </c>
      <c r="E399" s="5" t="s">
        <v>3102</v>
      </c>
      <c r="F399" s="5" t="s">
        <v>2662</v>
      </c>
      <c r="G399" s="5" t="s">
        <v>2663</v>
      </c>
      <c r="H399" s="5" t="s">
        <v>2664</v>
      </c>
      <c r="J399" s="5" t="s">
        <v>2759</v>
      </c>
    </row>
    <row r="400" spans="1:10">
      <c r="A400" s="5">
        <v>399</v>
      </c>
      <c r="B400" s="5" t="s">
        <v>1436</v>
      </c>
      <c r="C400" s="5" t="s">
        <v>169</v>
      </c>
      <c r="D400" s="5" t="s">
        <v>2667</v>
      </c>
      <c r="E400" s="5" t="s">
        <v>2668</v>
      </c>
      <c r="F400" s="5" t="s">
        <v>2669</v>
      </c>
      <c r="G400" s="5" t="s">
        <v>1532</v>
      </c>
      <c r="H400" s="5" t="s">
        <v>2670</v>
      </c>
      <c r="J400" s="5" t="s">
        <v>2759</v>
      </c>
    </row>
    <row r="401" spans="1:10">
      <c r="A401" s="5">
        <v>400</v>
      </c>
      <c r="B401" s="5" t="s">
        <v>1436</v>
      </c>
      <c r="C401" s="5" t="s">
        <v>169</v>
      </c>
      <c r="D401" s="5" t="s">
        <v>3103</v>
      </c>
      <c r="E401" s="5" t="s">
        <v>3104</v>
      </c>
      <c r="F401" s="5" t="s">
        <v>3105</v>
      </c>
      <c r="G401" s="5" t="s">
        <v>1784</v>
      </c>
      <c r="H401" s="5" t="s">
        <v>1662</v>
      </c>
      <c r="J401" s="5" t="s">
        <v>2759</v>
      </c>
    </row>
    <row r="402" spans="1:10">
      <c r="A402" s="5">
        <v>401</v>
      </c>
      <c r="B402" s="5" t="s">
        <v>1436</v>
      </c>
      <c r="C402" s="5" t="s">
        <v>169</v>
      </c>
      <c r="D402" s="5" t="s">
        <v>2671</v>
      </c>
      <c r="E402" s="5" t="s">
        <v>2672</v>
      </c>
      <c r="F402" s="5" t="s">
        <v>2673</v>
      </c>
      <c r="G402" s="5" t="s">
        <v>2674</v>
      </c>
      <c r="J402" s="5" t="s">
        <v>2759</v>
      </c>
    </row>
    <row r="403" spans="1:10">
      <c r="A403" s="5">
        <v>402</v>
      </c>
      <c r="B403" s="5" t="s">
        <v>1436</v>
      </c>
      <c r="C403" s="5" t="s">
        <v>169</v>
      </c>
      <c r="D403" s="5" t="s">
        <v>2675</v>
      </c>
      <c r="E403" s="5" t="s">
        <v>2676</v>
      </c>
      <c r="F403" s="5" t="s">
        <v>1439</v>
      </c>
      <c r="G403" s="5" t="s">
        <v>2677</v>
      </c>
      <c r="H403" s="5" t="s">
        <v>1445</v>
      </c>
      <c r="J403" s="5" t="s">
        <v>2759</v>
      </c>
    </row>
    <row r="404" spans="1:10">
      <c r="A404" s="5">
        <v>403</v>
      </c>
      <c r="B404" s="5" t="s">
        <v>1436</v>
      </c>
      <c r="C404" s="5" t="s">
        <v>169</v>
      </c>
      <c r="D404" s="5" t="s">
        <v>2678</v>
      </c>
      <c r="E404" s="5" t="s">
        <v>2679</v>
      </c>
      <c r="F404" s="5" t="s">
        <v>2680</v>
      </c>
      <c r="G404" s="5" t="s">
        <v>1554</v>
      </c>
      <c r="H404" s="5" t="s">
        <v>2681</v>
      </c>
      <c r="J404" s="5" t="s">
        <v>2759</v>
      </c>
    </row>
    <row r="405" spans="1:10">
      <c r="A405" s="5">
        <v>404</v>
      </c>
      <c r="B405" s="5" t="s">
        <v>1436</v>
      </c>
      <c r="C405" s="5" t="s">
        <v>169</v>
      </c>
      <c r="D405" s="5" t="s">
        <v>2682</v>
      </c>
      <c r="E405" s="5" t="s">
        <v>2683</v>
      </c>
      <c r="F405" s="5" t="s">
        <v>2684</v>
      </c>
      <c r="G405" s="5" t="s">
        <v>2685</v>
      </c>
      <c r="H405" s="5" t="s">
        <v>1769</v>
      </c>
      <c r="J405" s="5" t="s">
        <v>2759</v>
      </c>
    </row>
    <row r="406" spans="1:10">
      <c r="A406" s="5">
        <v>405</v>
      </c>
      <c r="B406" s="5" t="s">
        <v>1436</v>
      </c>
      <c r="C406" s="5" t="s">
        <v>169</v>
      </c>
      <c r="D406" s="5" t="s">
        <v>2686</v>
      </c>
      <c r="E406" s="5" t="s">
        <v>2687</v>
      </c>
      <c r="F406" s="5" t="s">
        <v>2688</v>
      </c>
      <c r="G406" s="5" t="s">
        <v>1590</v>
      </c>
      <c r="J406" s="5" t="s">
        <v>2759</v>
      </c>
    </row>
    <row r="407" spans="1:10">
      <c r="A407" s="5">
        <v>406</v>
      </c>
      <c r="B407" s="5" t="s">
        <v>1436</v>
      </c>
      <c r="C407" s="5" t="s">
        <v>169</v>
      </c>
      <c r="D407" s="5" t="s">
        <v>2689</v>
      </c>
      <c r="E407" s="5" t="s">
        <v>2690</v>
      </c>
      <c r="F407" s="5" t="s">
        <v>2691</v>
      </c>
      <c r="G407" s="5" t="s">
        <v>1811</v>
      </c>
      <c r="H407" s="5" t="s">
        <v>2692</v>
      </c>
      <c r="J407" s="5" t="s">
        <v>2759</v>
      </c>
    </row>
    <row r="408" spans="1:10">
      <c r="A408" s="5">
        <v>407</v>
      </c>
      <c r="B408" s="5" t="s">
        <v>1436</v>
      </c>
      <c r="C408" s="5" t="s">
        <v>169</v>
      </c>
      <c r="D408" s="5" t="s">
        <v>2693</v>
      </c>
      <c r="E408" s="5" t="s">
        <v>2694</v>
      </c>
      <c r="F408" s="5" t="s">
        <v>2695</v>
      </c>
      <c r="G408" s="5" t="s">
        <v>1449</v>
      </c>
      <c r="H408" s="5" t="s">
        <v>2696</v>
      </c>
      <c r="J408" s="5" t="s">
        <v>2759</v>
      </c>
    </row>
    <row r="409" spans="1:10">
      <c r="A409" s="5">
        <v>408</v>
      </c>
      <c r="B409" s="5" t="s">
        <v>1436</v>
      </c>
      <c r="C409" s="5" t="s">
        <v>169</v>
      </c>
      <c r="D409" s="5" t="s">
        <v>2697</v>
      </c>
      <c r="E409" s="5" t="s">
        <v>2698</v>
      </c>
      <c r="F409" s="5" t="s">
        <v>2699</v>
      </c>
      <c r="G409" s="5" t="s">
        <v>2700</v>
      </c>
      <c r="H409" s="5" t="s">
        <v>2701</v>
      </c>
      <c r="J409" s="5" t="s">
        <v>2759</v>
      </c>
    </row>
    <row r="410" spans="1:10">
      <c r="A410" s="5">
        <v>409</v>
      </c>
      <c r="B410" s="5" t="s">
        <v>1436</v>
      </c>
      <c r="C410" s="5" t="s">
        <v>169</v>
      </c>
      <c r="D410" s="5" t="s">
        <v>2702</v>
      </c>
      <c r="E410" s="5" t="s">
        <v>2703</v>
      </c>
      <c r="F410" s="5" t="s">
        <v>2704</v>
      </c>
      <c r="G410" s="5" t="s">
        <v>1706</v>
      </c>
      <c r="H410" s="5" t="s">
        <v>2705</v>
      </c>
      <c r="J410" s="5" t="s">
        <v>2759</v>
      </c>
    </row>
    <row r="411" spans="1:10">
      <c r="A411" s="5">
        <v>410</v>
      </c>
      <c r="B411" s="5" t="s">
        <v>1436</v>
      </c>
      <c r="C411" s="5" t="s">
        <v>169</v>
      </c>
      <c r="D411" s="5" t="s">
        <v>2706</v>
      </c>
      <c r="E411" s="5" t="s">
        <v>2707</v>
      </c>
      <c r="F411" s="5" t="s">
        <v>2708</v>
      </c>
      <c r="G411" s="5" t="s">
        <v>1543</v>
      </c>
      <c r="H411" s="5" t="s">
        <v>2709</v>
      </c>
      <c r="J411" s="5" t="s">
        <v>2759</v>
      </c>
    </row>
    <row r="412" spans="1:10">
      <c r="A412" s="5">
        <v>411</v>
      </c>
      <c r="B412" s="5" t="s">
        <v>1436</v>
      </c>
      <c r="C412" s="5" t="s">
        <v>169</v>
      </c>
      <c r="D412" s="5" t="s">
        <v>2710</v>
      </c>
      <c r="E412" s="5" t="s">
        <v>2711</v>
      </c>
      <c r="F412" s="5" t="s">
        <v>2712</v>
      </c>
      <c r="G412" s="5" t="s">
        <v>1656</v>
      </c>
      <c r="H412" s="5" t="s">
        <v>2713</v>
      </c>
      <c r="J412" s="5" t="s">
        <v>2759</v>
      </c>
    </row>
    <row r="413" spans="1:10">
      <c r="A413" s="5">
        <v>412</v>
      </c>
      <c r="B413" s="5" t="s">
        <v>1436</v>
      </c>
      <c r="C413" s="5" t="s">
        <v>169</v>
      </c>
      <c r="D413" s="5" t="s">
        <v>2714</v>
      </c>
      <c r="E413" s="5" t="s">
        <v>2715</v>
      </c>
      <c r="F413" s="5" t="s">
        <v>2716</v>
      </c>
      <c r="G413" s="5" t="s">
        <v>1748</v>
      </c>
      <c r="H413" s="5" t="s">
        <v>2717</v>
      </c>
      <c r="J413" s="5" t="s">
        <v>2759</v>
      </c>
    </row>
    <row r="414" spans="1:10">
      <c r="A414" s="5">
        <v>413</v>
      </c>
      <c r="B414" s="5" t="s">
        <v>1436</v>
      </c>
      <c r="C414" s="5" t="s">
        <v>169</v>
      </c>
      <c r="D414" s="5" t="s">
        <v>2718</v>
      </c>
      <c r="E414" s="5" t="s">
        <v>2719</v>
      </c>
      <c r="F414" s="5" t="s">
        <v>2720</v>
      </c>
      <c r="G414" s="5" t="s">
        <v>1453</v>
      </c>
      <c r="H414" s="5" t="s">
        <v>2721</v>
      </c>
      <c r="J414" s="5" t="s">
        <v>2759</v>
      </c>
    </row>
    <row r="415" spans="1:10">
      <c r="A415" s="5">
        <v>414</v>
      </c>
      <c r="B415" s="5" t="s">
        <v>1436</v>
      </c>
      <c r="C415" s="5" t="s">
        <v>169</v>
      </c>
      <c r="D415" s="5" t="s">
        <v>2722</v>
      </c>
      <c r="E415" s="5" t="s">
        <v>2723</v>
      </c>
      <c r="F415" s="5" t="s">
        <v>2724</v>
      </c>
      <c r="G415" s="5" t="s">
        <v>2061</v>
      </c>
      <c r="H415" s="5" t="s">
        <v>2447</v>
      </c>
      <c r="J415" s="5" t="s">
        <v>2759</v>
      </c>
    </row>
    <row r="416" spans="1:10">
      <c r="A416" s="5">
        <v>415</v>
      </c>
      <c r="B416" s="5" t="s">
        <v>1436</v>
      </c>
      <c r="C416" s="5" t="s">
        <v>169</v>
      </c>
      <c r="D416" s="5" t="s">
        <v>2725</v>
      </c>
      <c r="E416" s="5" t="s">
        <v>2726</v>
      </c>
      <c r="F416" s="5" t="s">
        <v>2727</v>
      </c>
      <c r="G416" s="5" t="s">
        <v>1674</v>
      </c>
      <c r="H416" s="5" t="s">
        <v>2728</v>
      </c>
      <c r="J416" s="5" t="s">
        <v>2759</v>
      </c>
    </row>
    <row r="417" spans="1:10">
      <c r="A417" s="5">
        <v>416</v>
      </c>
      <c r="B417" s="5" t="s">
        <v>1436</v>
      </c>
      <c r="C417" s="5" t="s">
        <v>169</v>
      </c>
      <c r="D417" s="5" t="s">
        <v>2729</v>
      </c>
      <c r="E417" s="5" t="s">
        <v>2730</v>
      </c>
      <c r="F417" s="5" t="s">
        <v>2731</v>
      </c>
      <c r="G417" s="5" t="s">
        <v>1661</v>
      </c>
      <c r="H417" s="5" t="s">
        <v>2732</v>
      </c>
      <c r="J417" s="5" t="s">
        <v>2759</v>
      </c>
    </row>
    <row r="418" spans="1:10">
      <c r="A418" s="5">
        <v>417</v>
      </c>
      <c r="B418" s="5" t="s">
        <v>1436</v>
      </c>
      <c r="C418" s="5" t="s">
        <v>169</v>
      </c>
      <c r="D418" s="5" t="s">
        <v>2733</v>
      </c>
      <c r="E418" s="5" t="s">
        <v>2734</v>
      </c>
      <c r="F418" s="5" t="s">
        <v>2735</v>
      </c>
      <c r="G418" s="5" t="s">
        <v>1449</v>
      </c>
      <c r="H418" s="5" t="s">
        <v>2736</v>
      </c>
      <c r="J418" s="5" t="s">
        <v>2759</v>
      </c>
    </row>
    <row r="419" spans="1:10">
      <c r="A419" s="5">
        <v>418</v>
      </c>
      <c r="B419" s="5" t="s">
        <v>1436</v>
      </c>
      <c r="C419" s="5" t="s">
        <v>169</v>
      </c>
      <c r="D419" s="5" t="s">
        <v>2737</v>
      </c>
      <c r="E419" s="5" t="s">
        <v>2738</v>
      </c>
      <c r="F419" s="5" t="s">
        <v>2739</v>
      </c>
      <c r="G419" s="5" t="s">
        <v>1449</v>
      </c>
      <c r="H419" s="5" t="s">
        <v>1602</v>
      </c>
      <c r="J419" s="5" t="s">
        <v>2759</v>
      </c>
    </row>
    <row r="420" spans="1:10">
      <c r="A420" s="5">
        <v>419</v>
      </c>
      <c r="B420" s="5" t="s">
        <v>1436</v>
      </c>
      <c r="C420" s="5" t="s">
        <v>169</v>
      </c>
      <c r="D420" s="5" t="s">
        <v>3106</v>
      </c>
      <c r="E420" s="5" t="s">
        <v>3107</v>
      </c>
      <c r="F420" s="5" t="s">
        <v>3108</v>
      </c>
      <c r="G420" s="5" t="s">
        <v>1606</v>
      </c>
      <c r="H420" s="5" t="s">
        <v>3109</v>
      </c>
      <c r="J420" s="5" t="s">
        <v>2759</v>
      </c>
    </row>
    <row r="421" spans="1:10">
      <c r="A421" s="5">
        <v>420</v>
      </c>
      <c r="B421" s="5" t="s">
        <v>1436</v>
      </c>
      <c r="C421" s="5" t="s">
        <v>169</v>
      </c>
      <c r="D421" s="5" t="s">
        <v>3110</v>
      </c>
      <c r="E421" s="5" t="s">
        <v>3111</v>
      </c>
      <c r="F421" s="5" t="s">
        <v>2813</v>
      </c>
      <c r="G421" s="5" t="s">
        <v>3112</v>
      </c>
      <c r="J421" s="5" t="s">
        <v>2759</v>
      </c>
    </row>
    <row r="422" spans="1:10">
      <c r="A422" s="5">
        <v>421</v>
      </c>
      <c r="B422" s="5" t="s">
        <v>1436</v>
      </c>
      <c r="C422" s="5" t="s">
        <v>169</v>
      </c>
      <c r="D422" s="5" t="s">
        <v>2740</v>
      </c>
      <c r="E422" s="5" t="s">
        <v>2741</v>
      </c>
      <c r="F422" s="5" t="s">
        <v>2742</v>
      </c>
      <c r="G422" s="5" t="s">
        <v>2743</v>
      </c>
      <c r="J422" s="5" t="s">
        <v>2759</v>
      </c>
    </row>
    <row r="423" spans="1:10">
      <c r="A423" s="5">
        <v>422</v>
      </c>
      <c r="B423" s="5" t="s">
        <v>1436</v>
      </c>
      <c r="C423" s="5" t="s">
        <v>169</v>
      </c>
      <c r="D423" s="5" t="s">
        <v>3113</v>
      </c>
      <c r="E423" s="5" t="s">
        <v>3114</v>
      </c>
      <c r="F423" s="5" t="s">
        <v>3115</v>
      </c>
      <c r="G423" s="5" t="s">
        <v>1559</v>
      </c>
      <c r="J423" s="5" t="s">
        <v>2759</v>
      </c>
    </row>
    <row r="424" spans="1:10">
      <c r="A424" s="5">
        <v>423</v>
      </c>
      <c r="B424" s="5" t="s">
        <v>1436</v>
      </c>
      <c r="C424" s="5" t="s">
        <v>169</v>
      </c>
      <c r="D424" s="5" t="s">
        <v>2744</v>
      </c>
      <c r="E424" s="5" t="s">
        <v>2745</v>
      </c>
      <c r="F424" s="5" t="s">
        <v>2746</v>
      </c>
      <c r="G424" s="5" t="s">
        <v>1484</v>
      </c>
      <c r="H424" s="5" t="s">
        <v>2747</v>
      </c>
      <c r="J424" s="5" t="s">
        <v>2759</v>
      </c>
    </row>
    <row r="425" spans="1:10">
      <c r="A425" s="5">
        <v>424</v>
      </c>
      <c r="B425" s="5" t="s">
        <v>1436</v>
      </c>
      <c r="C425" s="5" t="s">
        <v>169</v>
      </c>
      <c r="D425" s="5" t="s">
        <v>2748</v>
      </c>
      <c r="E425" s="5" t="s">
        <v>2749</v>
      </c>
      <c r="F425" s="5" t="s">
        <v>2673</v>
      </c>
      <c r="G425" s="5" t="s">
        <v>2750</v>
      </c>
      <c r="J425" s="5" t="s">
        <v>2759</v>
      </c>
    </row>
    <row r="426" spans="1:10">
      <c r="A426" s="5">
        <v>425</v>
      </c>
      <c r="B426" s="5" t="s">
        <v>1436</v>
      </c>
      <c r="C426" s="5" t="s">
        <v>169</v>
      </c>
      <c r="D426" s="5" t="s">
        <v>2751</v>
      </c>
      <c r="E426" s="5" t="s">
        <v>2752</v>
      </c>
      <c r="F426" s="5" t="s">
        <v>1439</v>
      </c>
      <c r="G426" s="5" t="s">
        <v>2753</v>
      </c>
      <c r="H426" s="5" t="s">
        <v>1445</v>
      </c>
      <c r="J426" s="5" t="s">
        <v>2759</v>
      </c>
    </row>
    <row r="427" spans="1:10">
      <c r="A427" s="5">
        <v>426</v>
      </c>
      <c r="B427" s="5" t="s">
        <v>1436</v>
      </c>
      <c r="C427" s="5" t="s">
        <v>169</v>
      </c>
      <c r="D427" s="5" t="s">
        <v>2754</v>
      </c>
      <c r="E427" s="5" t="s">
        <v>2755</v>
      </c>
      <c r="F427" s="5" t="s">
        <v>2756</v>
      </c>
      <c r="G427" s="5" t="s">
        <v>2757</v>
      </c>
      <c r="H427" s="5" t="s">
        <v>2758</v>
      </c>
      <c r="J427" s="5" t="s">
        <v>2759</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49" sqref="R49"/>
    </sheetView>
  </sheetViews>
  <sheetFormatPr defaultRowHeight="11.25"/>
  <cols>
    <col min="1" max="2" width="3.7109375" style="210" hidden="1" customWidth="1"/>
    <col min="3" max="3" width="3.7109375" style="102" bestFit="1" customWidth="1"/>
    <col min="4" max="4" width="6.140625" style="102" customWidth="1"/>
    <col min="5" max="5" width="50.4257812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713</v>
      </c>
      <c r="E5" s="1160"/>
      <c r="F5" s="1160"/>
      <c r="G5" s="1160"/>
      <c r="H5" s="1160"/>
      <c r="I5" s="1160"/>
      <c r="J5" s="1161"/>
      <c r="K5" s="436"/>
      <c r="L5" s="176"/>
      <c r="M5" s="176"/>
      <c r="N5" s="176"/>
      <c r="O5" s="176"/>
      <c r="P5" s="176"/>
      <c r="Q5" s="176"/>
      <c r="R5" s="176"/>
      <c r="S5" s="567"/>
      <c r="T5" s="567"/>
      <c r="U5" s="567"/>
      <c r="V5" s="567"/>
      <c r="W5" s="176"/>
    </row>
    <row r="6" spans="1:24" s="468" customFormat="1" ht="3" customHeight="1">
      <c r="A6" s="311"/>
      <c r="B6" s="311"/>
      <c r="D6" s="1191"/>
      <c r="E6" s="1192"/>
      <c r="F6" s="1192"/>
      <c r="G6" s="1192"/>
      <c r="H6" s="1192"/>
      <c r="I6" s="1192"/>
      <c r="J6" s="1193"/>
      <c r="S6" s="645"/>
      <c r="T6" s="645"/>
      <c r="U6" s="645"/>
      <c r="V6" s="645"/>
    </row>
    <row r="7" spans="1:24" s="468" customFormat="1" ht="5.25" hidden="1" customHeight="1">
      <c r="A7" s="311"/>
      <c r="B7" s="311"/>
      <c r="E7" s="1194"/>
      <c r="F7" s="1194"/>
      <c r="G7" s="1183"/>
      <c r="H7" s="1183"/>
      <c r="I7" s="1183"/>
      <c r="J7" s="1183"/>
      <c r="S7" s="645"/>
      <c r="T7" s="645"/>
      <c r="U7" s="645"/>
      <c r="V7" s="645"/>
    </row>
    <row r="8" spans="1:24" s="468" customFormat="1" ht="5.25" hidden="1" customHeight="1">
      <c r="A8" s="311"/>
      <c r="B8" s="311"/>
      <c r="E8" s="1194"/>
      <c r="F8" s="1194"/>
      <c r="G8" s="1183"/>
      <c r="H8" s="1183"/>
      <c r="I8" s="1183"/>
      <c r="J8" s="1183"/>
      <c r="S8" s="645"/>
      <c r="T8" s="645"/>
      <c r="U8" s="645"/>
      <c r="V8" s="645"/>
    </row>
    <row r="9" spans="1:24" s="468" customFormat="1" ht="5.25" hidden="1" customHeight="1">
      <c r="A9" s="311"/>
      <c r="B9" s="311"/>
      <c r="E9" s="1194"/>
      <c r="F9" s="1194"/>
      <c r="G9" s="1183"/>
      <c r="H9" s="1183"/>
      <c r="I9" s="1183"/>
      <c r="J9" s="1183"/>
      <c r="S9" s="645"/>
      <c r="T9" s="645"/>
      <c r="U9" s="645"/>
      <c r="V9" s="645"/>
    </row>
    <row r="10" spans="1:24" s="645" customFormat="1" ht="5.25" hidden="1">
      <c r="A10" s="311"/>
      <c r="B10" s="311"/>
      <c r="E10" s="1195"/>
      <c r="F10" s="1195"/>
      <c r="G10" s="840"/>
      <c r="H10" s="464"/>
      <c r="I10" s="793"/>
      <c r="J10" s="793"/>
    </row>
    <row r="11" spans="1:24" s="159" customFormat="1" ht="18.75" hidden="1" customHeight="1">
      <c r="A11" s="311"/>
      <c r="B11" s="311"/>
      <c r="D11" s="152"/>
      <c r="E11" s="1196" t="s">
        <v>720</v>
      </c>
      <c r="F11" s="1196"/>
      <c r="G11" s="112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6" t="s">
        <v>721</v>
      </c>
      <c r="F12" s="1196"/>
      <c r="G12" s="112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90"/>
      <c r="F13" s="119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4" t="s">
        <v>92</v>
      </c>
      <c r="E17" s="1184" t="s">
        <v>297</v>
      </c>
      <c r="F17" s="1184" t="s">
        <v>80</v>
      </c>
      <c r="G17" s="1184" t="s">
        <v>439</v>
      </c>
      <c r="H17" s="1184" t="s">
        <v>92</v>
      </c>
      <c r="I17" s="1184"/>
      <c r="J17" s="1184" t="s">
        <v>20</v>
      </c>
      <c r="K17" s="1186" t="s">
        <v>480</v>
      </c>
      <c r="L17" s="1186"/>
      <c r="M17" s="1186"/>
      <c r="N17" s="1186"/>
      <c r="O17" s="1186" t="s">
        <v>711</v>
      </c>
      <c r="P17" s="1186"/>
      <c r="Q17" s="1186"/>
      <c r="R17" s="1186"/>
      <c r="S17" s="1186" t="s">
        <v>712</v>
      </c>
      <c r="T17" s="1186"/>
      <c r="U17" s="1186"/>
      <c r="V17" s="1186"/>
      <c r="W17" s="1184" t="s">
        <v>244</v>
      </c>
    </row>
    <row r="18" spans="1:24" ht="30.75" customHeight="1">
      <c r="D18" s="1184"/>
      <c r="E18" s="1184"/>
      <c r="F18" s="1184"/>
      <c r="G18" s="1184"/>
      <c r="H18" s="1184"/>
      <c r="I18" s="1184"/>
      <c r="J18" s="1184"/>
      <c r="K18" s="115" t="s">
        <v>300</v>
      </c>
      <c r="L18" s="1184" t="s">
        <v>92</v>
      </c>
      <c r="M18" s="1184"/>
      <c r="N18" s="115" t="s">
        <v>230</v>
      </c>
      <c r="O18" s="115" t="s">
        <v>300</v>
      </c>
      <c r="P18" s="1184" t="s">
        <v>92</v>
      </c>
      <c r="Q18" s="1184"/>
      <c r="R18" s="115" t="s">
        <v>230</v>
      </c>
      <c r="S18" s="540" t="s">
        <v>300</v>
      </c>
      <c r="T18" s="1184" t="s">
        <v>92</v>
      </c>
      <c r="U18" s="1184"/>
      <c r="V18" s="540" t="s">
        <v>400</v>
      </c>
      <c r="W18" s="1184"/>
    </row>
    <row r="19" spans="1:24" s="405" customFormat="1" ht="12" customHeight="1">
      <c r="A19" s="404"/>
      <c r="B19" s="404"/>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5" t="s">
        <v>210</v>
      </c>
      <c r="T19" s="1185" t="s">
        <v>211</v>
      </c>
      <c r="U19" s="118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17.100000000000001" customHeight="1">
      <c r="A21" s="748">
        <v>2</v>
      </c>
      <c r="C21" s="309"/>
      <c r="D21" s="1173">
        <v>1</v>
      </c>
      <c r="E21" s="1174" t="s">
        <v>771</v>
      </c>
      <c r="F21" s="1176" t="s">
        <v>1419</v>
      </c>
      <c r="G21" s="1179" t="s">
        <v>85</v>
      </c>
      <c r="H21" s="1173"/>
      <c r="I21" s="1173">
        <v>1</v>
      </c>
      <c r="J21" s="1187" t="s">
        <v>2772</v>
      </c>
      <c r="K21" s="1168" t="s">
        <v>85</v>
      </c>
      <c r="L21" s="1165"/>
      <c r="M21" s="1165" t="s">
        <v>93</v>
      </c>
      <c r="N21" s="1171"/>
      <c r="O21" s="1168" t="s">
        <v>84</v>
      </c>
      <c r="P21" s="1165"/>
      <c r="Q21" s="1165" t="s">
        <v>93</v>
      </c>
      <c r="R21" s="1166" t="s">
        <v>2773</v>
      </c>
      <c r="S21" s="1168" t="s">
        <v>85</v>
      </c>
      <c r="T21" s="1087"/>
      <c r="U21" s="1087" t="s">
        <v>93</v>
      </c>
      <c r="V21" s="1121"/>
      <c r="W21" s="307"/>
    </row>
    <row r="22" spans="1:24" s="1101" customFormat="1" ht="15" customHeight="1">
      <c r="A22" s="748"/>
      <c r="C22" s="747"/>
      <c r="D22" s="1173"/>
      <c r="E22" s="1174"/>
      <c r="F22" s="1177"/>
      <c r="G22" s="1179"/>
      <c r="H22" s="1173"/>
      <c r="I22" s="1173"/>
      <c r="J22" s="1188"/>
      <c r="K22" s="1168"/>
      <c r="L22" s="1165"/>
      <c r="M22" s="1165"/>
      <c r="N22" s="1171"/>
      <c r="O22" s="1168"/>
      <c r="P22" s="1165"/>
      <c r="Q22" s="1165"/>
      <c r="R22" s="1167"/>
      <c r="S22" s="1168"/>
      <c r="T22" s="1089"/>
      <c r="U22" s="744"/>
      <c r="V22" s="745"/>
      <c r="W22" s="746"/>
    </row>
    <row r="23" spans="1:24" s="1101" customFormat="1" ht="23.1" customHeight="1">
      <c r="A23" s="748"/>
      <c r="C23" s="747"/>
      <c r="D23" s="1170"/>
      <c r="E23" s="1175"/>
      <c r="F23" s="1177"/>
      <c r="G23" s="1169"/>
      <c r="H23" s="1170"/>
      <c r="I23" s="1170"/>
      <c r="J23" s="1188"/>
      <c r="K23" s="1169"/>
      <c r="L23" s="1170"/>
      <c r="M23" s="1170"/>
      <c r="N23" s="1172"/>
      <c r="O23" s="1169"/>
      <c r="P23" s="1110"/>
      <c r="Q23" s="744"/>
      <c r="R23" s="745"/>
      <c r="S23" s="741"/>
      <c r="T23" s="741"/>
      <c r="U23" s="741"/>
      <c r="V23" s="741"/>
      <c r="W23" s="746"/>
    </row>
    <row r="24" spans="1:24" s="1101" customFormat="1" ht="15" customHeight="1">
      <c r="A24" s="748"/>
      <c r="C24" s="747"/>
      <c r="D24" s="1170"/>
      <c r="E24" s="1175"/>
      <c r="F24" s="1177"/>
      <c r="G24" s="1169"/>
      <c r="H24" s="1170"/>
      <c r="I24" s="1170"/>
      <c r="J24" s="1189"/>
      <c r="K24" s="1169"/>
      <c r="L24" s="744"/>
      <c r="M24" s="745"/>
      <c r="N24" s="745"/>
      <c r="O24" s="745"/>
      <c r="P24" s="745"/>
      <c r="Q24" s="745"/>
      <c r="R24" s="745"/>
      <c r="S24" s="741"/>
      <c r="T24" s="741"/>
      <c r="U24" s="741"/>
      <c r="V24" s="741"/>
      <c r="W24" s="746"/>
    </row>
    <row r="25" spans="1:24" s="1101" customFormat="1" ht="15" customHeight="1">
      <c r="A25" s="748"/>
      <c r="C25" s="747"/>
      <c r="D25" s="1170"/>
      <c r="E25" s="1175"/>
      <c r="F25" s="1178"/>
      <c r="G25" s="1169"/>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0" t="s">
        <v>737</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739</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740</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741</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742</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0" t="s">
        <v>738</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743</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744</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QI7Z2/O/utSYbMVhxxLO2W27UM4hS3mFow4jzYsvLg9ogr89R67ZV9x7+Au80TLTG5Cqwf7dEXXhlhZlc39Grw==" saltValue="2qAkXxOARFiLICTFnW8Uxg=="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515</v>
      </c>
      <c r="C1" t="s">
        <v>516</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3116</v>
      </c>
      <c r="C161" t="s">
        <v>3116</v>
      </c>
      <c r="D161" t="s">
        <v>3117</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3118</v>
      </c>
      <c r="C198" t="s">
        <v>3118</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3119</v>
      </c>
      <c r="D274" t="s">
        <v>3120</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8" t="s">
        <v>492</v>
      </c>
      <c r="G2" s="1199"/>
      <c r="H2" s="1200"/>
      <c r="I2" s="640"/>
    </row>
    <row r="3" spans="1:14" ht="3" customHeight="1"/>
    <row r="4" spans="1:14" s="570" customFormat="1" ht="11.25">
      <c r="A4" s="590"/>
      <c r="B4" s="590"/>
      <c r="C4" s="590"/>
      <c r="D4" s="590"/>
      <c r="F4" s="1150" t="s">
        <v>454</v>
      </c>
      <c r="G4" s="1150"/>
      <c r="H4" s="1150"/>
      <c r="I4" s="1201" t="s">
        <v>455</v>
      </c>
      <c r="J4" s="590"/>
      <c r="K4" s="590"/>
      <c r="L4" s="590"/>
      <c r="M4" s="590"/>
      <c r="N4" s="590"/>
    </row>
    <row r="5" spans="1:14" s="570" customFormat="1" ht="11.25" customHeight="1">
      <c r="A5" s="590"/>
      <c r="B5" s="590"/>
      <c r="C5" s="590"/>
      <c r="D5" s="590"/>
      <c r="F5" s="606" t="s">
        <v>92</v>
      </c>
      <c r="G5" s="618" t="s">
        <v>457</v>
      </c>
      <c r="H5" s="605" t="s">
        <v>442</v>
      </c>
      <c r="I5" s="1201"/>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493</v>
      </c>
      <c r="H7" s="604" t="str">
        <f>IF(dateCh="","",dateCh)</f>
        <v>25.12.2018</v>
      </c>
      <c r="I7" s="581" t="s">
        <v>494</v>
      </c>
      <c r="J7" s="615"/>
      <c r="K7" s="590"/>
      <c r="L7" s="590"/>
      <c r="M7" s="590"/>
      <c r="N7" s="590"/>
    </row>
    <row r="8" spans="1:14" s="570" customFormat="1" ht="45">
      <c r="A8" s="1202">
        <v>1</v>
      </c>
      <c r="B8" s="590"/>
      <c r="C8" s="590"/>
      <c r="D8" s="590"/>
      <c r="F8" s="616" t="str">
        <f>"2." &amp;mergeValue(A8)</f>
        <v>2.1</v>
      </c>
      <c r="G8" s="632" t="s">
        <v>495</v>
      </c>
      <c r="H8" s="604"/>
      <c r="I8" s="581" t="s">
        <v>591</v>
      </c>
      <c r="J8" s="615"/>
      <c r="K8" s="590"/>
      <c r="L8" s="590"/>
      <c r="M8" s="590"/>
      <c r="N8" s="590"/>
    </row>
    <row r="9" spans="1:14" s="570" customFormat="1" ht="22.5">
      <c r="A9" s="1202"/>
      <c r="B9" s="590"/>
      <c r="C9" s="590"/>
      <c r="D9" s="590"/>
      <c r="F9" s="616" t="str">
        <f>"3." &amp;mergeValue(A9)</f>
        <v>3.1</v>
      </c>
      <c r="G9" s="632" t="s">
        <v>496</v>
      </c>
      <c r="H9" s="604"/>
      <c r="I9" s="581" t="s">
        <v>589</v>
      </c>
      <c r="J9" s="615"/>
      <c r="K9" s="590"/>
      <c r="L9" s="590"/>
      <c r="M9" s="590"/>
      <c r="N9" s="590"/>
    </row>
    <row r="10" spans="1:14" s="570" customFormat="1" ht="22.5">
      <c r="A10" s="1202"/>
      <c r="B10" s="590"/>
      <c r="C10" s="590"/>
      <c r="D10" s="590"/>
      <c r="F10" s="616" t="str">
        <f>"4."&amp;mergeValue(A10)</f>
        <v>4.1</v>
      </c>
      <c r="G10" s="632" t="s">
        <v>497</v>
      </c>
      <c r="H10" s="605" t="s">
        <v>458</v>
      </c>
      <c r="I10" s="581"/>
      <c r="J10" s="615"/>
      <c r="K10" s="590"/>
      <c r="L10" s="590"/>
      <c r="M10" s="590"/>
      <c r="N10" s="590"/>
    </row>
    <row r="11" spans="1:14"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row>
    <row r="12" spans="1:14"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row>
    <row r="13" spans="1:14"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row>
    <row r="14" spans="1:14" s="570" customFormat="1" ht="18.75">
      <c r="A14" s="1202"/>
      <c r="B14" s="1202"/>
      <c r="C14" s="1202"/>
      <c r="D14" s="623"/>
      <c r="F14" s="619"/>
      <c r="G14" s="550" t="s">
        <v>4</v>
      </c>
      <c r="H14" s="624"/>
      <c r="I14" s="1203"/>
      <c r="J14" s="615"/>
      <c r="K14" s="590"/>
      <c r="L14" s="590"/>
      <c r="M14" s="590"/>
      <c r="N14" s="590"/>
    </row>
    <row r="15" spans="1:14" s="570" customFormat="1" ht="18.75">
      <c r="A15" s="1202"/>
      <c r="B15" s="1202"/>
      <c r="C15" s="623"/>
      <c r="D15" s="623"/>
      <c r="F15" s="634"/>
      <c r="G15" s="577" t="s">
        <v>403</v>
      </c>
      <c r="H15" s="635"/>
      <c r="I15" s="636"/>
      <c r="J15" s="615"/>
      <c r="K15" s="590"/>
      <c r="L15" s="590"/>
      <c r="M15" s="590"/>
      <c r="N15" s="590"/>
    </row>
    <row r="16" spans="1:14" s="570" customFormat="1" ht="18.75">
      <c r="A16" s="1202"/>
      <c r="B16" s="590"/>
      <c r="C16" s="590"/>
      <c r="D16" s="590"/>
      <c r="F16" s="619"/>
      <c r="G16" s="558" t="s">
        <v>507</v>
      </c>
      <c r="H16" s="620"/>
      <c r="I16" s="621"/>
      <c r="J16" s="615"/>
      <c r="K16" s="590"/>
      <c r="L16" s="590"/>
      <c r="M16" s="590"/>
      <c r="N16" s="590"/>
    </row>
    <row r="17" spans="1:14" s="570" customFormat="1" ht="18.75">
      <c r="A17" s="590"/>
      <c r="B17" s="590"/>
      <c r="C17" s="590"/>
      <c r="D17" s="590"/>
      <c r="F17" s="619"/>
      <c r="G17" s="565" t="s">
        <v>506</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7" t="s">
        <v>594</v>
      </c>
      <c r="H19" s="1197"/>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0" t="s">
        <v>632</v>
      </c>
      <c r="M5" s="1230"/>
      <c r="N5" s="1230"/>
      <c r="O5" s="1230"/>
      <c r="P5" s="1230"/>
      <c r="Q5" s="1230"/>
      <c r="R5" s="1230"/>
      <c r="S5" s="1230"/>
      <c r="T5" s="123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90"/>
      <c r="Y7" s="590"/>
      <c r="Z7" s="590"/>
      <c r="AA7" s="590"/>
      <c r="AB7" s="590"/>
    </row>
    <row r="8" spans="1:28" s="570" customFormat="1" ht="18.75">
      <c r="A8" s="590"/>
      <c r="B8" s="590"/>
      <c r="C8" s="590"/>
      <c r="D8" s="590"/>
      <c r="E8" s="590"/>
      <c r="F8" s="590"/>
      <c r="G8" s="590"/>
      <c r="H8" s="590"/>
      <c r="L8" s="499"/>
      <c r="M8" s="617" t="s">
        <v>597</v>
      </c>
      <c r="N8" s="666"/>
      <c r="O8" s="1207" t="str">
        <f>IF(datePr_ch="",IF(datePr="","",datePr),datePr_ch)</f>
        <v>20.12.2018</v>
      </c>
      <c r="P8" s="1207"/>
      <c r="Q8" s="1207"/>
      <c r="R8" s="1207"/>
      <c r="S8" s="1207"/>
      <c r="T8" s="1207"/>
      <c r="U8" s="582"/>
      <c r="V8" s="582"/>
      <c r="W8" s="519"/>
      <c r="X8" s="590"/>
      <c r="Y8" s="590"/>
      <c r="Z8" s="590"/>
      <c r="AA8" s="590"/>
      <c r="AB8" s="590"/>
    </row>
    <row r="9" spans="1:28" s="570" customFormat="1" ht="18.75">
      <c r="A9" s="590"/>
      <c r="B9" s="590"/>
      <c r="C9" s="590"/>
      <c r="D9" s="590"/>
      <c r="E9" s="590"/>
      <c r="F9" s="590"/>
      <c r="G9" s="590"/>
      <c r="H9" s="590"/>
      <c r="L9" s="552"/>
      <c r="M9" s="617" t="s">
        <v>596</v>
      </c>
      <c r="N9" s="666"/>
      <c r="O9" s="1207" t="str">
        <f>IF(numberPr_ch="",IF(numberPr="","",numberPr),numberPr_ch)</f>
        <v>86/84</v>
      </c>
      <c r="P9" s="1207"/>
      <c r="Q9" s="1207"/>
      <c r="R9" s="1207"/>
      <c r="S9" s="1207"/>
      <c r="T9" s="1207"/>
      <c r="U9" s="582"/>
      <c r="V9" s="582"/>
      <c r="W9" s="519"/>
      <c r="X9" s="590"/>
      <c r="Y9" s="590"/>
      <c r="Z9" s="590"/>
      <c r="AA9" s="590"/>
      <c r="AB9" s="590"/>
    </row>
    <row r="10" spans="1:28" s="570" customFormat="1" ht="18.75">
      <c r="A10" s="590"/>
      <c r="B10" s="590"/>
      <c r="C10" s="590"/>
      <c r="D10" s="590"/>
      <c r="E10" s="590"/>
      <c r="F10" s="590"/>
      <c r="G10" s="590"/>
      <c r="H10" s="590"/>
      <c r="L10" s="552"/>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90"/>
      <c r="Y10" s="590"/>
      <c r="Z10" s="590"/>
      <c r="AA10" s="590"/>
      <c r="AB10" s="590"/>
    </row>
    <row r="11" spans="1:28"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row>
    <row r="12" spans="1:28">
      <c r="J12" s="529"/>
      <c r="K12" s="529"/>
      <c r="L12" s="524"/>
      <c r="M12" s="524"/>
      <c r="N12" s="502"/>
      <c r="O12" s="1208"/>
      <c r="P12" s="1208"/>
      <c r="Q12" s="1208"/>
      <c r="R12" s="1208"/>
      <c r="S12" s="1208"/>
      <c r="T12" s="1208"/>
      <c r="U12" s="1208"/>
    </row>
    <row r="13" spans="1:28">
      <c r="J13" s="529"/>
      <c r="K13" s="529"/>
      <c r="L13" s="1150" t="s">
        <v>454</v>
      </c>
      <c r="M13" s="1150"/>
      <c r="N13" s="1150"/>
      <c r="O13" s="1150"/>
      <c r="P13" s="1150"/>
      <c r="Q13" s="1150"/>
      <c r="R13" s="1150"/>
      <c r="S13" s="1150"/>
      <c r="T13" s="1150"/>
      <c r="U13" s="1150"/>
      <c r="V13" s="1150"/>
      <c r="W13" s="1150" t="s">
        <v>455</v>
      </c>
    </row>
    <row r="14" spans="1:28" ht="14.25" customHeight="1">
      <c r="J14" s="529"/>
      <c r="K14" s="529"/>
      <c r="L14" s="1214" t="s">
        <v>92</v>
      </c>
      <c r="M14" s="1214" t="s">
        <v>640</v>
      </c>
      <c r="N14" s="661"/>
      <c r="O14" s="1215" t="s">
        <v>642</v>
      </c>
      <c r="P14" s="1216"/>
      <c r="Q14" s="1216"/>
      <c r="R14" s="1216"/>
      <c r="S14" s="1216"/>
      <c r="T14" s="1217"/>
      <c r="U14" s="1225" t="s">
        <v>341</v>
      </c>
      <c r="V14" s="1211" t="s">
        <v>275</v>
      </c>
      <c r="W14" s="1150"/>
    </row>
    <row r="15" spans="1:28" ht="14.25" customHeight="1">
      <c r="J15" s="529"/>
      <c r="K15" s="529"/>
      <c r="L15" s="1214"/>
      <c r="M15" s="1214"/>
      <c r="N15" s="662"/>
      <c r="O15" s="1220" t="s">
        <v>606</v>
      </c>
      <c r="P15" s="1218" t="s">
        <v>271</v>
      </c>
      <c r="Q15" s="1219"/>
      <c r="R15" s="1222" t="s">
        <v>655</v>
      </c>
      <c r="S15" s="1223"/>
      <c r="T15" s="1224"/>
      <c r="U15" s="1226"/>
      <c r="V15" s="1212"/>
      <c r="W15" s="1150"/>
    </row>
    <row r="16" spans="1:28" ht="33.75" customHeight="1">
      <c r="J16" s="529"/>
      <c r="K16" s="529"/>
      <c r="L16" s="1214"/>
      <c r="M16" s="1214"/>
      <c r="N16" s="663"/>
      <c r="O16" s="1221"/>
      <c r="P16" s="535" t="s">
        <v>607</v>
      </c>
      <c r="Q16" s="535" t="s">
        <v>6</v>
      </c>
      <c r="R16" s="536" t="s">
        <v>274</v>
      </c>
      <c r="S16" s="1209" t="s">
        <v>273</v>
      </c>
      <c r="T16" s="1210"/>
      <c r="U16" s="1227"/>
      <c r="V16" s="1213"/>
      <c r="W16" s="1150"/>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8" ht="22.5">
      <c r="A18" s="1233">
        <v>1</v>
      </c>
      <c r="B18" s="847"/>
      <c r="C18" s="847"/>
      <c r="D18" s="847"/>
      <c r="E18" s="848"/>
      <c r="F18" s="849"/>
      <c r="G18" s="849"/>
      <c r="H18" s="849"/>
      <c r="I18" s="850"/>
      <c r="J18" s="845"/>
      <c r="K18" s="852"/>
      <c r="L18" s="593">
        <f>mergeValue(A18)</f>
        <v>1</v>
      </c>
      <c r="M18" s="641" t="s">
        <v>20</v>
      </c>
      <c r="N18" s="646"/>
      <c r="O18" s="1234"/>
      <c r="P18" s="1234"/>
      <c r="Q18" s="1234"/>
      <c r="R18" s="1234"/>
      <c r="S18" s="1234"/>
      <c r="T18" s="1234"/>
      <c r="U18" s="1234"/>
      <c r="V18" s="1234"/>
      <c r="W18" s="630" t="s">
        <v>477</v>
      </c>
      <c r="Y18" s="589"/>
      <c r="Z18" s="589" t="str">
        <f t="shared" ref="Z18:Z31" si="0">IF(M18="","",M18 )</f>
        <v>Наименование тарифа</v>
      </c>
      <c r="AA18" s="589"/>
      <c r="AB18" s="589"/>
    </row>
    <row r="19" spans="1:28" ht="22.5">
      <c r="A19" s="1233"/>
      <c r="B19" s="1233">
        <v>1</v>
      </c>
      <c r="C19" s="847"/>
      <c r="D19" s="847"/>
      <c r="E19" s="849"/>
      <c r="F19" s="849"/>
      <c r="G19" s="849"/>
      <c r="H19" s="849"/>
      <c r="I19" s="844"/>
      <c r="J19" s="843"/>
      <c r="K19" s="846"/>
      <c r="L19" s="593" t="str">
        <f>mergeValue(A19) &amp;"."&amp; mergeValue(B19)</f>
        <v>1.1</v>
      </c>
      <c r="M19" s="546" t="s">
        <v>16</v>
      </c>
      <c r="N19" s="646"/>
      <c r="O19" s="1234"/>
      <c r="P19" s="1234"/>
      <c r="Q19" s="1234"/>
      <c r="R19" s="1234"/>
      <c r="S19" s="1234"/>
      <c r="T19" s="1234"/>
      <c r="U19" s="1234"/>
      <c r="V19" s="1234"/>
      <c r="W19" s="630" t="s">
        <v>478</v>
      </c>
      <c r="Y19" s="589"/>
      <c r="Z19" s="589" t="str">
        <f t="shared" si="0"/>
        <v>Территория действия тарифа</v>
      </c>
      <c r="AA19" s="589"/>
      <c r="AB19" s="589"/>
    </row>
    <row r="20" spans="1:28" ht="22.5">
      <c r="A20" s="1233"/>
      <c r="B20" s="1233"/>
      <c r="C20" s="1233">
        <v>1</v>
      </c>
      <c r="D20" s="847"/>
      <c r="E20" s="849"/>
      <c r="F20" s="849"/>
      <c r="G20" s="849"/>
      <c r="H20" s="849"/>
      <c r="I20" s="851"/>
      <c r="J20" s="843"/>
      <c r="K20" s="846"/>
      <c r="L20" s="593" t="str">
        <f>mergeValue(A20) &amp;"."&amp; mergeValue(B20)&amp;"."&amp; mergeValue(C20)</f>
        <v>1.1.1</v>
      </c>
      <c r="M20" s="547" t="s">
        <v>7</v>
      </c>
      <c r="N20" s="646"/>
      <c r="O20" s="1234"/>
      <c r="P20" s="1234"/>
      <c r="Q20" s="1234"/>
      <c r="R20" s="1234"/>
      <c r="S20" s="1234"/>
      <c r="T20" s="1234"/>
      <c r="U20" s="1234"/>
      <c r="V20" s="1234"/>
      <c r="W20" s="630" t="s">
        <v>634</v>
      </c>
      <c r="Y20" s="589"/>
      <c r="Z20" s="589" t="str">
        <f t="shared" si="0"/>
        <v xml:space="preserve">Наименование системы теплоснабжения </v>
      </c>
      <c r="AA20" s="589"/>
      <c r="AB20" s="589"/>
    </row>
    <row r="21" spans="1:28" ht="22.5">
      <c r="A21" s="1233"/>
      <c r="B21" s="1233"/>
      <c r="C21" s="1233"/>
      <c r="D21" s="1233">
        <v>1</v>
      </c>
      <c r="E21" s="849"/>
      <c r="F21" s="849"/>
      <c r="G21" s="849"/>
      <c r="H21" s="849"/>
      <c r="I21" s="851"/>
      <c r="J21" s="843"/>
      <c r="K21" s="846"/>
      <c r="L21" s="593" t="str">
        <f>mergeValue(A21) &amp;"."&amp; mergeValue(B21)&amp;"."&amp; mergeValue(C21)&amp;"."&amp; mergeValue(D21)</f>
        <v>1.1.1.1</v>
      </c>
      <c r="M21" s="548" t="s">
        <v>22</v>
      </c>
      <c r="N21" s="646"/>
      <c r="O21" s="1234"/>
      <c r="P21" s="1234"/>
      <c r="Q21" s="1234"/>
      <c r="R21" s="1234"/>
      <c r="S21" s="1234"/>
      <c r="T21" s="1234"/>
      <c r="U21" s="1234"/>
      <c r="V21" s="1234"/>
      <c r="W21" s="630" t="s">
        <v>635</v>
      </c>
      <c r="Y21" s="589"/>
      <c r="Z21" s="589" t="str">
        <f t="shared" si="0"/>
        <v xml:space="preserve">Источник тепловой энергии  </v>
      </c>
      <c r="AA21" s="589"/>
      <c r="AB21" s="589"/>
    </row>
    <row r="22" spans="1:28" ht="101.25">
      <c r="A22" s="1233"/>
      <c r="B22" s="1233"/>
      <c r="C22" s="1233"/>
      <c r="D22" s="1233"/>
      <c r="E22" s="1233">
        <v>1</v>
      </c>
      <c r="F22" s="849"/>
      <c r="G22" s="849"/>
      <c r="H22" s="847">
        <v>1</v>
      </c>
      <c r="I22" s="1233">
        <v>1</v>
      </c>
      <c r="J22" s="849"/>
      <c r="K22" s="854"/>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233"/>
      <c r="B23" s="1233"/>
      <c r="C23" s="1233"/>
      <c r="D23" s="1233"/>
      <c r="E23" s="1233"/>
      <c r="F23" s="1233">
        <v>1</v>
      </c>
      <c r="G23" s="847"/>
      <c r="H23" s="847"/>
      <c r="I23" s="1233"/>
      <c r="J23" s="1233">
        <v>1</v>
      </c>
      <c r="K23" s="855"/>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589"/>
      <c r="Z23" s="589" t="str">
        <f t="shared" si="0"/>
        <v>Группа потребителей</v>
      </c>
      <c r="AA23" s="589"/>
      <c r="AB23" s="589"/>
    </row>
    <row r="24" spans="1:28" ht="189" customHeight="1">
      <c r="A24" s="1233"/>
      <c r="B24" s="1233"/>
      <c r="C24" s="1233"/>
      <c r="D24" s="1233"/>
      <c r="E24" s="1233"/>
      <c r="F24" s="1233"/>
      <c r="G24" s="847">
        <v>1</v>
      </c>
      <c r="H24" s="847"/>
      <c r="I24" s="1233"/>
      <c r="J24" s="1233"/>
      <c r="K24" s="855">
        <v>1</v>
      </c>
      <c r="L24" s="593" t="str">
        <f>mergeValue(A24) &amp;"."&amp; mergeValue(B24)&amp;"."&amp; mergeValue(C24)&amp;"."&amp; mergeValue(D24)&amp;"."&amp; mergeValue(E24)&amp;"."&amp; mergeValue(F24)&amp;"."&amp; mergeValue(G24)</f>
        <v>1.1.1.1.1.1.1</v>
      </c>
      <c r="M24" s="1069"/>
      <c r="N24" s="646"/>
      <c r="O24" s="562"/>
      <c r="P24" s="562"/>
      <c r="Q24" s="1094"/>
      <c r="R24" s="1228"/>
      <c r="S24" s="1229" t="s">
        <v>84</v>
      </c>
      <c r="T24" s="1228"/>
      <c r="U24" s="1229" t="s">
        <v>85</v>
      </c>
      <c r="V24" s="562"/>
      <c r="W24" s="1204" t="s">
        <v>656</v>
      </c>
      <c r="X24" s="585" t="str">
        <f>strCheckDate(O25:V25)</f>
        <v/>
      </c>
      <c r="Y24" s="589"/>
      <c r="Z24" s="589" t="str">
        <f t="shared" si="0"/>
        <v/>
      </c>
      <c r="AA24" s="589"/>
      <c r="AB24" s="589"/>
    </row>
    <row r="25" spans="1:28" ht="11.25" hidden="1" customHeight="1">
      <c r="A25" s="1233"/>
      <c r="B25" s="1233"/>
      <c r="C25" s="1233"/>
      <c r="D25" s="1233"/>
      <c r="E25" s="1233"/>
      <c r="F25" s="1233"/>
      <c r="G25" s="847"/>
      <c r="H25" s="847"/>
      <c r="I25" s="1233"/>
      <c r="J25" s="1233"/>
      <c r="K25" s="855"/>
      <c r="L25" s="600"/>
      <c r="M25" s="646"/>
      <c r="N25" s="646"/>
      <c r="O25" s="562"/>
      <c r="P25" s="562"/>
      <c r="Q25" s="584" t="str">
        <f>R24 &amp; "-" &amp; T24</f>
        <v>-</v>
      </c>
      <c r="R25" s="1228"/>
      <c r="S25" s="1229"/>
      <c r="T25" s="1228"/>
      <c r="U25" s="1229"/>
      <c r="V25" s="562"/>
      <c r="W25" s="1205"/>
      <c r="Y25" s="589"/>
      <c r="Z25" s="589" t="str">
        <f t="shared" si="0"/>
        <v/>
      </c>
      <c r="AA25" s="589"/>
      <c r="AB25" s="589"/>
    </row>
    <row r="26" spans="1:28" ht="15" customHeight="1">
      <c r="A26" s="1233"/>
      <c r="B26" s="1233"/>
      <c r="C26" s="1233"/>
      <c r="D26" s="1233"/>
      <c r="E26" s="1233"/>
      <c r="F26" s="1233"/>
      <c r="G26" s="849"/>
      <c r="H26" s="847"/>
      <c r="I26" s="1233"/>
      <c r="J26" s="1233"/>
      <c r="K26" s="854"/>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row>
    <row r="27" spans="1:28" ht="15" customHeight="1">
      <c r="A27" s="1233"/>
      <c r="B27" s="1233"/>
      <c r="C27" s="1233"/>
      <c r="D27" s="1233"/>
      <c r="E27" s="1233"/>
      <c r="F27" s="849"/>
      <c r="G27" s="849"/>
      <c r="H27" s="847"/>
      <c r="I27" s="123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3"/>
      <c r="B28" s="1233"/>
      <c r="C28" s="1233"/>
      <c r="D28" s="123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3"/>
      <c r="B29" s="1233"/>
      <c r="C29" s="123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3"/>
      <c r="B30" s="123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t="str">
        <f>IF('Перечень тарифов'!R21="","наименование отсутствует","" &amp; 'Перечень тарифов'!R21 &amp; "")</f>
        <v>Зона теплоснабжения № 01</v>
      </c>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t="str">
        <f>IF('Перечень тарифов'!F21="","наименование отсутствует","" &amp; 'Перечень тарифов'!F21 &amp; "")</f>
        <v>Сбыт. Тепловая энергия</v>
      </c>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t="str">
        <f>IF(Территории!H13="","","" &amp; Территории!H13 &amp; "")</f>
        <v>Город Челябинск</v>
      </c>
      <c r="I12" s="196" t="s">
        <v>501</v>
      </c>
      <c r="J12" s="333"/>
      <c r="K12" s="214"/>
      <c r="L12" s="214"/>
      <c r="M12" s="214"/>
      <c r="N12" s="214"/>
      <c r="O12" s="214"/>
      <c r="P12" s="214"/>
      <c r="Q12" s="214"/>
      <c r="R12" s="214"/>
      <c r="S12" s="214"/>
      <c r="T12" s="214"/>
    </row>
    <row r="13" spans="1:20" s="190" customFormat="1" ht="56.25">
      <c r="A13" s="1202"/>
      <c r="B13" s="1202"/>
      <c r="C13" s="1202"/>
      <c r="D13" s="343">
        <v>1</v>
      </c>
      <c r="F13" s="334" t="str">
        <f>"4."&amp;mergeValue(A13) &amp;"."&amp;mergeValue(B13)&amp;"."&amp;mergeValue(C13)&amp;"."&amp;mergeValue(D13)</f>
        <v>4.1.1.1.1</v>
      </c>
      <c r="G13" s="419" t="s">
        <v>499</v>
      </c>
      <c r="H13" s="316" t="str">
        <f>IF(Территории!R14="","","" &amp; Территории!R14 &amp; "")</f>
        <v>Город Челябинск (75701000)</v>
      </c>
      <c r="I13" s="1105" t="s">
        <v>592</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7" t="s">
        <v>594</v>
      </c>
      <c r="H15" s="1197"/>
      <c r="I15" s="226"/>
      <c r="J15" s="326"/>
      <c r="K15" s="326"/>
      <c r="L15" s="326"/>
      <c r="M15" s="326"/>
      <c r="N15" s="326"/>
      <c r="O15" s="326"/>
      <c r="P15" s="326"/>
      <c r="Q15" s="326"/>
      <c r="R15" s="326"/>
      <c r="S15" s="326"/>
      <c r="T15" s="326"/>
    </row>
  </sheetData>
  <sheetProtection algorithmName="SHA-512" hashValue="CIrGc/Zy721UcR//JF0u4bPqK75zT388HAowbEOaPPf0Shnv9c1kM0Xw7XAakifssw364PuRLpFGXlL14a5xtg==" saltValue="QEyo4nkXZXUpbSmOm9mLh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Вишняков Александр Сергеевич</cp:lastModifiedBy>
  <cp:lastPrinted>2013-08-29T08:11:20Z</cp:lastPrinted>
  <dcterms:created xsi:type="dcterms:W3CDTF">2004-05-21T07:18:45Z</dcterms:created>
  <dcterms:modified xsi:type="dcterms:W3CDTF">2024-03-11T08:27:12Z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