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r:id="rId10"/>
    <sheet name="Форма 4.2.1 | Т-ТЭ | ТСО" sheetId="625"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ТСО'!$M$18:$CA$28</definedName>
    <definedName name="checkCell_List06_2_double_date">'Форма 4.2.1 | Т-ТЭ | ТСО'!$CB$18:$CB$28</definedName>
    <definedName name="checkCell_List06_2_unique_t">'Форма 4.2.1 | Т-ТЭ | ТСО'!$M$18:$M$28</definedName>
    <definedName name="checkCell_List06_2_unique_t1">'Форма 4.2.1 | Т-ТЭ | ТСО'!$CC$18:$CC$28</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et_union_hor!$O$49:$BZ$54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et_union_hor!$BZ$49:$BZ$62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ТСО'!$O$18:$O$28</definedName>
    <definedName name="List06_2_MC2">'Форма 4.2.1 | Т-ТЭ | ТСО'!$BZ$18:$BZ$28</definedName>
    <definedName name="List06_2_note">'Форма 4.2.1 | Т-ТЭ | ТСО'!$CA$18:$CA$28</definedName>
    <definedName name="List06_2_Period">'Форма 4.2.1 | Т-ТЭ | ТСО'!$O$18:$U$28</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ТСО'!$K$18:$K$28</definedName>
    <definedName name="pDel_List06_2_2">'Форма 4.2.1 | Т-ТЭ | ТСО'!$J$18:$J$28</definedName>
    <definedName name="pDel_List06_2_3">'Форма 4.2.1 | Т-ТЭ | ТСО'!$I$18:$I$28</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ТСО'!$BZ$13:$BZ$28</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REESTR_ORG!$A$2:$J$413</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O7" i="625" l="1"/>
  <c r="O8" i="625"/>
  <c r="O9" i="625"/>
  <c r="O10" i="625"/>
  <c r="N17" i="625"/>
  <c r="O17" i="625" s="1"/>
  <c r="P17" i="625" s="1"/>
  <c r="Q17" i="625" s="1"/>
  <c r="R17" i="625" s="1"/>
  <c r="S17" i="625" s="1"/>
  <c r="U17" i="625" s="1"/>
  <c r="V17" i="625" s="1"/>
  <c r="W17" i="625" s="1"/>
  <c r="X17" i="625" s="1"/>
  <c r="Y17" i="625" s="1"/>
  <c r="Z17" i="625" s="1"/>
  <c r="AB17" i="625" s="1"/>
  <c r="AC17" i="625" s="1"/>
  <c r="AD17" i="625" s="1"/>
  <c r="AE17" i="625" s="1"/>
  <c r="AF17" i="625" s="1"/>
  <c r="AG17" i="625" s="1"/>
  <c r="AI17" i="625" s="1"/>
  <c r="AJ17" i="625" s="1"/>
  <c r="AK17" i="625" s="1"/>
  <c r="AL17" i="625" s="1"/>
  <c r="AM17" i="625" s="1"/>
  <c r="AN17" i="625" s="1"/>
  <c r="AP17" i="625" s="1"/>
  <c r="AQ17" i="625" s="1"/>
  <c r="AR17" i="625" s="1"/>
  <c r="AS17" i="625" s="1"/>
  <c r="AT17" i="625" s="1"/>
  <c r="AU17" i="625" s="1"/>
  <c r="AW17" i="625" s="1"/>
  <c r="AX17" i="625" s="1"/>
  <c r="AY17" i="625" s="1"/>
  <c r="AZ17" i="625" s="1"/>
  <c r="BA17" i="625" s="1"/>
  <c r="BB17" i="625" s="1"/>
  <c r="BD17" i="625" s="1"/>
  <c r="BE17" i="625" s="1"/>
  <c r="BF17" i="625" s="1"/>
  <c r="BG17" i="625" s="1"/>
  <c r="BH17" i="625" s="1"/>
  <c r="BI17" i="625" s="1"/>
  <c r="BK17" i="625" s="1"/>
  <c r="BL17" i="625" s="1"/>
  <c r="BM17" i="625" s="1"/>
  <c r="BN17" i="625" s="1"/>
  <c r="BO17" i="625" s="1"/>
  <c r="BP17" i="625" s="1"/>
  <c r="BR17" i="625" s="1"/>
  <c r="BS17" i="625" s="1"/>
  <c r="BT17" i="625" s="1"/>
  <c r="BU17" i="625" s="1"/>
  <c r="BV17" i="625" s="1"/>
  <c r="BW17" i="625" s="1"/>
  <c r="BY17" i="625" s="1"/>
  <c r="BZ17" i="625" s="1"/>
  <c r="CA17" i="625" s="1"/>
  <c r="L18" i="625"/>
  <c r="O18" i="625"/>
  <c r="CD18" i="625"/>
  <c r="L19" i="625"/>
  <c r="CD19" i="625"/>
  <c r="L20" i="625"/>
  <c r="O20" i="625"/>
  <c r="CD20" i="625"/>
  <c r="CD21" i="625"/>
  <c r="L22" i="625"/>
  <c r="CD22" i="625"/>
  <c r="L23" i="625"/>
  <c r="CD23" i="625"/>
  <c r="L24" i="625"/>
  <c r="Q25" i="625"/>
  <c r="X25" i="625"/>
  <c r="AE25" i="625"/>
  <c r="AL25" i="625"/>
  <c r="AS25" i="625"/>
  <c r="AZ25" i="625"/>
  <c r="BG25" i="625"/>
  <c r="BN25" i="625"/>
  <c r="BU25" i="625"/>
  <c r="CB24" i="625"/>
  <c r="CD24" i="625"/>
  <c r="CD25" i="625"/>
  <c r="CD26" i="625"/>
  <c r="CD27" i="625"/>
  <c r="CD28" i="625"/>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BU56" i="471"/>
  <c r="BN56" i="471"/>
  <c r="BG56" i="471"/>
  <c r="AZ56" i="471"/>
  <c r="AS56" i="471"/>
  <c r="AL56" i="471"/>
  <c r="AE56" i="471"/>
  <c r="X56" i="471"/>
  <c r="L21" i="625"/>
  <c r="E25" i="610" l="1"/>
  <c r="E24" i="610"/>
  <c r="E19" i="610"/>
  <c r="H12" i="646"/>
  <c r="H11" i="646"/>
  <c r="H9" i="646"/>
  <c r="H8" i="646"/>
  <c r="H7" i="646"/>
  <c r="H12" i="622"/>
  <c r="H9" i="622"/>
  <c r="H8" i="622"/>
  <c r="H12" i="614"/>
  <c r="H9" i="614"/>
  <c r="H8" i="614"/>
  <c r="R14" i="601"/>
  <c r="H13" i="646" s="1"/>
  <c r="R13" i="601"/>
  <c r="R12" i="601"/>
  <c r="P12" i="601"/>
  <c r="F9" i="646"/>
  <c r="F13" i="646"/>
  <c r="F11" i="646"/>
  <c r="F10" i="646"/>
  <c r="F8" i="646"/>
  <c r="F12" i="646"/>
  <c r="M14" i="601"/>
  <c r="M13" i="601"/>
  <c r="M12" i="601"/>
  <c r="B3" i="525"/>
  <c r="E3" i="437"/>
  <c r="B2" i="525"/>
  <c r="H13" i="614" l="1"/>
  <c r="H13" i="622"/>
  <c r="O7" i="627"/>
  <c r="O8" i="627"/>
  <c r="O9" i="627"/>
  <c r="O10" i="627"/>
  <c r="O17" i="627"/>
  <c r="P17" i="627" s="1"/>
  <c r="Q17" i="627" s="1"/>
  <c r="R17" i="627" s="1"/>
  <c r="S17" i="627" s="1"/>
  <c r="U17" i="627" s="1"/>
  <c r="V17" i="627" s="1"/>
  <c r="W17" i="627" s="1"/>
  <c r="Z24" i="627"/>
  <c r="Q25" i="627"/>
  <c r="L23" i="627"/>
  <c r="L21" i="627"/>
  <c r="L19" i="627"/>
  <c r="Y23" i="627"/>
  <c r="L24" i="627"/>
  <c r="X24" i="627"/>
  <c r="L18" i="627"/>
  <c r="L20" i="627"/>
  <c r="O7" i="632" l="1"/>
  <c r="O8" i="632"/>
  <c r="O9" i="632"/>
  <c r="O10" i="632"/>
  <c r="O18" i="632"/>
  <c r="P18" i="632" s="1"/>
  <c r="Q18" i="632" s="1"/>
  <c r="R18" i="632" s="1"/>
  <c r="S18" i="632" s="1"/>
  <c r="T18" i="632" s="1"/>
  <c r="V18" i="632" s="1"/>
  <c r="X18" i="632" s="1"/>
  <c r="R24" i="632"/>
  <c r="L19" i="632"/>
  <c r="L22" i="632"/>
  <c r="L21" i="632"/>
  <c r="L23" i="632"/>
  <c r="Y23" i="632"/>
  <c r="L20"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3" i="642"/>
  <c r="F8" i="643"/>
  <c r="L20" i="642"/>
  <c r="F13" i="643"/>
  <c r="F10" i="643"/>
  <c r="L19" i="642"/>
  <c r="F12" i="643"/>
  <c r="L24" i="642"/>
  <c r="L21" i="642"/>
  <c r="F9" i="643"/>
  <c r="F11" i="643"/>
  <c r="X24" i="642"/>
  <c r="L18" i="642"/>
  <c r="L22" i="642"/>
  <c r="L241" i="471"/>
  <c r="X244" i="471"/>
  <c r="L242" i="471"/>
  <c r="L240" i="471"/>
  <c r="L244" i="471"/>
  <c r="L239" i="471"/>
  <c r="L243" i="471"/>
  <c r="L238"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4" i="640"/>
  <c r="L22" i="640"/>
  <c r="L23" i="640"/>
  <c r="F12" i="641"/>
  <c r="L26" i="640"/>
  <c r="L21" i="640"/>
  <c r="F10" i="641"/>
  <c r="L20" i="640"/>
  <c r="F13" i="641"/>
  <c r="L25" i="640"/>
  <c r="F11" i="641"/>
  <c r="F8" i="641"/>
  <c r="F9" i="641"/>
  <c r="X26" i="640"/>
  <c r="L221" i="471"/>
  <c r="L222" i="471"/>
  <c r="L220" i="471"/>
  <c r="L226" i="471"/>
  <c r="L223" i="471"/>
  <c r="L224" i="471"/>
  <c r="X226" i="471"/>
  <c r="L225"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CD62" i="471"/>
  <c r="CD61" i="471"/>
  <c r="CD60" i="471"/>
  <c r="CD59" i="471"/>
  <c r="CD58" i="471"/>
  <c r="CD57" i="471"/>
  <c r="CD56" i="471"/>
  <c r="Q56" i="471"/>
  <c r="CD55" i="471"/>
  <c r="CD54" i="471"/>
  <c r="CD53" i="471"/>
  <c r="CD52" i="471"/>
  <c r="CD51" i="471"/>
  <c r="CD50" i="471"/>
  <c r="CD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12" i="634"/>
  <c r="F9" i="635"/>
  <c r="F13" i="634"/>
  <c r="F10" i="636"/>
  <c r="F10" i="634"/>
  <c r="F8" i="635"/>
  <c r="F13" i="636"/>
  <c r="F13" i="637"/>
  <c r="F8" i="636"/>
  <c r="F12" i="639"/>
  <c r="F8" i="637"/>
  <c r="F12" i="635"/>
  <c r="F8" i="638"/>
  <c r="F10" i="637"/>
  <c r="F10" i="635"/>
  <c r="F12" i="637"/>
  <c r="F11" i="638"/>
  <c r="F11" i="634"/>
  <c r="F10" i="638"/>
  <c r="F10" i="639"/>
  <c r="F11" i="637"/>
  <c r="F12" i="636"/>
  <c r="F9" i="638"/>
  <c r="F11" i="635"/>
  <c r="F13" i="638"/>
  <c r="F9" i="637"/>
  <c r="F11" i="636"/>
  <c r="F12" i="638"/>
  <c r="F13" i="639"/>
  <c r="F13" i="635"/>
  <c r="F9" i="634"/>
  <c r="F11" i="639"/>
  <c r="F9" i="636"/>
  <c r="F9" i="639"/>
  <c r="F8" i="639"/>
  <c r="F8" i="634"/>
  <c r="AC110" i="471"/>
  <c r="L143" i="471"/>
  <c r="L106" i="471"/>
  <c r="L167" i="471"/>
  <c r="L125" i="471"/>
  <c r="L144" i="471"/>
  <c r="L87" i="471"/>
  <c r="L126" i="471"/>
  <c r="L179" i="471"/>
  <c r="L105" i="471"/>
  <c r="L33" i="471"/>
  <c r="L35" i="471"/>
  <c r="L110" i="471"/>
  <c r="L145" i="471"/>
  <c r="CB55" i="471"/>
  <c r="L91" i="471"/>
  <c r="L70" i="471"/>
  <c r="L72" i="471"/>
  <c r="L161" i="471"/>
  <c r="L162" i="471"/>
  <c r="L68" i="471"/>
  <c r="L146" i="471"/>
  <c r="L128" i="471"/>
  <c r="AD108" i="471"/>
  <c r="Y148" i="471"/>
  <c r="L109" i="471"/>
  <c r="L127" i="471"/>
  <c r="L88" i="471"/>
  <c r="L195" i="471"/>
  <c r="X91" i="471"/>
  <c r="L52" i="471"/>
  <c r="L31" i="471"/>
  <c r="L193" i="471"/>
  <c r="X149" i="471"/>
  <c r="AC120" i="471"/>
  <c r="L165" i="471"/>
  <c r="L148" i="471"/>
  <c r="L196" i="471"/>
  <c r="Y166" i="471"/>
  <c r="L51" i="471"/>
  <c r="L104" i="471"/>
  <c r="L197" i="471"/>
  <c r="L67" i="471"/>
  <c r="L54" i="471"/>
  <c r="L90" i="471"/>
  <c r="L73" i="471"/>
  <c r="L183" i="471"/>
  <c r="L182" i="471"/>
  <c r="AH197" i="471"/>
  <c r="L166" i="471"/>
  <c r="L69" i="471"/>
  <c r="L108" i="471"/>
  <c r="L194" i="471"/>
  <c r="L149" i="471"/>
  <c r="L103" i="471"/>
  <c r="L55" i="471"/>
  <c r="X73" i="471"/>
  <c r="L163" i="471"/>
  <c r="Y130" i="471"/>
  <c r="Y90" i="471"/>
  <c r="AC109" i="471"/>
  <c r="L86" i="471"/>
  <c r="L32" i="471"/>
  <c r="X37" i="471"/>
  <c r="X167" i="471"/>
  <c r="Y183" i="471"/>
  <c r="L71" i="471"/>
  <c r="L36" i="471"/>
  <c r="L120" i="471"/>
  <c r="L131" i="471"/>
  <c r="L180" i="471"/>
  <c r="L164" i="471"/>
  <c r="L49" i="471"/>
  <c r="L85" i="471"/>
  <c r="L130" i="471"/>
  <c r="L53" i="471"/>
  <c r="L34" i="471"/>
  <c r="L181" i="471"/>
  <c r="L50" i="471"/>
  <c r="L37" i="471"/>
  <c r="X131" i="471"/>
  <c r="O10" i="631" l="1"/>
  <c r="O9" i="631"/>
  <c r="O8" i="631"/>
  <c r="O7" i="631"/>
  <c r="O12" i="626"/>
  <c r="O11" i="626"/>
  <c r="O10" i="626"/>
  <c r="O9" i="626"/>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L18" i="624"/>
  <c r="X26" i="626"/>
  <c r="L24" i="626"/>
  <c r="L23" i="624"/>
  <c r="L20" i="626"/>
  <c r="L22" i="624"/>
  <c r="L22" i="626"/>
  <c r="L24" i="624"/>
  <c r="L26" i="626"/>
  <c r="L19" i="624"/>
  <c r="L21" i="624"/>
  <c r="L25" i="626"/>
  <c r="L20" i="624"/>
  <c r="L23" i="626"/>
  <c r="L21" i="626"/>
  <c r="X24" i="624"/>
  <c r="V19" i="626" l="1"/>
  <c r="W19" i="626"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4" i="631"/>
  <c r="Y23" i="631"/>
  <c r="L19" i="631"/>
  <c r="L21" i="630"/>
  <c r="L18" i="631"/>
  <c r="Y23" i="630"/>
  <c r="L18" i="630"/>
  <c r="L22" i="633"/>
  <c r="L19" i="633"/>
  <c r="L20" i="633"/>
  <c r="L24" i="630"/>
  <c r="AH23" i="633"/>
  <c r="X24" i="631"/>
  <c r="L21" i="631"/>
  <c r="L20" i="630"/>
  <c r="X24" i="630"/>
  <c r="L22" i="631"/>
  <c r="L21" i="633"/>
  <c r="L23" i="631"/>
  <c r="L23" i="630"/>
  <c r="L20" i="631"/>
  <c r="L23" i="633"/>
  <c r="L19"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4" i="628"/>
  <c r="L18" i="629"/>
  <c r="X24" i="629"/>
  <c r="Y23" i="629"/>
  <c r="L24" i="628"/>
  <c r="AC25" i="628"/>
  <c r="L19" i="629"/>
  <c r="AD23" i="628"/>
  <c r="L20" i="629"/>
  <c r="L18" i="628"/>
  <c r="L23" i="629"/>
  <c r="L21" i="628"/>
  <c r="L20" i="628"/>
  <c r="L21" i="629"/>
  <c r="L24" i="629"/>
  <c r="L19" i="628"/>
  <c r="L23" i="628"/>
  <c r="L25" i="628"/>
  <c r="E2" i="437"/>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6"/>
  <c r="F9" i="617"/>
  <c r="F9" i="622"/>
  <c r="F9" i="616"/>
  <c r="F10" i="617"/>
  <c r="F9" i="618"/>
  <c r="F12" i="618"/>
  <c r="F12" i="622"/>
  <c r="F12" i="617"/>
  <c r="F8" i="616"/>
  <c r="F11" i="618"/>
  <c r="F11" i="617"/>
  <c r="F8" i="618"/>
  <c r="F13" i="618"/>
  <c r="F12" i="614"/>
  <c r="F8" i="622"/>
  <c r="F8" i="617"/>
  <c r="F13" i="622"/>
  <c r="F12" i="616"/>
  <c r="F11" i="614"/>
  <c r="F13" i="617"/>
  <c r="F8" i="614"/>
  <c r="F11" i="622"/>
  <c r="F10" i="618"/>
  <c r="F9" i="614"/>
  <c r="F10" i="616"/>
  <c r="F13" i="614"/>
  <c r="F10" i="622"/>
  <c r="F11" i="616"/>
  <c r="F10" i="614"/>
  <c r="M307" i="471"/>
  <c r="F337" i="471"/>
  <c r="F338" i="471"/>
  <c r="M297" i="471"/>
  <c r="F342" i="471"/>
  <c r="F339" i="471"/>
  <c r="F340" i="471"/>
  <c r="M302" i="471"/>
  <c r="F341" i="471"/>
</calcChain>
</file>

<file path=xl/sharedStrings.xml><?xml version="1.0" encoding="utf-8"?>
<sst xmlns="http://schemas.openxmlformats.org/spreadsheetml/2006/main" count="6562" uniqueCount="3056">
  <si>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</si>
  <si>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</si>
  <si>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</si>
  <si>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</si>
  <si>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</si>
  <si>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</si>
  <si>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</si>
  <si>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</si>
  <si>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</si>
  <si>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</si>
  <si>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</si>
  <si>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</si>
  <si>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</si>
  <si>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</si>
  <si>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</si>
  <si>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</si>
  <si>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</si>
  <si>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</si>
  <si>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</si>
  <si>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</si>
  <si>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</si>
  <si>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</si>
  <si>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</si>
  <si>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</si>
  <si>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</si>
  <si>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</si>
  <si>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</si>
  <si>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</si>
  <si>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</si>
  <si>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</si>
  <si>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</si>
  <si>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</si>
  <si>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</si>
  <si>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</si>
  <si>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</si>
  <si>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</si>
  <si>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</si>
  <si>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</si>
  <si>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</si>
  <si>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</si>
  <si>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</si>
  <si>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</si>
  <si>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</si>
  <si>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</si>
  <si>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</si>
  <si>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</si>
  <si>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</si>
  <si>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</si>
  <si>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</si>
  <si>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</si>
  <si>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</si>
  <si>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</si>
  <si>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</si>
  <si>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</si>
  <si>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</si>
  <si>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</si>
  <si>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</si>
  <si>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</si>
  <si>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</si>
  <si>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</si>
  <si>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</si>
  <si>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</si>
  <si>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</si>
  <si>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</si>
  <si>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</si>
  <si>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</si>
  <si>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</si>
  <si>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</si>
  <si>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</si>
  <si>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</si>
  <si>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</si>
  <si>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</si>
  <si>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</si>
  <si>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</si>
  <si>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</si>
  <si>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</si>
  <si>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</si>
  <si>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</si>
  <si>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</si>
  <si>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</si>
  <si>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</si>
  <si>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</si>
  <si>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</si>
  <si>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</si>
  <si>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</si>
  <si>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</si>
  <si>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</si>
  <si>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</si>
  <si>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</si>
  <si>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</si>
  <si>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</si>
  <si>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</si>
  <si>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</si>
  <si>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</si>
  <si>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</si>
  <si>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</si>
  <si>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</si>
  <si>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</si>
  <si>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</si>
  <si>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</si>
  <si>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</si>
  <si>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</si>
  <si>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</si>
  <si>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</si>
  <si>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</si>
  <si>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</si>
  <si>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</si>
  <si>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</si>
  <si>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</si>
  <si>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</si>
  <si>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</si>
  <si>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</si>
  <si>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</si>
  <si>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</si>
  <si>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</si>
  <si>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</si>
  <si>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</si>
  <si>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</si>
  <si>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</si>
  <si>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</si>
  <si>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</si>
  <si>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</si>
  <si>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</si>
  <si>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</si>
  <si>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</si>
  <si>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</si>
  <si>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</si>
  <si>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</si>
  <si>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</si>
  <si>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</si>
  <si>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</si>
  <si>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</si>
  <si>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</si>
  <si>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</si>
  <si>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</si>
  <si>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</si>
  <si>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</si>
  <si>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</si>
  <si>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</si>
  <si>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</si>
  <si>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</si>
  <si>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</si>
  <si>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</si>
  <si>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</si>
  <si>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</si>
  <si>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</si>
  <si>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</si>
  <si>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</si>
  <si>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</si>
  <si>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</si>
  <si>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</si>
  <si>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</si>
  <si>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</si>
  <si>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</si>
  <si>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</si>
  <si>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</si>
  <si>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</si>
  <si>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</si>
  <si>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</si>
  <si>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</si>
  <si>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</si>
  <si>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</si>
  <si>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</si>
  <si>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</si>
  <si>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</si>
  <si>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</si>
  <si>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</si>
  <si>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</si>
  <si>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</si>
  <si>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</si>
  <si>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</si>
  <si>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</si>
  <si>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</si>
  <si>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</si>
  <si>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</si>
  <si>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</si>
  <si>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</si>
  <si>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</si>
  <si>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</si>
  <si>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</si>
  <si>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</si>
  <si>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</si>
  <si>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</si>
  <si>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</si>
  <si>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</si>
  <si>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</si>
  <si>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</si>
  <si>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</si>
  <si>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</si>
  <si>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</si>
  <si>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</si>
  <si>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</si>
  <si>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</si>
  <si>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</si>
  <si>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</si>
  <si>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</si>
  <si>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</si>
  <si>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</si>
  <si>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</si>
  <si>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</si>
  <si>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</si>
  <si>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</si>
  <si>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</si>
  <si>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</si>
  <si>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</si>
  <si>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</si>
  <si>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</si>
  <si>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</si>
  <si>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</si>
  <si>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</si>
  <si>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</si>
  <si>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</si>
  <si>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</si>
  <si>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</si>
  <si>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</si>
  <si>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</si>
  <si>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</si>
  <si>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</si>
  <si>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</si>
  <si>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</si>
  <si>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</si>
  <si>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</si>
  <si>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</si>
  <si>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</si>
  <si>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</si>
  <si>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</si>
  <si>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</si>
  <si>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</si>
  <si>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</si>
  <si>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</si>
  <si>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</si>
  <si>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</si>
  <si>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</si>
  <si>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</si>
  <si>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</si>
  <si>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</si>
  <si>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</si>
  <si>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</si>
  <si>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</si>
  <si>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</si>
  <si>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</si>
  <si>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</si>
  <si>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</si>
  <si>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</si>
  <si>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</si>
  <si>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</si>
  <si>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</si>
  <si>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</si>
  <si>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</si>
  <si>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</si>
  <si>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</si>
  <si>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</si>
  <si>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</si>
  <si>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</si>
  <si>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</si>
  <si>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</si>
  <si>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</si>
  <si>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</si>
  <si>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</si>
  <si>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</si>
  <si>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</si>
  <si>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</si>
  <si>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</si>
  <si>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</si>
  <si>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</si>
  <si>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</si>
  <si>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</si>
  <si>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</si>
  <si>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</si>
  <si>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</si>
  <si>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</si>
  <si>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</si>
  <si>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</si>
  <si>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</si>
  <si>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</si>
  <si>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</si>
  <si>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</si>
  <si>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</si>
  <si>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</si>
  <si>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</si>
  <si>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</si>
  <si>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</si>
  <si>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</si>
  <si>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</si>
  <si>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</si>
  <si>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</si>
  <si>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</si>
  <si>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</si>
  <si>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</si>
  <si>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</si>
  <si>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</si>
  <si>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</si>
  <si>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</si>
  <si>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</si>
  <si>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</si>
  <si>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</si>
  <si>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</si>
  <si>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</si>
  <si>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</si>
  <si>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</si>
  <si>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</si>
  <si>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</si>
  <si>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</si>
  <si>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</si>
  <si>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</si>
  <si>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</si>
  <si>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</si>
  <si>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</si>
  <si>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</si>
  <si>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</si>
  <si>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</si>
  <si>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</si>
  <si>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</si>
  <si>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</si>
  <si>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</si>
  <si>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</si>
  <si>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</si>
  <si>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</si>
  <si>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</si>
  <si>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</si>
  <si>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</si>
  <si>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</si>
  <si>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</si>
  <si>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</si>
  <si>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</si>
  <si>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</si>
  <si>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</si>
  <si>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</si>
  <si>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</si>
  <si>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</si>
  <si>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</si>
  <si>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</si>
  <si>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</si>
  <si>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</si>
  <si>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</si>
  <si>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</si>
  <si>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</si>
  <si>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</si>
  <si>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</si>
  <si>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</si>
  <si>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</si>
  <si>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</si>
  <si>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</si>
  <si>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</si>
  <si>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</si>
  <si>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</si>
  <si>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</si>
  <si>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</si>
  <si>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</si>
  <si>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</si>
  <si>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</si>
  <si>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</si>
  <si>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</si>
  <si>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</si>
  <si>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</si>
  <si>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</si>
  <si>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</si>
  <si>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</si>
  <si>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</si>
  <si>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</si>
  <si>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</si>
  <si>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</si>
  <si>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</si>
  <si>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</si>
  <si>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</si>
  <si>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</si>
  <si>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</si>
  <si>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</si>
  <si>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</si>
  <si>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</si>
  <si>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</si>
  <si>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</si>
  <si>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</si>
  <si>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</si>
  <si>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</si>
  <si>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</si>
  <si>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</si>
  <si>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</si>
  <si>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</si>
  <si>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</si>
  <si>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</si>
  <si>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</si>
  <si>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</si>
  <si>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</si>
  <si>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</si>
  <si>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</si>
  <si>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</si>
  <si>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</si>
  <si>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</si>
  <si>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</si>
  <si>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</si>
  <si>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</si>
  <si>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</si>
  <si>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</si>
  <si>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</si>
  <si>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</si>
  <si>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</si>
  <si>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</si>
  <si>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</si>
  <si>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</si>
  <si>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</si>
  <si>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</si>
  <si>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</si>
  <si>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</si>
  <si>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</si>
  <si>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</si>
  <si>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</si>
  <si>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</si>
  <si>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</si>
  <si>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</si>
  <si>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</si>
  <si>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</si>
  <si>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</si>
  <si>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</si>
  <si>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</si>
  <si>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</si>
  <si>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</si>
  <si>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</si>
  <si>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</si>
  <si>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</si>
  <si>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</si>
  <si>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</si>
  <si>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</si>
  <si>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</si>
  <si>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</si>
  <si>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</si>
  <si>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</si>
  <si>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</si>
  <si>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</si>
  <si>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</si>
  <si>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</si>
  <si>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</si>
  <si>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</si>
  <si>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</si>
  <si>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</si>
  <si>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</si>
  <si>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</si>
  <si>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</si>
  <si>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</si>
  <si>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</si>
  <si>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</si>
  <si>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</si>
  <si>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</si>
  <si>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</si>
  <si>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</si>
  <si>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</si>
  <si>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</si>
  <si>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</si>
  <si>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</si>
  <si>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</si>
  <si>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</si>
  <si>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</si>
  <si>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</si>
  <si>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</si>
  <si>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</si>
  <si>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</si>
  <si>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</si>
  <si>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</si>
  <si>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</si>
  <si>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</si>
  <si>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</si>
  <si>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</si>
  <si>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</si>
  <si>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</si>
  <si>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</si>
  <si>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</si>
  <si>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</si>
  <si>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</si>
  <si>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</si>
  <si>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</si>
  <si>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</si>
  <si>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</si>
  <si>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</si>
  <si>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</si>
  <si>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</si>
  <si>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</si>
  <si>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</si>
  <si>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</si>
  <si>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</si>
  <si>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</si>
  <si>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</si>
  <si>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</si>
  <si>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</si>
  <si>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</si>
  <si>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</si>
  <si>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</si>
  <si>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</si>
  <si>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</si>
  <si>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</si>
  <si>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</si>
  <si>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</si>
  <si>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</si>
  <si>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</si>
  <si>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</si>
  <si>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</si>
  <si>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</si>
  <si>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</si>
  <si>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</si>
  <si>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</si>
  <si>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</si>
  <si>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</si>
  <si>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</si>
  <si>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</si>
  <si>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</si>
  <si>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</si>
  <si>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</si>
  <si>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</si>
  <si>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</si>
  <si>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</si>
  <si>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</si>
  <si>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</si>
  <si>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</si>
  <si>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</si>
  <si>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</si>
  <si>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</si>
  <si>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</si>
  <si>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</si>
  <si>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</si>
  <si>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</si>
  <si>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</si>
  <si>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</si>
  <si>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</si>
  <si>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</si>
  <si>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</si>
  <si>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</si>
  <si>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</si>
  <si>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</si>
  <si>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</si>
  <si>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</si>
  <si>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</si>
  <si>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</si>
  <si>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</si>
  <si>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</si>
  <si>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</si>
  <si>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</si>
  <si>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</si>
  <si>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</si>
  <si>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</si>
  <si>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</si>
  <si>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</si>
  <si>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</si>
  <si>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</si>
  <si>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</si>
  <si>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</si>
  <si>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</si>
  <si>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</si>
  <si>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</si>
  <si>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</si>
  <si>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</si>
  <si>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</si>
  <si>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</si>
  <si>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</si>
  <si>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</si>
  <si>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</si>
  <si>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</si>
  <si>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</si>
  <si>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</si>
  <si>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</si>
  <si>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</si>
  <si>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</si>
  <si>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</si>
  <si>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</si>
  <si>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</si>
  <si>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</si>
  <si>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</si>
  <si>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</si>
  <si>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</si>
  <si>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</si>
  <si>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</si>
  <si>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</si>
  <si>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</si>
  <si>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</si>
  <si>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</si>
  <si>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</si>
  <si>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</si>
  <si>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</si>
  <si>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</si>
  <si>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</si>
  <si>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</si>
  <si>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</si>
  <si>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</si>
  <si>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</si>
  <si>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</si>
  <si>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</si>
  <si>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</si>
  <si>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</si>
  <si>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</si>
  <si>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</si>
  <si>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</si>
  <si>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</si>
  <si>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</si>
  <si>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</si>
  <si>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</si>
  <si>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</si>
  <si>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</si>
  <si>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</si>
  <si>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</si>
  <si>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</si>
  <si>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</si>
  <si>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</si>
  <si>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</si>
  <si>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</si>
  <si>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</si>
  <si>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</si>
  <si>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</si>
  <si>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</si>
  <si>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</si>
  <si>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</si>
  <si>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</si>
  <si>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</si>
  <si>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</si>
  <si>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</si>
  <si>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</si>
  <si>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</si>
  <si>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</si>
  <si>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</si>
  <si>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</si>
  <si>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</si>
  <si>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</si>
  <si>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</si>
  <si>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</si>
  <si>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</si>
  <si>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</si>
  <si>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</si>
  <si>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</si>
  <si>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</si>
  <si>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</si>
  <si>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</si>
  <si>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</si>
  <si>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</si>
  <si>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</si>
  <si>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</si>
  <si>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</si>
  <si>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</si>
  <si>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</si>
  <si>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</si>
  <si>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</si>
  <si>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</si>
  <si>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</si>
  <si>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</si>
  <si>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</si>
  <si>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</si>
  <si>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</si>
  <si>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</si>
  <si>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</si>
  <si>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</si>
  <si>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</si>
  <si>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</si>
  <si>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</si>
  <si>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</si>
  <si>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</si>
  <si>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</si>
  <si>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</si>
  <si>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</si>
  <si>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</si>
  <si>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</si>
  <si>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</si>
  <si>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</si>
  <si>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</si>
  <si>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</si>
  <si>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</si>
  <si>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</si>
  <si>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</si>
  <si>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</si>
  <si>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</si>
  <si>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</si>
  <si>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</si>
  <si>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</si>
  <si>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</si>
  <si>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</si>
  <si>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</si>
  <si>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</si>
  <si>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</si>
  <si>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</si>
  <si>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</si>
  <si>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</si>
  <si>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</si>
  <si>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</si>
  <si>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</si>
  <si>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</si>
  <si>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</si>
  <si>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</si>
  <si>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</si>
  <si>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</si>
  <si>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</si>
  <si>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</si>
  <si>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</si>
  <si>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</si>
  <si>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</si>
  <si>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</si>
  <si>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</si>
  <si>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</si>
  <si>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</si>
  <si>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</si>
  <si>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</si>
  <si>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</si>
  <si>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</si>
  <si>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</si>
  <si>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</si>
  <si>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</si>
  <si>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</si>
  <si>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</si>
  <si>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</si>
  <si>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</si>
  <si>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</si>
  <si>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</si>
  <si>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</si>
  <si>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</si>
  <si>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</si>
  <si>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</si>
  <si>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</si>
  <si>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</si>
  <si>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</si>
  <si>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</si>
  <si>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</si>
  <si>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</si>
  <si>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</si>
  <si>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</si>
  <si>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</si>
  <si>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</si>
  <si>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</si>
  <si>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</si>
  <si>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</si>
  <si>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</si>
  <si>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</si>
  <si>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</si>
  <si>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</si>
  <si>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</si>
  <si>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</si>
  <si>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</si>
  <si>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</si>
  <si>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</si>
  <si>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</si>
  <si>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</si>
  <si>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</si>
  <si>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</si>
  <si>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</si>
  <si>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</si>
  <si>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</si>
  <si>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</si>
  <si>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</si>
  <si>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</si>
  <si>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</si>
  <si>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</si>
  <si>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</si>
  <si>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</si>
  <si>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</si>
  <si>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</si>
  <si>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</si>
  <si>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</si>
  <si>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</si>
  <si>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</si>
  <si>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</si>
  <si>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</si>
  <si>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</si>
  <si>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</si>
  <si>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</si>
  <si>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</si>
  <si>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</si>
  <si>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</si>
  <si>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</si>
  <si>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</si>
  <si>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</si>
  <si>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</si>
  <si>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</si>
  <si>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</si>
  <si>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</si>
  <si>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</si>
  <si>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</si>
  <si>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</si>
  <si>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</si>
  <si>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</si>
  <si>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</si>
  <si>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</si>
  <si>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</si>
  <si>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</si>
  <si>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01.12.2022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</si>
  <si>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</si>
  <si>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</si>
  <si>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</si>
  <si>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</si>
  <si>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</si>
  <si>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</si>
  <si>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</si>
  <si>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</si>
  <si>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</si>
  <si>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</si>
  <si>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</si>
  <si>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</si>
  <si>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</si>
  <si>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</si>
  <si>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</si>
  <si>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</si>
  <si>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</si>
  <si>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</si>
  <si>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</si>
  <si>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</si>
  <si>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</si>
  <si>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</si>
  <si>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</si>
  <si>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</si>
  <si>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</si>
  <si>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</si>
  <si>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</si>
  <si>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</si>
  <si>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</si>
  <si>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</si>
  <si>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</si>
  <si>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</si>
  <si>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</si>
  <si>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</si>
  <si>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</si>
  <si>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</si>
  <si>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</si>
  <si>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</si>
  <si>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</si>
  <si>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</si>
  <si>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</si>
  <si>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</si>
  <si>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</si>
  <si>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</si>
  <si>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</si>
  <si>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</si>
  <si>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</si>
  <si>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</si>
  <si>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</si>
  <si>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</si>
  <si>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</si>
  <si>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</si>
  <si>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</si>
  <si>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</si>
  <si>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</si>
  <si>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</si>
  <si>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</si>
  <si>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</si>
  <si>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</si>
  <si>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</si>
  <si>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</si>
  <si>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</si>
  <si>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</si>
  <si>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</si>
  <si>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</si>
  <si>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</si>
  <si>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</si>
  <si>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</si>
  <si>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</si>
  <si>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</si>
  <si>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</si>
  <si>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</si>
  <si>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</si>
  <si>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</si>
  <si>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</si>
  <si>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</si>
  <si>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</si>
  <si>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</si>
  <si>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</si>
  <si>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</si>
  <si>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</si>
  <si>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</si>
  <si>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</si>
  <si>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</si>
  <si>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</si>
  <si>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</si>
  <si>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</si>
  <si>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</si>
  <si>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</si>
  <si>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</si>
  <si>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</si>
  <si>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</si>
  <si>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</si>
  <si>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</si>
  <si>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</si>
  <si>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</si>
  <si>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</si>
  <si>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</si>
  <si>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</si>
  <si>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</si>
  <si>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</si>
  <si>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</si>
  <si>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</si>
  <si>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</si>
  <si>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</si>
  <si>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</si>
  <si>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</si>
  <si>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</si>
  <si>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</si>
  <si>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</si>
  <si>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</si>
  <si>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</si>
  <si>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</si>
  <si>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</si>
  <si>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</si>
  <si>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</si>
  <si>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</si>
  <si>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</si>
  <si>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</si>
  <si>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</si>
  <si>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</si>
  <si>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</si>
  <si>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</si>
  <si>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</si>
  <si>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</si>
  <si>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</si>
  <si>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</si>
  <si>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</si>
  <si>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</si>
  <si>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</si>
  <si>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</si>
  <si>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</si>
  <si>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</si>
  <si>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</si>
  <si>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</si>
  <si>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</si>
  <si>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</si>
  <si>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</si>
  <si>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</si>
  <si>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</si>
  <si>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</si>
  <si>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</si>
  <si>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</si>
  <si>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</si>
  <si>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</si>
  <si>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</si>
  <si>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</si>
  <si>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</si>
  <si>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</si>
  <si>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</si>
  <si>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</si>
  <si>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</si>
  <si>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</si>
  <si>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</si>
  <si>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</si>
  <si>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</si>
  <si>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</si>
  <si>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</si>
  <si>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</si>
  <si>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</si>
  <si>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</si>
  <si>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</si>
  <si>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</si>
  <si>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</si>
  <si>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</si>
  <si>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</si>
  <si>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</si>
  <si>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</si>
  <si>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</si>
  <si>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</si>
  <si>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</si>
  <si>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</si>
  <si>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</si>
  <si>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</si>
  <si>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</si>
  <si>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</si>
  <si>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</si>
  <si>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</si>
  <si>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</si>
  <si>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</si>
  <si>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</si>
  <si>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</si>
  <si>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</si>
  <si>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</si>
  <si>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</si>
  <si>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</si>
  <si>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</si>
  <si>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</si>
  <si>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</si>
  <si>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</si>
  <si>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</si>
  <si>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</si>
  <si>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</si>
  <si>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</si>
  <si>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</si>
  <si>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</si>
  <si>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</si>
  <si>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</si>
  <si>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</si>
  <si>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</si>
  <si>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</si>
  <si>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</si>
  <si>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</si>
  <si>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</si>
  <si>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</si>
  <si>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</si>
  <si>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</si>
  <si>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</si>
  <si>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</si>
  <si>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</si>
  <si>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</si>
  <si>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</si>
  <si>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</si>
  <si>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</si>
  <si>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</si>
  <si>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</si>
  <si>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</si>
  <si>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</si>
  <si>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</si>
  <si>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</si>
  <si>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</si>
  <si>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</si>
  <si>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</si>
  <si>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</si>
  <si>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</si>
  <si>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</si>
  <si>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</si>
  <si>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</si>
  <si>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</si>
  <si>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</si>
  <si>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</si>
  <si>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</si>
  <si>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</si>
  <si>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</si>
  <si>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</si>
  <si>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</si>
  <si>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</si>
  <si>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</si>
  <si>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</si>
  <si>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</si>
  <si>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</si>
  <si>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</si>
  <si>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</si>
  <si>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</si>
  <si>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</si>
  <si>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</si>
  <si>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</si>
  <si>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</si>
  <si>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</si>
  <si>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</si>
  <si>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</si>
  <si>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</si>
  <si>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</si>
  <si>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</si>
  <si>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</si>
  <si>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</si>
  <si>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</si>
  <si>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</si>
  <si>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</si>
  <si>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</si>
  <si>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</si>
  <si>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</si>
  <si>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</si>
  <si>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</si>
  <si>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</si>
  <si>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</si>
  <si>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</si>
  <si>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</si>
  <si>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</si>
  <si>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</si>
  <si>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</si>
  <si>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</si>
  <si>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</si>
  <si>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</si>
  <si>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</si>
  <si>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</si>
  <si>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</si>
  <si>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</si>
  <si>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</si>
  <si>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</si>
  <si>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</si>
  <si>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</si>
  <si>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</si>
  <si>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</si>
  <si>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</si>
  <si>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</si>
  <si>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</si>
  <si>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</si>
  <si>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</si>
  <si>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</si>
  <si>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</si>
  <si>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</si>
  <si>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</si>
  <si>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</si>
  <si>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</si>
  <si>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</si>
  <si>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</si>
  <si>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</si>
  <si>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</si>
  <si>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</si>
  <si>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</si>
  <si>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</si>
  <si>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</si>
  <si>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</si>
  <si>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</si>
  <si>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</si>
  <si>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</si>
  <si>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</si>
  <si>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</si>
  <si>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</si>
  <si>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</si>
  <si>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</si>
  <si>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</si>
  <si>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</si>
  <si>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</si>
  <si>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</si>
  <si>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</si>
  <si>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</si>
  <si>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округ</t>
  </si>
  <si>
    <t>75533000</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</si>
  <si>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</si>
  <si>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</si>
  <si>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</si>
  <si>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</si>
  <si>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</si>
  <si>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</si>
  <si>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</si>
  <si>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</si>
  <si>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</si>
  <si>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</si>
  <si>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</si>
  <si>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</si>
  <si>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</si>
  <si>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</si>
  <si>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</si>
  <si>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</si>
  <si>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</si>
  <si>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</si>
  <si>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</si>
  <si>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</si>
  <si>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</si>
  <si>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</si>
  <si>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</si>
  <si>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</si>
  <si>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</si>
  <si>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</si>
  <si>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</si>
  <si>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</si>
  <si>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</si>
  <si>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</si>
  <si>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</si>
  <si>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</si>
  <si>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</si>
  <si>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</si>
  <si>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</si>
  <si>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</si>
  <si>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</si>
  <si>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</si>
  <si>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</si>
  <si>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</si>
  <si>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</si>
  <si>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</si>
  <si>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</si>
  <si>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</si>
  <si>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</si>
  <si>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</si>
  <si>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</si>
  <si>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</si>
  <si>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</si>
  <si>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</si>
  <si>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</si>
  <si>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</si>
  <si>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</si>
  <si>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</si>
  <si>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</si>
  <si>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</si>
  <si>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</si>
  <si>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</si>
  <si>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</si>
  <si>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</si>
  <si>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</si>
  <si>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</si>
  <si>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</si>
  <si>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</si>
  <si>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</si>
  <si>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</si>
  <si>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</si>
  <si>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</si>
  <si>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</si>
  <si>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</si>
  <si>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</si>
  <si>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Локомотивный</t>
  </si>
  <si>
    <t>75759000</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</si>
  <si>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</si>
  <si>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</si>
  <si>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</si>
  <si>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</si>
  <si>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</si>
  <si>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</si>
  <si>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</si>
  <si>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</si>
  <si>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</si>
  <si>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</si>
  <si>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</si>
  <si>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</si>
  <si>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</si>
  <si>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</si>
  <si>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</si>
  <si>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</si>
  <si>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</si>
  <si>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</si>
  <si>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</si>
  <si>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</si>
  <si>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</si>
  <si>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</si>
  <si>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</si>
  <si>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</si>
  <si>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</si>
  <si>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</si>
  <si>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</si>
  <si>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</si>
  <si>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</si>
  <si>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</si>
  <si>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</si>
  <si>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</si>
  <si>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</si>
  <si>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</si>
  <si>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</si>
  <si>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</si>
  <si>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</si>
  <si>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</si>
  <si>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</si>
  <si>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</si>
  <si>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</si>
  <si>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</si>
  <si>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</si>
  <si>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</si>
  <si>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</si>
  <si>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</si>
  <si>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</si>
  <si>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</si>
  <si>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</si>
  <si>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</si>
  <si>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</si>
  <si>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</si>
  <si>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</si>
  <si>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</si>
  <si>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</si>
  <si>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</si>
  <si>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</si>
  <si>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</si>
  <si>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</si>
  <si>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</si>
  <si>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</si>
  <si>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</si>
  <si>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</si>
  <si>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</si>
  <si>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</si>
  <si>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</si>
  <si>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</si>
  <si>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</si>
  <si>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</si>
  <si>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</si>
  <si>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</si>
  <si>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</si>
  <si>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</si>
  <si>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</si>
  <si>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</si>
  <si>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</si>
  <si>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</si>
  <si>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</si>
  <si>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</si>
  <si>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</si>
  <si>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</si>
  <si>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</si>
  <si>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</si>
  <si>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</si>
  <si>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</si>
  <si>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</si>
  <si>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</si>
  <si>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</si>
  <si>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</si>
  <si>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</si>
  <si>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</si>
  <si>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</si>
  <si>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</si>
  <si>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</si>
  <si>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</si>
  <si>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</si>
  <si>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</si>
  <si>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</si>
  <si>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</si>
  <si>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</si>
  <si>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</si>
  <si>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</si>
  <si>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</si>
  <si>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</si>
  <si>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</si>
  <si>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</si>
  <si>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</si>
  <si>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</si>
  <si>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</si>
  <si>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</si>
  <si>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</si>
  <si>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</si>
  <si>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</si>
  <si>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</si>
  <si>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</si>
  <si>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</si>
  <si>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</si>
  <si>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</si>
  <si>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</si>
  <si>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</si>
  <si>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</si>
  <si>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</si>
  <si>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</si>
  <si>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</si>
  <si>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</si>
  <si>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</si>
  <si>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</si>
  <si>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</si>
  <si>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</si>
  <si>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</si>
  <si>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</si>
  <si>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</si>
  <si>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</si>
  <si>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</si>
  <si>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</si>
  <si>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</si>
  <si>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</si>
  <si>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</si>
  <si>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</si>
  <si>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</si>
  <si>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</si>
  <si>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</si>
  <si>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</si>
  <si>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</si>
  <si>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</si>
  <si>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</si>
  <si>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</si>
  <si>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</si>
  <si>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</si>
  <si>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</si>
  <si>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</si>
  <si>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</si>
  <si>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</si>
  <si>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</si>
  <si>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</si>
  <si>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</si>
  <si>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</si>
  <si>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</si>
  <si>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</si>
  <si>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</si>
  <si>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</si>
  <si>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</si>
  <si>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</si>
  <si>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</si>
  <si>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</si>
  <si>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</si>
  <si>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</si>
  <si>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</si>
  <si>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</si>
  <si>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</si>
  <si>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</si>
  <si>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</si>
  <si>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</si>
  <si>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</si>
  <si>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</si>
  <si>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</si>
  <si>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</si>
  <si>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</si>
  <si>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</si>
  <si>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</si>
  <si>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</si>
  <si>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</si>
  <si>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</si>
  <si>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</si>
  <si>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</si>
  <si>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</si>
  <si>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</si>
  <si>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</si>
  <si>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</si>
  <si>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</si>
  <si>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</si>
  <si>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</si>
  <si>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</si>
  <si>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</si>
  <si>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</si>
  <si>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</si>
  <si>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</si>
  <si>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</si>
  <si>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</si>
  <si>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</si>
  <si>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</si>
  <si>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</si>
  <si>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</si>
  <si>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</si>
  <si>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</si>
  <si>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</si>
  <si>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</si>
  <si>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</si>
  <si>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</si>
  <si>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</si>
  <si>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</si>
  <si>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</si>
  <si>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</si>
  <si>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</si>
  <si>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</si>
  <si>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</si>
  <si>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</si>
  <si>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</si>
  <si>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</si>
  <si>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</si>
  <si>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</si>
  <si>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</si>
  <si>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</si>
  <si>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</si>
  <si>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</si>
  <si>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</si>
  <si>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</si>
  <si>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</si>
  <si>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</si>
  <si>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</si>
  <si>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</si>
  <si>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</si>
  <si>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</si>
  <si>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</si>
  <si>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</si>
  <si>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</si>
  <si>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</si>
  <si>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</si>
  <si>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</si>
  <si>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</si>
  <si>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</si>
  <si>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</si>
  <si>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</si>
  <si>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</si>
  <si>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</si>
  <si>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</si>
  <si>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</si>
  <si>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</si>
  <si>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</si>
  <si>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</si>
  <si>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</si>
  <si>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</si>
  <si>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</si>
  <si>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</si>
  <si>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</si>
  <si>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</si>
  <si>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</si>
  <si>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</si>
  <si>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</si>
  <si>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</si>
  <si>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31.12.2026</t>
  </si>
  <si>
    <t>28.11.2022</t>
  </si>
  <si>
    <t>Министерство тарифного регулирования и энергетики Челябинской области</t>
  </si>
  <si>
    <t>20.12.2021</t>
  </si>
  <si>
    <t>80/16</t>
  </si>
  <si>
    <t>Официальный сайт Министерства тарифного регулирования и энергетики Челябинской области</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</si>
  <si>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</si>
  <si>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</si>
  <si>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</si>
  <si>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</si>
  <si>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</si>
  <si>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</si>
  <si>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</si>
  <si>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</si>
  <si>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</si>
  <si>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</si>
  <si>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</si>
  <si>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</si>
  <si>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</si>
  <si>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</si>
  <si>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</si>
  <si>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</si>
  <si>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</si>
  <si>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</si>
  <si>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</si>
  <si>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</si>
  <si>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</si>
  <si>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</si>
  <si>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</si>
  <si>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</si>
  <si>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</si>
  <si>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</si>
  <si>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</si>
  <si>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</si>
  <si>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</si>
  <si>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</si>
  <si>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</si>
  <si>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</si>
  <si>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</si>
  <si>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</si>
  <si>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</si>
  <si>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</si>
  <si>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</si>
  <si>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</si>
  <si>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</si>
  <si>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</si>
  <si>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</si>
  <si>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</si>
  <si>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</si>
  <si>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</si>
  <si>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</si>
  <si>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</si>
  <si>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</si>
  <si>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</si>
  <si>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</si>
  <si>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</si>
  <si>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</si>
  <si>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</si>
  <si>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</si>
  <si>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</si>
  <si>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</si>
  <si>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</si>
  <si>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</si>
  <si>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</si>
  <si>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</si>
  <si>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</si>
  <si>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</si>
  <si>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</si>
  <si>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</si>
  <si>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</si>
  <si>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</si>
  <si>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</si>
  <si>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</si>
  <si>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</si>
  <si>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</si>
  <si>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</si>
  <si>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</si>
  <si>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</si>
  <si>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</si>
  <si>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</si>
  <si>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</si>
  <si>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</si>
  <si>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</si>
  <si>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</si>
  <si>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</si>
  <si>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</si>
  <si>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</si>
  <si>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</si>
  <si>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</si>
  <si>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</si>
  <si>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</si>
  <si>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</si>
  <si>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</si>
  <si>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</si>
  <si>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</si>
  <si>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</si>
  <si>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</si>
  <si>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</si>
  <si>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</si>
  <si>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</si>
  <si>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</si>
  <si>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</si>
  <si>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</si>
  <si>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</si>
  <si>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</si>
  <si>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</si>
  <si>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</si>
  <si>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</si>
  <si>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</si>
  <si>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</si>
  <si>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</si>
  <si>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</si>
  <si>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</si>
  <si>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</si>
  <si>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</si>
  <si>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</si>
  <si>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</si>
  <si>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</si>
  <si>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</si>
  <si>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</si>
  <si>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</si>
  <si>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</si>
  <si>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</si>
  <si>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</si>
  <si>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</si>
  <si>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</si>
  <si>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</si>
  <si>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</si>
  <si>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</si>
  <si>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</si>
  <si>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</si>
  <si>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</si>
  <si>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</si>
  <si>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</si>
  <si>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12-05-2022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</si>
  <si>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</si>
  <si>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</si>
  <si>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</si>
  <si>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</si>
  <si>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</si>
  <si>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</si>
  <si>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</si>
  <si>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</si>
  <si>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</si>
  <si>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</si>
  <si>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</si>
  <si>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</si>
  <si>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</si>
  <si>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</si>
  <si>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</si>
  <si>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</si>
  <si>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</si>
  <si>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</si>
  <si>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</si>
  <si>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</si>
  <si>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</si>
  <si>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</si>
  <si>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</si>
  <si>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</si>
  <si>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</si>
  <si>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</si>
  <si>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</si>
  <si>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</si>
  <si>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</si>
  <si>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</si>
  <si>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</si>
  <si>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</si>
  <si>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</si>
  <si>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</si>
  <si>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</si>
  <si>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</si>
  <si>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</si>
  <si>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</si>
  <si>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</si>
  <si>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</si>
  <si>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</si>
  <si>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</si>
  <si>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</si>
  <si>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</si>
  <si>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</si>
  <si>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</si>
  <si>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</si>
  <si>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</si>
  <si>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</si>
  <si>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</si>
  <si>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</si>
  <si>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</si>
  <si>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</si>
  <si>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</si>
  <si>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</si>
  <si>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</si>
  <si>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</si>
  <si>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</si>
  <si>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</si>
  <si>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</si>
  <si>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</si>
  <si>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</si>
  <si>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</si>
  <si>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</si>
  <si>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</si>
  <si>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</si>
  <si>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</si>
  <si>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</si>
  <si>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</si>
  <si>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</si>
  <si>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</si>
  <si>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</si>
  <si>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</si>
  <si>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</si>
  <si>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</si>
  <si>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</si>
  <si>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</si>
  <si>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</si>
  <si>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</si>
  <si>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</si>
  <si>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</si>
  <si>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</si>
  <si>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</si>
  <si>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</si>
  <si>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</si>
  <si>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</si>
  <si>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</si>
  <si>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</si>
  <si>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</si>
  <si>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</si>
  <si>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</si>
  <si>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</si>
  <si>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</si>
  <si>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</si>
  <si>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</si>
  <si>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</si>
  <si>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</si>
  <si>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</si>
  <si>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</si>
  <si>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</si>
  <si>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</si>
  <si>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</si>
  <si>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</si>
  <si>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</si>
  <si>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</si>
  <si>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</si>
  <si>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</si>
  <si>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</si>
  <si>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</si>
  <si>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</si>
  <si>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</si>
  <si>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</si>
  <si>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</si>
  <si>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</si>
  <si>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</si>
  <si>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</si>
  <si>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</si>
  <si>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</si>
  <si>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</si>
  <si>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</si>
  <si>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</si>
  <si>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</si>
  <si>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</si>
  <si>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</si>
  <si>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</si>
  <si>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</si>
  <si>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</si>
  <si>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</si>
  <si>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</si>
  <si>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</si>
  <si>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</si>
  <si>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</si>
  <si>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</si>
  <si>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</si>
  <si>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</si>
  <si>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</si>
  <si>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</si>
  <si>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</si>
  <si>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</si>
  <si>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</si>
  <si>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</si>
  <si>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</si>
  <si>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</si>
  <si>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</si>
  <si>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</si>
  <si>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</si>
  <si>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</si>
  <si>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</si>
  <si>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</si>
  <si>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</si>
  <si>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</si>
  <si>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</si>
  <si>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</si>
  <si>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</si>
  <si>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</si>
  <si>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</si>
  <si>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</si>
  <si>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</si>
  <si>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</si>
  <si>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</si>
  <si>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</si>
  <si>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</si>
  <si>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</si>
  <si>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</si>
  <si>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</si>
  <si>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</si>
  <si>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</si>
  <si>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</si>
  <si>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</si>
  <si>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</si>
  <si>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</si>
  <si>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</si>
  <si>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</si>
  <si>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</si>
  <si>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</si>
  <si>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</si>
  <si>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</si>
  <si>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</si>
  <si>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</si>
  <si>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</si>
  <si>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</si>
  <si>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</si>
  <si>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</si>
  <si>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</si>
  <si>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</si>
  <si>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</si>
  <si>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</si>
  <si>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</si>
  <si>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</si>
  <si>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</si>
  <si>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</si>
  <si>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</si>
  <si>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</si>
  <si>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</si>
  <si>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</si>
  <si>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</si>
  <si>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</si>
  <si>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</si>
  <si>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</si>
  <si>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</si>
  <si>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</si>
  <si>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</si>
  <si>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</si>
  <si>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</si>
  <si>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</si>
  <si>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</si>
  <si>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</si>
  <si>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</si>
  <si>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</si>
  <si>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</si>
  <si>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</si>
  <si>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</si>
  <si>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</si>
  <si>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</si>
  <si>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</si>
  <si>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</si>
  <si>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</si>
  <si>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</si>
  <si>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</si>
  <si>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</si>
  <si>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</si>
  <si>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</si>
  <si>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</si>
  <si>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</si>
  <si>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</si>
  <si>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</si>
  <si>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</si>
  <si>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</si>
  <si>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</si>
  <si>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</si>
  <si>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</si>
  <si>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</si>
  <si>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</si>
  <si>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</si>
  <si>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</si>
  <si>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</si>
  <si>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</si>
  <si>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</si>
  <si>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</si>
  <si>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</si>
  <si>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</si>
  <si>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</si>
  <si>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</si>
  <si>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</si>
  <si>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</si>
  <si>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</si>
  <si>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</si>
  <si>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</si>
  <si>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</si>
  <si>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</si>
  <si>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</si>
  <si>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</si>
  <si>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</si>
  <si>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</si>
  <si>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</si>
  <si>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</si>
  <si>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</si>
  <si>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</si>
  <si>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</si>
  <si>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</si>
  <si>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</si>
  <si>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</si>
  <si>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</si>
  <si>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</si>
  <si>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</si>
  <si>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</si>
  <si>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</si>
  <si>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</si>
  <si>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</si>
  <si>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</si>
  <si>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</si>
  <si>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</si>
  <si>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</si>
  <si>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</si>
  <si>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</si>
  <si>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</si>
  <si>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</si>
  <si>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</si>
  <si>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</si>
  <si>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</si>
  <si>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</si>
  <si>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</si>
  <si>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</si>
  <si>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</si>
  <si>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</si>
  <si>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</si>
  <si>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</si>
  <si>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</si>
  <si>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</si>
  <si>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</si>
  <si>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</si>
  <si>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</si>
  <si>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</si>
  <si>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</si>
  <si>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</si>
  <si>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</si>
  <si>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</si>
  <si>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</si>
  <si>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</si>
  <si>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</si>
  <si>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</si>
  <si>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</si>
  <si>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</si>
  <si>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</si>
  <si>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</si>
  <si>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</si>
  <si>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</si>
  <si>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</si>
  <si>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</si>
  <si>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</si>
  <si>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</si>
  <si>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</si>
  <si>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</si>
  <si>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</si>
  <si>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</si>
  <si>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</si>
  <si>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</si>
  <si>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</si>
  <si>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</si>
  <si>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</si>
  <si>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</si>
  <si>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</si>
  <si>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</si>
  <si>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</si>
  <si>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</si>
  <si>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</si>
  <si>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</si>
  <si>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</si>
  <si>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</si>
  <si>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</si>
  <si>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</si>
  <si>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</si>
  <si>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</si>
  <si>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</si>
  <si>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</si>
  <si>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</si>
  <si>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</si>
  <si>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</si>
  <si>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</si>
  <si>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</si>
  <si>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</si>
  <si>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</si>
  <si>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</si>
  <si>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</si>
  <si>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</si>
  <si>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</si>
  <si>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</si>
  <si>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</si>
  <si>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</si>
  <si>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</si>
  <si>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</si>
  <si>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</si>
  <si>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</si>
  <si>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</si>
  <si>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</si>
  <si>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</si>
  <si>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</si>
  <si>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</si>
  <si>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</si>
  <si>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</si>
  <si>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</si>
  <si>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</si>
  <si>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</si>
  <si>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</si>
  <si>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</si>
  <si>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</si>
  <si>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</si>
  <si>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</si>
  <si>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</si>
  <si>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</si>
  <si>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</si>
  <si>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</si>
  <si>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</si>
  <si>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</si>
  <si>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</si>
  <si>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</si>
  <si>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</si>
  <si>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</si>
  <si>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</si>
  <si>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</si>
  <si>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</si>
  <si>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</si>
  <si>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</si>
  <si>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</si>
  <si>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</si>
  <si>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</si>
  <si>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</si>
  <si>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</si>
  <si>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</si>
  <si>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</si>
  <si>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</si>
  <si>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</si>
  <si>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</si>
  <si>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</si>
  <si>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</si>
  <si>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</si>
  <si>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</si>
  <si>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</si>
  <si>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</si>
  <si>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</si>
  <si>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</si>
  <si>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</si>
  <si>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</si>
  <si>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</si>
  <si>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</si>
  <si>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</si>
  <si>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</si>
  <si>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</si>
  <si>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</si>
  <si>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</si>
  <si>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</si>
  <si>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</si>
  <si>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</si>
  <si>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</si>
  <si>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</si>
  <si>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</si>
  <si>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</si>
  <si>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</si>
  <si>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</si>
  <si>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</si>
  <si>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</si>
  <si>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</si>
  <si>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</si>
  <si>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</si>
  <si>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</si>
  <si>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</si>
  <si>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</si>
  <si>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</si>
  <si>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</si>
  <si>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</si>
  <si>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</si>
  <si>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</si>
  <si>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</si>
  <si>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</si>
  <si>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</si>
  <si>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</si>
  <si>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</si>
  <si>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</si>
  <si>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</si>
  <si>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</si>
  <si>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</si>
  <si>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</si>
  <si>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</si>
  <si>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</si>
  <si>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</si>
  <si>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</si>
  <si>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</si>
  <si>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</si>
  <si>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</si>
  <si>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</si>
  <si>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</si>
  <si>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</si>
  <si>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</si>
  <si>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</si>
  <si>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</si>
  <si>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</si>
  <si>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</si>
  <si>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</si>
  <si>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</si>
  <si>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</si>
  <si>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</si>
  <si>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</si>
  <si>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</si>
  <si>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</si>
  <si>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</si>
  <si>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</si>
  <si>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</si>
  <si>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</si>
  <si>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</si>
  <si>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</si>
  <si>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</si>
  <si>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</si>
  <si>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</si>
  <si>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</si>
  <si>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</si>
  <si>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</si>
  <si>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</si>
  <si>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</si>
  <si>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</si>
  <si>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</si>
  <si>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</si>
  <si>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</si>
  <si>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</si>
  <si>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</si>
  <si>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</si>
  <si>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</si>
  <si>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</si>
  <si>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</si>
  <si>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</si>
  <si>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</si>
  <si>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</si>
  <si>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</si>
  <si>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</si>
  <si>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</si>
  <si>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</si>
  <si>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</si>
  <si>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</si>
  <si>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</si>
  <si>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</si>
  <si>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</si>
  <si>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</si>
  <si>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</si>
  <si>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</si>
  <si>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</si>
  <si>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</si>
  <si>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</si>
  <si>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</si>
  <si>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</si>
  <si>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</si>
  <si>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</si>
  <si>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</si>
  <si>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</si>
  <si>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</si>
  <si>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</si>
  <si>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</si>
  <si>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</si>
  <si>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</si>
  <si>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</si>
  <si>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</si>
  <si>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</si>
  <si>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</si>
  <si>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</si>
  <si>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</si>
  <si>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</si>
  <si>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</si>
  <si>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</si>
  <si>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</si>
  <si>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</si>
  <si>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</si>
  <si>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</si>
  <si>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</si>
  <si>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</si>
  <si>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</si>
  <si>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</si>
  <si>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</si>
  <si>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</si>
  <si>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</si>
  <si>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</si>
  <si>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</si>
  <si>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</si>
  <si>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</si>
  <si>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</si>
  <si>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</si>
  <si>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</si>
  <si>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</si>
  <si>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</si>
  <si>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</si>
  <si>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</si>
  <si>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</si>
  <si>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</si>
  <si>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</si>
  <si>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</si>
  <si>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</si>
  <si>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</si>
  <si>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</si>
  <si>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</si>
  <si>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</si>
  <si>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</si>
  <si>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</si>
  <si>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</si>
  <si>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</si>
  <si>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</si>
  <si>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</si>
  <si>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</si>
  <si>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</si>
  <si>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</si>
  <si>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</si>
  <si>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</si>
  <si>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</si>
  <si>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</si>
  <si>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</si>
  <si>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</si>
  <si>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</si>
  <si>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</si>
  <si>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</si>
  <si>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</si>
  <si>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</si>
  <si>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</si>
  <si>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</si>
  <si>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</si>
  <si>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</si>
  <si>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</si>
  <si>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</si>
  <si>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</si>
  <si>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</si>
  <si>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</si>
  <si>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</si>
  <si>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</si>
  <si>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</si>
  <si>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</si>
  <si>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</si>
  <si>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</si>
  <si>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</si>
  <si>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</si>
  <si>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</si>
  <si>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</si>
  <si>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</si>
  <si>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</si>
  <si>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</si>
  <si>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</si>
  <si>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</si>
  <si>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01-01-2022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</si>
  <si>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</si>
  <si>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</si>
  <si>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</si>
  <si>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</si>
  <si>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</si>
  <si>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</si>
  <si>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</si>
  <si>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</si>
  <si>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</si>
  <si>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</si>
  <si>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</si>
  <si>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</si>
  <si>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</si>
  <si>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</si>
  <si>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</si>
  <si>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</si>
  <si>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</si>
  <si>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</si>
  <si>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</si>
  <si>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</si>
  <si>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</si>
  <si>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</si>
  <si>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</si>
  <si>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</si>
  <si>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</si>
  <si>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</si>
  <si>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</si>
  <si>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</si>
  <si>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</si>
  <si>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</si>
  <si>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</si>
  <si>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</si>
  <si>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</si>
  <si>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</si>
  <si>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</si>
  <si>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</si>
  <si>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</si>
  <si>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</si>
  <si>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</si>
  <si>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</si>
  <si>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</si>
  <si>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</si>
  <si>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</si>
  <si>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</si>
  <si>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</si>
  <si>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</si>
  <si>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</si>
  <si>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</si>
  <si>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</si>
  <si>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</si>
  <si>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</si>
  <si>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</si>
  <si>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</si>
  <si>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</si>
  <si>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</si>
  <si>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</si>
  <si>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</si>
  <si>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</si>
  <si>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</si>
  <si>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</si>
  <si>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</si>
  <si>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</si>
  <si>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</si>
  <si>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</si>
  <si>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</si>
  <si>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</si>
  <si>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</si>
  <si>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</si>
  <si>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</si>
  <si>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</si>
  <si>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</si>
  <si>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</si>
  <si>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</si>
  <si>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</si>
  <si>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</si>
  <si>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</si>
  <si>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</si>
  <si>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</si>
  <si>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</si>
  <si>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</si>
  <si>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</si>
  <si>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</si>
  <si>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</si>
  <si>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</si>
  <si>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</si>
  <si>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</si>
  <si>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</si>
  <si>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</si>
  <si>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</si>
  <si>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</si>
  <si>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</si>
  <si>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</si>
  <si>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</si>
  <si>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</si>
  <si>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</si>
  <si>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</si>
  <si>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</si>
  <si>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</si>
  <si>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</si>
  <si>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</si>
  <si>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</si>
  <si>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</si>
  <si>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</si>
  <si>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</si>
  <si>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</si>
  <si>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</si>
  <si>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</si>
  <si>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</si>
  <si>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</si>
  <si>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</si>
  <si>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</si>
  <si>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</si>
  <si>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</si>
  <si>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</si>
  <si>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</si>
  <si>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</si>
  <si>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</si>
  <si>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</si>
  <si>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</si>
  <si>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</si>
  <si>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</si>
  <si>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</si>
  <si>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</si>
  <si>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</si>
  <si>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</si>
  <si>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</si>
  <si>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</si>
  <si>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</si>
  <si>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</si>
  <si>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</si>
  <si>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</si>
  <si>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</si>
  <si>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</si>
  <si>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</si>
  <si>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</si>
  <si>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</si>
  <si>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</si>
  <si>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</si>
  <si>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</si>
  <si>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</si>
  <si>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</si>
  <si>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</si>
  <si>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</si>
  <si>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</si>
  <si>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</si>
  <si>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</si>
  <si>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</si>
  <si>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</si>
  <si>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</si>
  <si>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</si>
  <si>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</si>
  <si>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</si>
  <si>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</si>
  <si>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</si>
  <si>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</si>
  <si>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</si>
  <si>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</si>
  <si>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</si>
  <si>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</si>
  <si>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</si>
  <si>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</si>
  <si>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</si>
  <si>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</si>
  <si>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</si>
  <si>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</si>
  <si>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</si>
  <si>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</si>
  <si>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</si>
  <si>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</si>
  <si>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</si>
  <si>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</si>
  <si>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</si>
  <si>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</si>
  <si>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</si>
  <si>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</si>
  <si>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</si>
  <si>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</si>
  <si>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</si>
  <si>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</si>
  <si>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</si>
  <si>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</si>
  <si>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</si>
  <si>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</si>
  <si>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</si>
  <si>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</si>
  <si>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</si>
  <si>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</si>
  <si>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</si>
  <si>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</si>
  <si>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</si>
  <si>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</si>
  <si>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</si>
  <si>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</si>
  <si>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</si>
  <si>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</si>
  <si>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</si>
  <si>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</si>
  <si>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</si>
  <si>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</si>
  <si>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</si>
  <si>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</si>
  <si>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</si>
  <si>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</si>
  <si>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</si>
  <si>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</si>
  <si>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</si>
  <si>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</si>
  <si>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</si>
  <si>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</si>
  <si>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</si>
  <si>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</si>
  <si>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</si>
  <si>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</si>
  <si>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</si>
  <si>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</si>
  <si>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</si>
  <si>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</si>
  <si>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</si>
  <si>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</si>
  <si>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</si>
  <si>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</si>
  <si>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</si>
  <si>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</si>
  <si>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</si>
  <si>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</si>
  <si>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</si>
  <si>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</si>
  <si>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</si>
  <si>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</si>
  <si>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</si>
  <si>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</si>
  <si>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</si>
  <si>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</si>
  <si>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</si>
  <si>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</si>
  <si>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</si>
  <si>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</si>
  <si>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</si>
  <si>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</si>
  <si>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</si>
  <si>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</si>
  <si>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</si>
  <si>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</si>
  <si>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</si>
  <si>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</si>
  <si>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</si>
  <si>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</si>
  <si>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</si>
  <si>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</si>
  <si>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</si>
  <si>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</si>
  <si>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</si>
  <si>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</si>
  <si>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</si>
  <si>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</si>
  <si>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</si>
  <si>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</si>
  <si>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</si>
  <si>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</si>
  <si>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</si>
  <si>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</si>
  <si>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</si>
  <si>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</si>
  <si>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</si>
  <si>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</si>
  <si>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</si>
  <si>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</si>
  <si>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</si>
  <si>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</si>
  <si>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</si>
  <si>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</si>
  <si>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</si>
  <si>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</si>
  <si>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</si>
  <si>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</si>
  <si>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</si>
  <si>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</si>
  <si>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</si>
  <si>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</si>
  <si>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</si>
  <si>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</si>
  <si>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</si>
  <si>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</si>
  <si>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</si>
  <si>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</si>
  <si>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</si>
  <si>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</si>
  <si>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</si>
  <si>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</si>
  <si>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</si>
  <si>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</si>
  <si>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</si>
  <si>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</si>
  <si>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</si>
  <si>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</si>
  <si>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</si>
  <si>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</si>
  <si>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</si>
  <si>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</si>
  <si>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</si>
  <si>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</si>
  <si>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</si>
  <si>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</si>
  <si>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</si>
  <si>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</si>
  <si>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</si>
  <si>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</si>
  <si>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</si>
  <si>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</si>
  <si>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</si>
  <si>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</si>
  <si>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</si>
  <si>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</si>
  <si>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</si>
  <si>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</si>
  <si>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</si>
  <si>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</si>
  <si>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</si>
  <si>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</si>
  <si>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</si>
  <si>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</si>
  <si>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</si>
  <si>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28451064</t>
  </si>
  <si>
    <t>ООО "Теплосервис"</t>
  </si>
  <si>
    <t>7448130319</t>
  </si>
  <si>
    <t>18-08-2013 00:00:00</t>
  </si>
  <si>
    <t>09-11-2022 00:00:00</t>
  </si>
  <si>
    <t>31459637</t>
  </si>
  <si>
    <t>7404073007</t>
  </si>
  <si>
    <t>26652749</t>
  </si>
  <si>
    <t>7424024424</t>
  </si>
  <si>
    <t>05-06-2007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</si>
  <si>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</si>
  <si>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</si>
  <si>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</si>
  <si>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</si>
  <si>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</si>
  <si>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</si>
  <si>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</si>
  <si>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</si>
  <si>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</si>
  <si>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</si>
  <si>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</si>
  <si>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</si>
  <si>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</si>
  <si>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</si>
  <si>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</si>
  <si>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</si>
  <si>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</si>
  <si>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</si>
  <si>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</si>
  <si>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</si>
  <si>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</si>
  <si>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</si>
  <si>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</si>
  <si>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</si>
  <si>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</si>
  <si>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</si>
  <si>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</si>
  <si>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</si>
  <si>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</si>
  <si>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</si>
  <si>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</si>
  <si>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</si>
  <si>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</si>
  <si>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</si>
  <si>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</si>
  <si>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</si>
  <si>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</si>
  <si>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</si>
  <si>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</si>
  <si>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</si>
  <si>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</si>
  <si>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</si>
  <si>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</si>
  <si>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</si>
  <si>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</si>
  <si>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</si>
  <si>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</si>
  <si>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</si>
  <si>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</si>
  <si>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</si>
  <si>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</si>
  <si>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</si>
  <si>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</si>
  <si>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</si>
  <si>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</si>
  <si>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</si>
  <si>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</si>
  <si>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</si>
  <si>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</si>
  <si>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</si>
  <si>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</si>
  <si>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</si>
  <si>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</si>
  <si>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</si>
  <si>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</si>
  <si>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</si>
  <si>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</si>
  <si>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</si>
  <si>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</si>
  <si>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</si>
  <si>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</si>
  <si>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</si>
  <si>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</si>
  <si>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</si>
  <si>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</si>
  <si>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</si>
  <si>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</si>
  <si>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</si>
  <si>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</si>
  <si>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</si>
  <si>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</si>
  <si>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</si>
  <si>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</si>
  <si>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</si>
  <si>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</si>
  <si>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</si>
  <si>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</si>
  <si>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</si>
  <si>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</si>
  <si>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</si>
  <si>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</si>
  <si>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</si>
  <si>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</si>
  <si>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</si>
  <si>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</si>
  <si>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</si>
  <si>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</si>
  <si>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</si>
  <si>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</si>
  <si>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</si>
  <si>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</si>
  <si>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</si>
  <si>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</si>
  <si>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</si>
  <si>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</si>
  <si>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</si>
  <si>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</si>
  <si>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</si>
  <si>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</si>
  <si>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</si>
  <si>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</si>
  <si>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</si>
  <si>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</si>
  <si>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</si>
  <si>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</si>
  <si>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</si>
  <si>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</si>
  <si>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</si>
  <si>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</si>
  <si>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</si>
  <si>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</si>
  <si>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</si>
  <si>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</si>
  <si>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</si>
  <si>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</si>
  <si>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</si>
  <si>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</si>
  <si>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</si>
  <si>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</si>
  <si>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</si>
  <si>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</si>
  <si>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</si>
  <si>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</si>
  <si>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</si>
  <si>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</si>
  <si>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</si>
  <si>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</si>
  <si>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</si>
  <si>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</si>
  <si>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</si>
  <si>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</si>
  <si>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</si>
  <si>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</si>
  <si>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</si>
  <si>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</si>
  <si>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</si>
  <si>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</si>
  <si>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</si>
  <si>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</si>
  <si>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</si>
  <si>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</si>
  <si>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</si>
  <si>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</si>
  <si>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</si>
  <si>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</si>
  <si>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</si>
  <si>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</si>
  <si>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</si>
  <si>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</si>
  <si>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</si>
  <si>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</si>
  <si>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</si>
  <si>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</si>
  <si>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</si>
  <si>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</si>
  <si>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</si>
  <si>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</si>
  <si>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</si>
  <si>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</si>
  <si>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</si>
  <si>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</si>
  <si>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</si>
  <si>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</si>
  <si>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</si>
  <si>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</si>
  <si>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</si>
  <si>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</si>
  <si>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</si>
  <si>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</si>
  <si>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</si>
  <si>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</si>
  <si>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</si>
  <si>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</si>
  <si>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</si>
  <si>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</si>
  <si>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</si>
  <si>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</si>
  <si>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</si>
  <si>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</si>
  <si>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</si>
  <si>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</si>
  <si>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</si>
  <si>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</si>
  <si>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</si>
  <si>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</si>
  <si>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</si>
  <si>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</si>
  <si>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</si>
  <si>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</si>
  <si>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</si>
  <si>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</si>
  <si>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</si>
  <si>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</si>
  <si>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</si>
  <si>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</si>
  <si>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</si>
  <si>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</si>
  <si>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</si>
  <si>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</si>
  <si>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</si>
  <si>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</si>
  <si>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</si>
  <si>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</si>
  <si>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</si>
  <si>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</si>
  <si>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</si>
  <si>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</si>
  <si>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</si>
  <si>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</si>
  <si>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</si>
  <si>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</si>
  <si>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</si>
  <si>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</si>
  <si>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</si>
  <si>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</si>
  <si>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</si>
  <si>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</si>
  <si>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</si>
  <si>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</si>
  <si>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</si>
  <si>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</si>
  <si>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</si>
  <si>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</si>
  <si>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</si>
  <si>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</si>
  <si>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</si>
  <si>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</si>
  <si>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</si>
  <si>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</si>
  <si>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</si>
  <si>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</si>
  <si>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</si>
  <si>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</si>
  <si>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</si>
  <si>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</si>
  <si>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</si>
  <si>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</si>
  <si>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</si>
  <si>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</si>
  <si>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</si>
  <si>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</si>
  <si>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</si>
  <si>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</si>
  <si>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</si>
  <si>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</si>
  <si>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</si>
  <si>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</si>
  <si>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</si>
  <si>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</si>
  <si>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</si>
  <si>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</si>
  <si>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</si>
  <si>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</si>
  <si>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</si>
  <si>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</si>
  <si>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</si>
  <si>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</si>
  <si>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</si>
  <si>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</si>
  <si>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</si>
  <si>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</si>
  <si>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</si>
  <si>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</si>
  <si>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</si>
  <si>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</si>
  <si>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</si>
  <si>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</si>
  <si>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</si>
  <si>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</si>
  <si>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</si>
  <si>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</si>
  <si>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</si>
  <si>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</si>
  <si>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</si>
  <si>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</si>
  <si>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</si>
  <si>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</si>
  <si>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</si>
  <si>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</si>
  <si>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</si>
  <si>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</si>
  <si>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</si>
  <si>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</si>
  <si>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</si>
  <si>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</si>
  <si>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</si>
  <si>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</si>
  <si>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</si>
  <si>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</si>
  <si>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</si>
  <si>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</si>
  <si>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</si>
  <si>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</si>
  <si>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</si>
  <si>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</si>
  <si>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</si>
  <si>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</si>
  <si>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</si>
  <si>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</si>
  <si>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</si>
  <si>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</si>
  <si>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</si>
  <si>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</si>
  <si>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</si>
  <si>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</si>
  <si>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</si>
  <si>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</si>
  <si>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</si>
  <si>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</si>
  <si>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</si>
  <si>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</si>
  <si>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</si>
  <si>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</si>
  <si>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</si>
  <si>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</si>
  <si>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</si>
  <si>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</si>
  <si>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</si>
  <si>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</si>
  <si>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</si>
  <si>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</si>
  <si>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</si>
  <si>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</si>
  <si>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</si>
  <si>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</si>
  <si>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</si>
  <si>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</si>
  <si>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</si>
  <si>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</si>
  <si>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</si>
  <si>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</si>
  <si>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</si>
  <si>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</si>
  <si>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</si>
  <si>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</si>
  <si>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</si>
  <si>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</si>
  <si>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</si>
  <si>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</si>
  <si>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</si>
  <si>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</si>
  <si>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</si>
  <si>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</si>
  <si>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</si>
  <si>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</si>
  <si>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</si>
  <si>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</si>
  <si>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</si>
  <si>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</si>
  <si>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</si>
  <si>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</si>
  <si>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</si>
  <si>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</si>
  <si>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</si>
  <si>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</si>
  <si>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</si>
  <si>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</si>
  <si>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</si>
  <si>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</si>
  <si>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</si>
  <si>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</si>
  <si>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</si>
  <si>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</si>
  <si>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</si>
  <si>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</si>
  <si>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</si>
  <si>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</si>
  <si>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</si>
  <si>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</si>
  <si>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</si>
  <si>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</si>
  <si>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</si>
  <si>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</si>
  <si>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</si>
  <si>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</si>
  <si>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</si>
  <si>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</si>
  <si>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</si>
  <si>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</si>
  <si>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</si>
  <si>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</si>
  <si>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</si>
  <si>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</si>
  <si>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</si>
  <si>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</si>
  <si>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</si>
  <si>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</si>
  <si>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</si>
  <si>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</si>
  <si>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</si>
  <si>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</si>
  <si>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</si>
  <si>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</si>
  <si>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</si>
  <si>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</si>
  <si>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</si>
  <si>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</si>
  <si>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</si>
  <si>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</si>
  <si>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</si>
  <si>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</si>
  <si>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</si>
  <si>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</si>
  <si>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</si>
  <si>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</si>
  <si>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</si>
  <si>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</si>
  <si>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</si>
  <si>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</si>
  <si>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</si>
  <si>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</si>
  <si>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</si>
  <si>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</si>
  <si>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</si>
  <si>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</si>
  <si>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454080, Челябинская обл., г. Челябинск, ул. Энгельса, д. 3, каб. 410</t>
  </si>
  <si>
    <t>Рындин Игорь Николаевич</t>
  </si>
  <si>
    <t>Калмакова Ксения Сергеевна</t>
  </si>
  <si>
    <t>8 (351) 246-75-15 вн.3574</t>
  </si>
  <si>
    <t>KalmakovaKS@ustekchel.ru</t>
  </si>
  <si>
    <t>О</t>
  </si>
  <si>
    <t>Город Челябинск, Город Челябинск (75701000);</t>
  </si>
  <si>
    <t>Тарифы на тепловую энергию (мощность), поставляемую АО "УСТЭК-Челябинск"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t>
  </si>
  <si>
    <t>Зона теплоснабжения №01 Челябинского городского округа</t>
  </si>
  <si>
    <t>31.12.2023</t>
  </si>
  <si>
    <t>102/160</t>
  </si>
  <si>
    <t>https://portal.eias.ru/Portal/DownloadPage.aspx?type=12&amp;guid=f353e845-cf78-4b65-a2f6-94e9274e0dd4</t>
  </si>
  <si>
    <t>Договорпоставкитепловойэнергииитеплоносителя</t>
  </si>
  <si>
    <t>Договорнаподключениексистеметеплоснабжения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</si>
  <si>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</si>
  <si>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</si>
  <si>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</si>
  <si>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</si>
  <si>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</si>
  <si>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</si>
  <si>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</si>
  <si>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</si>
  <si>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</si>
  <si>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</si>
  <si>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</si>
  <si>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</si>
  <si>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</si>
  <si>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</si>
  <si>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31640158</t>
  </si>
  <si>
    <t>ООО "ТСИ"</t>
  </si>
  <si>
    <t>7453340390</t>
  </si>
  <si>
    <t>22-11-2022 00:00:00</t>
  </si>
  <si>
    <t>30.06.2022</t>
  </si>
  <si>
    <t>01.07.2022</t>
  </si>
  <si>
    <t>30.11.2022</t>
  </si>
  <si>
    <t>01.01.2024</t>
  </si>
  <si>
    <t>30.06.2024</t>
  </si>
  <si>
    <t>01.07.2024</t>
  </si>
  <si>
    <t>31.12.2024</t>
  </si>
  <si>
    <t>01.01.2025</t>
  </si>
  <si>
    <t>30.06.2025</t>
  </si>
  <si>
    <t>01.07.2025</t>
  </si>
  <si>
    <t>31.12.2025</t>
  </si>
  <si>
    <t>01.01.2026</t>
  </si>
  <si>
    <t>30.06.2026</t>
  </si>
  <si>
    <t>01.07.2026</t>
  </si>
  <si>
    <t>Корректировка долгосрочного тарифа на период с 01.12.2022 по 31.12.2023</t>
  </si>
  <si>
    <t>Начальник сектора тарифообразования</t>
  </si>
  <si>
    <t>06.12.2022</t>
  </si>
  <si>
    <t>АО "ТМК ЭСК"</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</si>
  <si>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</si>
  <si>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</si>
  <si>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</si>
  <si>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</si>
  <si>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</si>
  <si>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</si>
  <si>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</si>
  <si>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</si>
  <si>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</si>
  <si>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</si>
  <si>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</si>
  <si>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</si>
  <si>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</si>
  <si>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</si>
  <si>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</si>
  <si>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</si>
  <si>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</si>
  <si>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</si>
  <si>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</si>
  <si>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</si>
  <si>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</si>
  <si>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</si>
  <si>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</si>
  <si>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</si>
  <si>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31739844</t>
  </si>
  <si>
    <t>ООО "ПрофМонтаж"</t>
  </si>
  <si>
    <t>7448204264</t>
  </si>
  <si>
    <t>08-03-2024 00:00:00</t>
  </si>
  <si>
    <t>31664292</t>
  </si>
  <si>
    <t>ООО "ТЕПЛОТЭК"</t>
  </si>
  <si>
    <t>7415111712</t>
  </si>
  <si>
    <t>01-01-2023 00:00:00</t>
  </si>
  <si>
    <t>31648722</t>
  </si>
  <si>
    <t>ООО "Тепло-Инвест"</t>
  </si>
  <si>
    <t>7404047670</t>
  </si>
  <si>
    <t>16-02-2021 00:00:00</t>
  </si>
  <si>
    <t>09-08-2023 00:00:00</t>
  </si>
  <si>
    <t>31715607</t>
  </si>
  <si>
    <t>ООО "Теплоснабжающее предприятие Чебаркуль"</t>
  </si>
  <si>
    <t>7415112434</t>
  </si>
  <si>
    <t>31605001</t>
  </si>
  <si>
    <t>ООО "Тимирязевское ЖКХ"</t>
  </si>
  <si>
    <t>7415109128</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</si>
  <si>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</si>
  <si>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</si>
  <si>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</si>
  <si>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</si>
  <si>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</si>
  <si>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</si>
  <si>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</si>
  <si>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</si>
  <si>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</si>
  <si>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</si>
  <si>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</si>
  <si>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</si>
  <si>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</si>
  <si>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</si>
  <si>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</si>
  <si>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</si>
  <si>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</si>
  <si>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</si>
  <si>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</si>
  <si>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</si>
  <si>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</si>
  <si>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</si>
  <si>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</si>
  <si>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</si>
  <si>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</si>
  <si>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</si>
  <si>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</si>
  <si>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</si>
  <si>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</si>
  <si>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</si>
  <si>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</si>
  <si>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</si>
  <si>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</si>
  <si>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</si>
  <si>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</si>
  <si>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</si>
  <si>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</si>
  <si>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</si>
  <si>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11.03.2024 17:04:21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</si>
</sst>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7">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0" fontId="33" fillId="7" borderId="23" xfId="3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protection locked="0"/>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9" borderId="5" xfId="30" applyNumberFormat="1" applyFont="1" applyFill="1" applyBorder="1" applyAlignment="1" applyProtection="1">
      <alignment horizontal="left" vertical="center" wrapText="1" indent="3"/>
      <protection locked="0"/>
    </xf>
    <xf numFmtId="49" fontId="74" fillId="9" borderId="5" xfId="30" applyNumberFormat="1" applyFont="1" applyFill="1" applyBorder="1" applyAlignment="1" applyProtection="1">
      <alignment horizontal="left" vertical="center" wrapText="1" indent="3"/>
      <protection locked="0"/>
    </xf>
    <xf numFmtId="0" fontId="0" fillId="9" borderId="5" xfId="30"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40576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2763500"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77</xdr:col>
      <xdr:colOff>38100</xdr:colOff>
      <xdr:row>23</xdr:row>
      <xdr:rowOff>0</xdr:rowOff>
    </xdr:from>
    <xdr:to>
      <xdr:col>77</xdr:col>
      <xdr:colOff>228600</xdr:colOff>
      <xdr:row>25</xdr:row>
      <xdr:rowOff>9525</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50930175" y="5695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1" t="s">
        <v>491</v>
      </c>
      <c r="G2" s="1202"/>
      <c r="H2" s="1203"/>
      <c r="I2" s="434"/>
    </row>
    <row r="3" spans="1:20" ht="3" customHeight="1"/>
    <row r="4" spans="1:20" s="190" customFormat="1" ht="11.25">
      <c r="A4" s="214"/>
      <c r="B4" s="214"/>
      <c r="C4" s="214"/>
      <c r="D4" s="214"/>
      <c r="F4" s="1160" t="s">
        <v>454</v>
      </c>
      <c r="G4" s="1160"/>
      <c r="H4" s="1160"/>
      <c r="I4" s="1204"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28.11.2022</v>
      </c>
      <c r="I7" s="196" t="s">
        <v>493</v>
      </c>
      <c r="J7" s="332"/>
      <c r="K7" s="214"/>
      <c r="L7" s="214"/>
      <c r="M7" s="214"/>
      <c r="N7" s="214"/>
      <c r="O7" s="214"/>
      <c r="P7" s="214"/>
      <c r="Q7" s="214"/>
      <c r="R7" s="214"/>
      <c r="S7" s="214"/>
      <c r="T7" s="214"/>
    </row>
    <row r="8" spans="1:20" s="190" customFormat="1" ht="45">
      <c r="A8" s="1205">
        <v>1</v>
      </c>
      <c r="B8" s="214"/>
      <c r="C8" s="214"/>
      <c r="D8" s="214"/>
      <c r="F8" s="333" t="str">
        <f>"2." &amp;mergeValue(A8)</f>
        <v>2.1</v>
      </c>
      <c r="G8" s="415" t="s">
        <v>494</v>
      </c>
      <c r="H8" s="316" t="str">
        <f>IF('Перечень тарифов'!R21="","наименование отсутствует","" &amp; 'Перечень тарифов'!R21 &amp; "")</f>
        <v>Зона теплоснабжения №01 Челябинского городского округа</v>
      </c>
      <c r="I8" s="196" t="s">
        <v>590</v>
      </c>
      <c r="J8" s="332"/>
      <c r="K8" s="214"/>
      <c r="L8" s="214"/>
      <c r="M8" s="214"/>
      <c r="N8" s="214"/>
      <c r="O8" s="214"/>
      <c r="P8" s="214"/>
      <c r="Q8" s="214"/>
      <c r="R8" s="214"/>
      <c r="S8" s="214"/>
      <c r="T8" s="214"/>
    </row>
    <row r="9" spans="1:20" s="190" customFormat="1" ht="22.5">
      <c r="A9" s="1205"/>
      <c r="B9" s="214"/>
      <c r="C9" s="214"/>
      <c r="D9" s="214"/>
      <c r="F9" s="333" t="str">
        <f>"3." &amp;mergeValue(A9)</f>
        <v>3.1</v>
      </c>
      <c r="G9" s="415" t="s">
        <v>495</v>
      </c>
      <c r="H9" s="316" t="str">
        <f>IF('Перечень тарифов'!F21="","наименование отсутствует","" &amp; 'Перечень тарифов'!F21 &amp; "")</f>
        <v>Сбыт. Тепловая энергия</v>
      </c>
      <c r="I9" s="196" t="s">
        <v>588</v>
      </c>
      <c r="J9" s="332"/>
      <c r="K9" s="214"/>
      <c r="L9" s="214"/>
      <c r="M9" s="214"/>
      <c r="N9" s="214"/>
      <c r="O9" s="214"/>
      <c r="P9" s="214"/>
      <c r="Q9" s="214"/>
      <c r="R9" s="214"/>
      <c r="S9" s="214"/>
      <c r="T9" s="214"/>
    </row>
    <row r="10" spans="1:20" s="190" customFormat="1" ht="22.5">
      <c r="A10" s="1205"/>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5"/>
      <c r="B11" s="1205">
        <v>1</v>
      </c>
      <c r="C11" s="342"/>
      <c r="D11" s="342"/>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5"/>
      <c r="B12" s="1205"/>
      <c r="C12" s="1205">
        <v>1</v>
      </c>
      <c r="D12" s="342"/>
      <c r="F12" s="333" t="str">
        <f>"4."&amp;mergeValue(A12) &amp;"."&amp;mergeValue(B12)&amp;"."&amp;mergeValue(C12)</f>
        <v>4.1.1.1</v>
      </c>
      <c r="G12" s="339" t="s">
        <v>497</v>
      </c>
      <c r="H12" s="316" t="str">
        <f>IF(Территории!H13="","","" &amp; Территории!H13 &amp; "")</f>
        <v>Город Челябинск</v>
      </c>
      <c r="I12" s="196" t="s">
        <v>500</v>
      </c>
      <c r="J12" s="332"/>
      <c r="K12" s="214"/>
      <c r="L12" s="214"/>
      <c r="M12" s="214"/>
      <c r="N12" s="214"/>
      <c r="O12" s="214"/>
      <c r="P12" s="214"/>
      <c r="Q12" s="214"/>
      <c r="R12" s="214"/>
      <c r="S12" s="214"/>
      <c r="T12" s="214"/>
    </row>
    <row r="13" spans="1:20" s="190" customFormat="1" ht="56.25">
      <c r="A13" s="1205"/>
      <c r="B13" s="1205"/>
      <c r="C13" s="1205"/>
      <c r="D13" s="342">
        <v>1</v>
      </c>
      <c r="F13" s="333" t="str">
        <f>"4."&amp;mergeValue(A13) &amp;"."&amp;mergeValue(B13)&amp;"."&amp;mergeValue(C13)&amp;"."&amp;mergeValue(D13)</f>
        <v>4.1.1.1.1</v>
      </c>
      <c r="G13" s="418" t="s">
        <v>498</v>
      </c>
      <c r="H13" s="316" t="str">
        <f>IF(Территории!R14="","","" &amp; Территории!R14 &amp; "")</f>
        <v>Город Челябинск (75701000)</v>
      </c>
      <c r="I13" s="1105" t="s">
        <v>591</v>
      </c>
      <c r="J13" s="332"/>
      <c r="K13" s="214"/>
      <c r="L13" s="214"/>
      <c r="M13" s="214"/>
      <c r="N13" s="214"/>
      <c r="O13" s="214"/>
      <c r="P13" s="214"/>
      <c r="Q13" s="214"/>
      <c r="R13" s="214"/>
      <c r="S13" s="214"/>
      <c r="T13" s="214"/>
    </row>
    <row r="14" spans="1:20" s="325" customFormat="1" ht="3" customHeight="1">
      <c r="A14" s="326"/>
      <c r="B14" s="326"/>
      <c r="C14" s="326"/>
      <c r="D14" s="326"/>
      <c r="F14" s="343"/>
      <c r="G14" s="344"/>
      <c r="H14" s="345"/>
      <c r="I14" s="346"/>
      <c r="J14" s="326"/>
      <c r="K14" s="326"/>
      <c r="L14" s="326"/>
      <c r="M14" s="326"/>
      <c r="N14" s="326"/>
      <c r="O14" s="326"/>
      <c r="P14" s="326"/>
      <c r="Q14" s="326"/>
      <c r="R14" s="326"/>
      <c r="S14" s="326"/>
      <c r="T14" s="326"/>
    </row>
    <row r="15" spans="1:20" s="325" customFormat="1" ht="15" customHeight="1">
      <c r="A15" s="326"/>
      <c r="B15" s="326"/>
      <c r="C15" s="326"/>
      <c r="D15" s="326"/>
      <c r="F15" s="324"/>
      <c r="G15" s="1200" t="s">
        <v>593</v>
      </c>
      <c r="H15" s="1200"/>
      <c r="I15" s="226"/>
      <c r="J15" s="326"/>
      <c r="K15" s="326"/>
      <c r="L15" s="326"/>
      <c r="M15" s="326"/>
      <c r="N15" s="326"/>
      <c r="O15" s="326"/>
      <c r="P15" s="326"/>
      <c r="Q15" s="326"/>
      <c r="R15" s="326"/>
      <c r="S15" s="326"/>
      <c r="T15" s="326"/>
    </row>
  </sheetData>
  <sheetProtection algorithmName="SHA-512" hashValue="w02m2K9CSRP8WwdfHZGBmZbpPjjYtjN3JF5L9EIGleC0WMjXFR2nPm7UIBXdvmBckEURuqubueZ8unPw8gXFMQ==" saltValue="UBzNplMzqeBF1404wFZcR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CG30"/>
  <sheetViews>
    <sheetView showGridLines="0" topLeftCell="I4" zoomScaleNormal="100" workbookViewId="0">
      <selection activeCell="O20" sqref="O20:BZ20"/>
    </sheetView>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customWidth="1"/>
    <col min="16" max="17" width="23.7109375" style="523" hidden="1" customWidth="1"/>
    <col min="18" max="18" width="11.7109375" style="523" customWidth="1"/>
    <col min="19" max="19" width="3.7109375" style="523" customWidth="1"/>
    <col min="20" max="20" width="24.42578125" style="523" customWidth="1"/>
    <col min="21" max="21" width="8.5703125" style="523" customWidth="1"/>
    <col min="22" max="22" width="29.7109375" style="1061" customWidth="1"/>
    <col min="23" max="24" width="23.7109375" style="1061" hidden="1" customWidth="1"/>
    <col min="25" max="25" width="11.7109375" style="1061" customWidth="1"/>
    <col min="26" max="26" width="3.7109375" style="1061" customWidth="1"/>
    <col min="27" max="27" width="24.42578125" style="1061" customWidth="1"/>
    <col min="28" max="28" width="8.5703125" style="1061" customWidth="1"/>
    <col min="29" max="29" width="29.7109375" style="1061" customWidth="1"/>
    <col min="30" max="31" width="23.7109375" style="1061" hidden="1" customWidth="1"/>
    <col min="32" max="32" width="11.7109375" style="1061" customWidth="1"/>
    <col min="33" max="33" width="3.7109375" style="1061" customWidth="1"/>
    <col min="34" max="34" width="24.42578125" style="1061" customWidth="1"/>
    <col min="35" max="35" width="8.5703125" style="1061" customWidth="1"/>
    <col min="36" max="36" width="29.7109375" style="1061" customWidth="1"/>
    <col min="37" max="38" width="23.7109375" style="1061" hidden="1" customWidth="1"/>
    <col min="39" max="39" width="11.7109375" style="1061" customWidth="1"/>
    <col min="40" max="40" width="3.7109375" style="1061" customWidth="1"/>
    <col min="41" max="41" width="24.42578125" style="1061" customWidth="1"/>
    <col min="42" max="42" width="8.5703125" style="1061" customWidth="1"/>
    <col min="43" max="43" width="29.7109375" style="1061" customWidth="1"/>
    <col min="44" max="45" width="23.7109375" style="1061" hidden="1" customWidth="1"/>
    <col min="46" max="46" width="11.7109375" style="1061" customWidth="1"/>
    <col min="47" max="47" width="3.7109375" style="1061" customWidth="1"/>
    <col min="48" max="48" width="24.42578125" style="1061" customWidth="1"/>
    <col min="49" max="49" width="8.5703125" style="1061" customWidth="1"/>
    <col min="50" max="50" width="29.7109375" style="1061" customWidth="1"/>
    <col min="51" max="52" width="23.7109375" style="1061" hidden="1" customWidth="1"/>
    <col min="53" max="53" width="11.7109375" style="1061" customWidth="1"/>
    <col min="54" max="54" width="3.7109375" style="1061" customWidth="1"/>
    <col min="55" max="55" width="24.42578125" style="1061" customWidth="1"/>
    <col min="56" max="56" width="8.5703125" style="1061" customWidth="1"/>
    <col min="57" max="57" width="29.7109375" style="1061" customWidth="1"/>
    <col min="58" max="59" width="23.7109375" style="1061" hidden="1" customWidth="1"/>
    <col min="60" max="60" width="11.7109375" style="1061" customWidth="1"/>
    <col min="61" max="61" width="3.7109375" style="1061" customWidth="1"/>
    <col min="62" max="62" width="24.42578125" style="1061" customWidth="1"/>
    <col min="63" max="63" width="8.5703125" style="1061" customWidth="1"/>
    <col min="64" max="64" width="29.7109375" style="1061" customWidth="1"/>
    <col min="65" max="66" width="23.7109375" style="1061" hidden="1" customWidth="1"/>
    <col min="67" max="67" width="11.7109375" style="1061" customWidth="1"/>
    <col min="68" max="68" width="3.7109375" style="1061" customWidth="1"/>
    <col min="69" max="69" width="24.42578125" style="1061" customWidth="1"/>
    <col min="70" max="70" width="8.5703125" style="1061" customWidth="1"/>
    <col min="71" max="71" width="29.7109375" style="1061" customWidth="1"/>
    <col min="72" max="73" width="23.7109375" style="1061" hidden="1" customWidth="1"/>
    <col min="74" max="74" width="11.7109375" style="1061" customWidth="1"/>
    <col min="75" max="75" width="3.7109375" style="1061" customWidth="1"/>
    <col min="76" max="76" width="24.42578125" style="1061" customWidth="1"/>
    <col min="77" max="77" width="8.5703125" style="1061" hidden="1" customWidth="1"/>
    <col min="78" max="78" width="4.7109375" style="523" customWidth="1"/>
    <col min="79" max="79" width="115.7109375" style="523" customWidth="1"/>
    <col min="80" max="81" width="10.5703125" style="585"/>
    <col min="82" max="82" width="11.140625" style="585" customWidth="1"/>
    <col min="83" max="85" width="10.5703125" style="585"/>
    <col min="86" max="305" width="10.5703125" style="523"/>
    <col min="306" max="313" width="0" style="523" hidden="1" customWidth="1"/>
    <col min="314" max="314" width="3.7109375" style="523" customWidth="1"/>
    <col min="315" max="315" width="3.85546875" style="523" customWidth="1"/>
    <col min="316" max="316" width="3.7109375" style="523" customWidth="1"/>
    <col min="317" max="317" width="12.7109375" style="523" customWidth="1"/>
    <col min="318" max="318" width="52.7109375" style="523" customWidth="1"/>
    <col min="319" max="322" width="0" style="523" hidden="1" customWidth="1"/>
    <col min="323" max="323" width="12.28515625" style="523" customWidth="1"/>
    <col min="324" max="324" width="6.42578125" style="523" customWidth="1"/>
    <col min="325" max="325" width="12.28515625" style="523" customWidth="1"/>
    <col min="326" max="326" width="0" style="523" hidden="1" customWidth="1"/>
    <col min="327" max="327" width="3.7109375" style="523" customWidth="1"/>
    <col min="328" max="328" width="11.140625" style="523" bestFit="1" customWidth="1"/>
    <col min="329" max="330" width="10.5703125" style="523"/>
    <col min="331" max="331" width="11.140625" style="523" customWidth="1"/>
    <col min="332" max="561" width="10.5703125" style="523"/>
    <col min="562" max="569" width="0" style="523" hidden="1" customWidth="1"/>
    <col min="570" max="570" width="3.7109375" style="523" customWidth="1"/>
    <col min="571" max="571" width="3.85546875" style="523" customWidth="1"/>
    <col min="572" max="572" width="3.7109375" style="523" customWidth="1"/>
    <col min="573" max="573" width="12.7109375" style="523" customWidth="1"/>
    <col min="574" max="574" width="52.7109375" style="523" customWidth="1"/>
    <col min="575" max="578" width="0" style="523" hidden="1" customWidth="1"/>
    <col min="579" max="579" width="12.28515625" style="523" customWidth="1"/>
    <col min="580" max="580" width="6.42578125" style="523" customWidth="1"/>
    <col min="581" max="581" width="12.28515625" style="523" customWidth="1"/>
    <col min="582" max="582" width="0" style="523" hidden="1" customWidth="1"/>
    <col min="583" max="583" width="3.7109375" style="523" customWidth="1"/>
    <col min="584" max="584" width="11.140625" style="523" bestFit="1" customWidth="1"/>
    <col min="585" max="586" width="10.5703125" style="523"/>
    <col min="587" max="587" width="11.140625" style="523" customWidth="1"/>
    <col min="588" max="817" width="10.5703125" style="523"/>
    <col min="818" max="825" width="0" style="523" hidden="1" customWidth="1"/>
    <col min="826" max="826" width="3.7109375" style="523" customWidth="1"/>
    <col min="827" max="827" width="3.85546875" style="523" customWidth="1"/>
    <col min="828" max="828" width="3.7109375" style="523" customWidth="1"/>
    <col min="829" max="829" width="12.7109375" style="523" customWidth="1"/>
    <col min="830" max="830" width="52.7109375" style="523" customWidth="1"/>
    <col min="831" max="834" width="0" style="523" hidden="1" customWidth="1"/>
    <col min="835" max="835" width="12.28515625" style="523" customWidth="1"/>
    <col min="836" max="836" width="6.42578125" style="523" customWidth="1"/>
    <col min="837" max="837" width="12.28515625" style="523" customWidth="1"/>
    <col min="838" max="838" width="0" style="523" hidden="1" customWidth="1"/>
    <col min="839" max="839" width="3.7109375" style="523" customWidth="1"/>
    <col min="840" max="840" width="11.140625" style="523" bestFit="1" customWidth="1"/>
    <col min="841" max="842" width="10.5703125" style="523"/>
    <col min="843" max="843" width="11.140625" style="523" customWidth="1"/>
    <col min="844" max="1073" width="10.5703125" style="523"/>
    <col min="1074" max="1081" width="0" style="523" hidden="1" customWidth="1"/>
    <col min="1082" max="1082" width="3.7109375" style="523" customWidth="1"/>
    <col min="1083" max="1083" width="3.85546875" style="523" customWidth="1"/>
    <col min="1084" max="1084" width="3.7109375" style="523" customWidth="1"/>
    <col min="1085" max="1085" width="12.7109375" style="523" customWidth="1"/>
    <col min="1086" max="1086" width="52.7109375" style="523" customWidth="1"/>
    <col min="1087" max="1090" width="0" style="523" hidden="1" customWidth="1"/>
    <col min="1091" max="1091" width="12.28515625" style="523" customWidth="1"/>
    <col min="1092" max="1092" width="6.42578125" style="523" customWidth="1"/>
    <col min="1093" max="1093" width="12.28515625" style="523" customWidth="1"/>
    <col min="1094" max="1094" width="0" style="523" hidden="1" customWidth="1"/>
    <col min="1095" max="1095" width="3.7109375" style="523" customWidth="1"/>
    <col min="1096" max="1096" width="11.140625" style="523" bestFit="1" customWidth="1"/>
    <col min="1097" max="1098" width="10.5703125" style="523"/>
    <col min="1099" max="1099" width="11.140625" style="523" customWidth="1"/>
    <col min="1100" max="1329" width="10.5703125" style="523"/>
    <col min="1330" max="1337" width="0" style="523" hidden="1" customWidth="1"/>
    <col min="1338" max="1338" width="3.7109375" style="523" customWidth="1"/>
    <col min="1339" max="1339" width="3.85546875" style="523" customWidth="1"/>
    <col min="1340" max="1340" width="3.7109375" style="523" customWidth="1"/>
    <col min="1341" max="1341" width="12.7109375" style="523" customWidth="1"/>
    <col min="1342" max="1342" width="52.7109375" style="523" customWidth="1"/>
    <col min="1343" max="1346" width="0" style="523" hidden="1" customWidth="1"/>
    <col min="1347" max="1347" width="12.28515625" style="523" customWidth="1"/>
    <col min="1348" max="1348" width="6.42578125" style="523" customWidth="1"/>
    <col min="1349" max="1349" width="12.28515625" style="523" customWidth="1"/>
    <col min="1350" max="1350" width="0" style="523" hidden="1" customWidth="1"/>
    <col min="1351" max="1351" width="3.7109375" style="523" customWidth="1"/>
    <col min="1352" max="1352" width="11.140625" style="523" bestFit="1" customWidth="1"/>
    <col min="1353" max="1354" width="10.5703125" style="523"/>
    <col min="1355" max="1355" width="11.140625" style="523" customWidth="1"/>
    <col min="1356" max="1585" width="10.5703125" style="523"/>
    <col min="1586" max="1593" width="0" style="523" hidden="1" customWidth="1"/>
    <col min="1594" max="1594" width="3.7109375" style="523" customWidth="1"/>
    <col min="1595" max="1595" width="3.85546875" style="523" customWidth="1"/>
    <col min="1596" max="1596" width="3.7109375" style="523" customWidth="1"/>
    <col min="1597" max="1597" width="12.7109375" style="523" customWidth="1"/>
    <col min="1598" max="1598" width="52.7109375" style="523" customWidth="1"/>
    <col min="1599" max="1602" width="0" style="523" hidden="1" customWidth="1"/>
    <col min="1603" max="1603" width="12.28515625" style="523" customWidth="1"/>
    <col min="1604" max="1604" width="6.42578125" style="523" customWidth="1"/>
    <col min="1605" max="1605" width="12.28515625" style="523" customWidth="1"/>
    <col min="1606" max="1606" width="0" style="523" hidden="1" customWidth="1"/>
    <col min="1607" max="1607" width="3.7109375" style="523" customWidth="1"/>
    <col min="1608" max="1608" width="11.140625" style="523" bestFit="1" customWidth="1"/>
    <col min="1609" max="1610" width="10.5703125" style="523"/>
    <col min="1611" max="1611" width="11.140625" style="523" customWidth="1"/>
    <col min="1612" max="1841" width="10.5703125" style="523"/>
    <col min="1842" max="1849" width="0" style="523" hidden="1" customWidth="1"/>
    <col min="1850" max="1850" width="3.7109375" style="523" customWidth="1"/>
    <col min="1851" max="1851" width="3.85546875" style="523" customWidth="1"/>
    <col min="1852" max="1852" width="3.7109375" style="523" customWidth="1"/>
    <col min="1853" max="1853" width="12.7109375" style="523" customWidth="1"/>
    <col min="1854" max="1854" width="52.7109375" style="523" customWidth="1"/>
    <col min="1855" max="1858" width="0" style="523" hidden="1" customWidth="1"/>
    <col min="1859" max="1859" width="12.28515625" style="523" customWidth="1"/>
    <col min="1860" max="1860" width="6.42578125" style="523" customWidth="1"/>
    <col min="1861" max="1861" width="12.28515625" style="523" customWidth="1"/>
    <col min="1862" max="1862" width="0" style="523" hidden="1" customWidth="1"/>
    <col min="1863" max="1863" width="3.7109375" style="523" customWidth="1"/>
    <col min="1864" max="1864" width="11.140625" style="523" bestFit="1" customWidth="1"/>
    <col min="1865" max="1866" width="10.5703125" style="523"/>
    <col min="1867" max="1867" width="11.140625" style="523" customWidth="1"/>
    <col min="1868" max="2097" width="10.5703125" style="523"/>
    <col min="2098" max="2105" width="0" style="523" hidden="1" customWidth="1"/>
    <col min="2106" max="2106" width="3.7109375" style="523" customWidth="1"/>
    <col min="2107" max="2107" width="3.85546875" style="523" customWidth="1"/>
    <col min="2108" max="2108" width="3.7109375" style="523" customWidth="1"/>
    <col min="2109" max="2109" width="12.7109375" style="523" customWidth="1"/>
    <col min="2110" max="2110" width="52.7109375" style="523" customWidth="1"/>
    <col min="2111" max="2114" width="0" style="523" hidden="1" customWidth="1"/>
    <col min="2115" max="2115" width="12.28515625" style="523" customWidth="1"/>
    <col min="2116" max="2116" width="6.42578125" style="523" customWidth="1"/>
    <col min="2117" max="2117" width="12.28515625" style="523" customWidth="1"/>
    <col min="2118" max="2118" width="0" style="523" hidden="1" customWidth="1"/>
    <col min="2119" max="2119" width="3.7109375" style="523" customWidth="1"/>
    <col min="2120" max="2120" width="11.140625" style="523" bestFit="1" customWidth="1"/>
    <col min="2121" max="2122" width="10.5703125" style="523"/>
    <col min="2123" max="2123" width="11.140625" style="523" customWidth="1"/>
    <col min="2124" max="2353" width="10.5703125" style="523"/>
    <col min="2354" max="2361" width="0" style="523" hidden="1" customWidth="1"/>
    <col min="2362" max="2362" width="3.7109375" style="523" customWidth="1"/>
    <col min="2363" max="2363" width="3.85546875" style="523" customWidth="1"/>
    <col min="2364" max="2364" width="3.7109375" style="523" customWidth="1"/>
    <col min="2365" max="2365" width="12.7109375" style="523" customWidth="1"/>
    <col min="2366" max="2366" width="52.7109375" style="523" customWidth="1"/>
    <col min="2367" max="2370" width="0" style="523" hidden="1" customWidth="1"/>
    <col min="2371" max="2371" width="12.28515625" style="523" customWidth="1"/>
    <col min="2372" max="2372" width="6.42578125" style="523" customWidth="1"/>
    <col min="2373" max="2373" width="12.28515625" style="523" customWidth="1"/>
    <col min="2374" max="2374" width="0" style="523" hidden="1" customWidth="1"/>
    <col min="2375" max="2375" width="3.7109375" style="523" customWidth="1"/>
    <col min="2376" max="2376" width="11.140625" style="523" bestFit="1" customWidth="1"/>
    <col min="2377" max="2378" width="10.5703125" style="523"/>
    <col min="2379" max="2379" width="11.140625" style="523" customWidth="1"/>
    <col min="2380" max="2609" width="10.5703125" style="523"/>
    <col min="2610" max="2617" width="0" style="523" hidden="1" customWidth="1"/>
    <col min="2618" max="2618" width="3.7109375" style="523" customWidth="1"/>
    <col min="2619" max="2619" width="3.85546875" style="523" customWidth="1"/>
    <col min="2620" max="2620" width="3.7109375" style="523" customWidth="1"/>
    <col min="2621" max="2621" width="12.7109375" style="523" customWidth="1"/>
    <col min="2622" max="2622" width="52.7109375" style="523" customWidth="1"/>
    <col min="2623" max="2626" width="0" style="523" hidden="1" customWidth="1"/>
    <col min="2627" max="2627" width="12.28515625" style="523" customWidth="1"/>
    <col min="2628" max="2628" width="6.42578125" style="523" customWidth="1"/>
    <col min="2629" max="2629" width="12.28515625" style="523" customWidth="1"/>
    <col min="2630" max="2630" width="0" style="523" hidden="1" customWidth="1"/>
    <col min="2631" max="2631" width="3.7109375" style="523" customWidth="1"/>
    <col min="2632" max="2632" width="11.140625" style="523" bestFit="1" customWidth="1"/>
    <col min="2633" max="2634" width="10.5703125" style="523"/>
    <col min="2635" max="2635" width="11.140625" style="523" customWidth="1"/>
    <col min="2636" max="2865" width="10.5703125" style="523"/>
    <col min="2866" max="2873" width="0" style="523" hidden="1" customWidth="1"/>
    <col min="2874" max="2874" width="3.7109375" style="523" customWidth="1"/>
    <col min="2875" max="2875" width="3.85546875" style="523" customWidth="1"/>
    <col min="2876" max="2876" width="3.7109375" style="523" customWidth="1"/>
    <col min="2877" max="2877" width="12.7109375" style="523" customWidth="1"/>
    <col min="2878" max="2878" width="52.7109375" style="523" customWidth="1"/>
    <col min="2879" max="2882" width="0" style="523" hidden="1" customWidth="1"/>
    <col min="2883" max="2883" width="12.28515625" style="523" customWidth="1"/>
    <col min="2884" max="2884" width="6.42578125" style="523" customWidth="1"/>
    <col min="2885" max="2885" width="12.28515625" style="523" customWidth="1"/>
    <col min="2886" max="2886" width="0" style="523" hidden="1" customWidth="1"/>
    <col min="2887" max="2887" width="3.7109375" style="523" customWidth="1"/>
    <col min="2888" max="2888" width="11.140625" style="523" bestFit="1" customWidth="1"/>
    <col min="2889" max="2890" width="10.5703125" style="523"/>
    <col min="2891" max="2891" width="11.140625" style="523" customWidth="1"/>
    <col min="2892" max="3121" width="10.5703125" style="523"/>
    <col min="3122" max="3129" width="0" style="523" hidden="1" customWidth="1"/>
    <col min="3130" max="3130" width="3.7109375" style="523" customWidth="1"/>
    <col min="3131" max="3131" width="3.85546875" style="523" customWidth="1"/>
    <col min="3132" max="3132" width="3.7109375" style="523" customWidth="1"/>
    <col min="3133" max="3133" width="12.7109375" style="523" customWidth="1"/>
    <col min="3134" max="3134" width="52.7109375" style="523" customWidth="1"/>
    <col min="3135" max="3138" width="0" style="523" hidden="1" customWidth="1"/>
    <col min="3139" max="3139" width="12.28515625" style="523" customWidth="1"/>
    <col min="3140" max="3140" width="6.42578125" style="523" customWidth="1"/>
    <col min="3141" max="3141" width="12.28515625" style="523" customWidth="1"/>
    <col min="3142" max="3142" width="0" style="523" hidden="1" customWidth="1"/>
    <col min="3143" max="3143" width="3.7109375" style="523" customWidth="1"/>
    <col min="3144" max="3144" width="11.140625" style="523" bestFit="1" customWidth="1"/>
    <col min="3145" max="3146" width="10.5703125" style="523"/>
    <col min="3147" max="3147" width="11.140625" style="523" customWidth="1"/>
    <col min="3148" max="3377" width="10.5703125" style="523"/>
    <col min="3378" max="3385" width="0" style="523" hidden="1" customWidth="1"/>
    <col min="3386" max="3386" width="3.7109375" style="523" customWidth="1"/>
    <col min="3387" max="3387" width="3.85546875" style="523" customWidth="1"/>
    <col min="3388" max="3388" width="3.7109375" style="523" customWidth="1"/>
    <col min="3389" max="3389" width="12.7109375" style="523" customWidth="1"/>
    <col min="3390" max="3390" width="52.7109375" style="523" customWidth="1"/>
    <col min="3391" max="3394" width="0" style="523" hidden="1" customWidth="1"/>
    <col min="3395" max="3395" width="12.28515625" style="523" customWidth="1"/>
    <col min="3396" max="3396" width="6.42578125" style="523" customWidth="1"/>
    <col min="3397" max="3397" width="12.28515625" style="523" customWidth="1"/>
    <col min="3398" max="3398" width="0" style="523" hidden="1" customWidth="1"/>
    <col min="3399" max="3399" width="3.7109375" style="523" customWidth="1"/>
    <col min="3400" max="3400" width="11.140625" style="523" bestFit="1" customWidth="1"/>
    <col min="3401" max="3402" width="10.5703125" style="523"/>
    <col min="3403" max="3403" width="11.140625" style="523" customWidth="1"/>
    <col min="3404" max="3633" width="10.5703125" style="523"/>
    <col min="3634" max="3641" width="0" style="523" hidden="1" customWidth="1"/>
    <col min="3642" max="3642" width="3.7109375" style="523" customWidth="1"/>
    <col min="3643" max="3643" width="3.85546875" style="523" customWidth="1"/>
    <col min="3644" max="3644" width="3.7109375" style="523" customWidth="1"/>
    <col min="3645" max="3645" width="12.7109375" style="523" customWidth="1"/>
    <col min="3646" max="3646" width="52.7109375" style="523" customWidth="1"/>
    <col min="3647" max="3650" width="0" style="523" hidden="1" customWidth="1"/>
    <col min="3651" max="3651" width="12.28515625" style="523" customWidth="1"/>
    <col min="3652" max="3652" width="6.42578125" style="523" customWidth="1"/>
    <col min="3653" max="3653" width="12.28515625" style="523" customWidth="1"/>
    <col min="3654" max="3654" width="0" style="523" hidden="1" customWidth="1"/>
    <col min="3655" max="3655" width="3.7109375" style="523" customWidth="1"/>
    <col min="3656" max="3656" width="11.140625" style="523" bestFit="1" customWidth="1"/>
    <col min="3657" max="3658" width="10.5703125" style="523"/>
    <col min="3659" max="3659" width="11.140625" style="523" customWidth="1"/>
    <col min="3660" max="3889" width="10.5703125" style="523"/>
    <col min="3890" max="3897" width="0" style="523" hidden="1" customWidth="1"/>
    <col min="3898" max="3898" width="3.7109375" style="523" customWidth="1"/>
    <col min="3899" max="3899" width="3.85546875" style="523" customWidth="1"/>
    <col min="3900" max="3900" width="3.7109375" style="523" customWidth="1"/>
    <col min="3901" max="3901" width="12.7109375" style="523" customWidth="1"/>
    <col min="3902" max="3902" width="52.7109375" style="523" customWidth="1"/>
    <col min="3903" max="3906" width="0" style="523" hidden="1" customWidth="1"/>
    <col min="3907" max="3907" width="12.28515625" style="523" customWidth="1"/>
    <col min="3908" max="3908" width="6.42578125" style="523" customWidth="1"/>
    <col min="3909" max="3909" width="12.28515625" style="523" customWidth="1"/>
    <col min="3910" max="3910" width="0" style="523" hidden="1" customWidth="1"/>
    <col min="3911" max="3911" width="3.7109375" style="523" customWidth="1"/>
    <col min="3912" max="3912" width="11.140625" style="523" bestFit="1" customWidth="1"/>
    <col min="3913" max="3914" width="10.5703125" style="523"/>
    <col min="3915" max="3915" width="11.140625" style="523" customWidth="1"/>
    <col min="3916" max="4145" width="10.5703125" style="523"/>
    <col min="4146" max="4153" width="0" style="523" hidden="1" customWidth="1"/>
    <col min="4154" max="4154" width="3.7109375" style="523" customWidth="1"/>
    <col min="4155" max="4155" width="3.85546875" style="523" customWidth="1"/>
    <col min="4156" max="4156" width="3.7109375" style="523" customWidth="1"/>
    <col min="4157" max="4157" width="12.7109375" style="523" customWidth="1"/>
    <col min="4158" max="4158" width="52.7109375" style="523" customWidth="1"/>
    <col min="4159" max="4162" width="0" style="523" hidden="1" customWidth="1"/>
    <col min="4163" max="4163" width="12.28515625" style="523" customWidth="1"/>
    <col min="4164" max="4164" width="6.42578125" style="523" customWidth="1"/>
    <col min="4165" max="4165" width="12.28515625" style="523" customWidth="1"/>
    <col min="4166" max="4166" width="0" style="523" hidden="1" customWidth="1"/>
    <col min="4167" max="4167" width="3.7109375" style="523" customWidth="1"/>
    <col min="4168" max="4168" width="11.140625" style="523" bestFit="1" customWidth="1"/>
    <col min="4169" max="4170" width="10.5703125" style="523"/>
    <col min="4171" max="4171" width="11.140625" style="523" customWidth="1"/>
    <col min="4172" max="4401" width="10.5703125" style="523"/>
    <col min="4402" max="4409" width="0" style="523" hidden="1" customWidth="1"/>
    <col min="4410" max="4410" width="3.7109375" style="523" customWidth="1"/>
    <col min="4411" max="4411" width="3.85546875" style="523" customWidth="1"/>
    <col min="4412" max="4412" width="3.7109375" style="523" customWidth="1"/>
    <col min="4413" max="4413" width="12.7109375" style="523" customWidth="1"/>
    <col min="4414" max="4414" width="52.7109375" style="523" customWidth="1"/>
    <col min="4415" max="4418" width="0" style="523" hidden="1" customWidth="1"/>
    <col min="4419" max="4419" width="12.28515625" style="523" customWidth="1"/>
    <col min="4420" max="4420" width="6.42578125" style="523" customWidth="1"/>
    <col min="4421" max="4421" width="12.28515625" style="523" customWidth="1"/>
    <col min="4422" max="4422" width="0" style="523" hidden="1" customWidth="1"/>
    <col min="4423" max="4423" width="3.7109375" style="523" customWidth="1"/>
    <col min="4424" max="4424" width="11.140625" style="523" bestFit="1" customWidth="1"/>
    <col min="4425" max="4426" width="10.5703125" style="523"/>
    <col min="4427" max="4427" width="11.140625" style="523" customWidth="1"/>
    <col min="4428" max="4657" width="10.5703125" style="523"/>
    <col min="4658" max="4665" width="0" style="523" hidden="1" customWidth="1"/>
    <col min="4666" max="4666" width="3.7109375" style="523" customWidth="1"/>
    <col min="4667" max="4667" width="3.85546875" style="523" customWidth="1"/>
    <col min="4668" max="4668" width="3.7109375" style="523" customWidth="1"/>
    <col min="4669" max="4669" width="12.7109375" style="523" customWidth="1"/>
    <col min="4670" max="4670" width="52.7109375" style="523" customWidth="1"/>
    <col min="4671" max="4674" width="0" style="523" hidden="1" customWidth="1"/>
    <col min="4675" max="4675" width="12.28515625" style="523" customWidth="1"/>
    <col min="4676" max="4676" width="6.42578125" style="523" customWidth="1"/>
    <col min="4677" max="4677" width="12.28515625" style="523" customWidth="1"/>
    <col min="4678" max="4678" width="0" style="523" hidden="1" customWidth="1"/>
    <col min="4679" max="4679" width="3.7109375" style="523" customWidth="1"/>
    <col min="4680" max="4680" width="11.140625" style="523" bestFit="1" customWidth="1"/>
    <col min="4681" max="4682" width="10.5703125" style="523"/>
    <col min="4683" max="4683" width="11.140625" style="523" customWidth="1"/>
    <col min="4684" max="4913" width="10.5703125" style="523"/>
    <col min="4914" max="4921" width="0" style="523" hidden="1" customWidth="1"/>
    <col min="4922" max="4922" width="3.7109375" style="523" customWidth="1"/>
    <col min="4923" max="4923" width="3.85546875" style="523" customWidth="1"/>
    <col min="4924" max="4924" width="3.7109375" style="523" customWidth="1"/>
    <col min="4925" max="4925" width="12.7109375" style="523" customWidth="1"/>
    <col min="4926" max="4926" width="52.7109375" style="523" customWidth="1"/>
    <col min="4927" max="4930" width="0" style="523" hidden="1" customWidth="1"/>
    <col min="4931" max="4931" width="12.28515625" style="523" customWidth="1"/>
    <col min="4932" max="4932" width="6.42578125" style="523" customWidth="1"/>
    <col min="4933" max="4933" width="12.28515625" style="523" customWidth="1"/>
    <col min="4934" max="4934" width="0" style="523" hidden="1" customWidth="1"/>
    <col min="4935" max="4935" width="3.7109375" style="523" customWidth="1"/>
    <col min="4936" max="4936" width="11.140625" style="523" bestFit="1" customWidth="1"/>
    <col min="4937" max="4938" width="10.5703125" style="523"/>
    <col min="4939" max="4939" width="11.140625" style="523" customWidth="1"/>
    <col min="4940" max="5169" width="10.5703125" style="523"/>
    <col min="5170" max="5177" width="0" style="523" hidden="1" customWidth="1"/>
    <col min="5178" max="5178" width="3.7109375" style="523" customWidth="1"/>
    <col min="5179" max="5179" width="3.85546875" style="523" customWidth="1"/>
    <col min="5180" max="5180" width="3.7109375" style="523" customWidth="1"/>
    <col min="5181" max="5181" width="12.7109375" style="523" customWidth="1"/>
    <col min="5182" max="5182" width="52.7109375" style="523" customWidth="1"/>
    <col min="5183" max="5186" width="0" style="523" hidden="1" customWidth="1"/>
    <col min="5187" max="5187" width="12.28515625" style="523" customWidth="1"/>
    <col min="5188" max="5188" width="6.42578125" style="523" customWidth="1"/>
    <col min="5189" max="5189" width="12.28515625" style="523" customWidth="1"/>
    <col min="5190" max="5190" width="0" style="523" hidden="1" customWidth="1"/>
    <col min="5191" max="5191" width="3.7109375" style="523" customWidth="1"/>
    <col min="5192" max="5192" width="11.140625" style="523" bestFit="1" customWidth="1"/>
    <col min="5193" max="5194" width="10.5703125" style="523"/>
    <col min="5195" max="5195" width="11.140625" style="523" customWidth="1"/>
    <col min="5196" max="5425" width="10.5703125" style="523"/>
    <col min="5426" max="5433" width="0" style="523" hidden="1" customWidth="1"/>
    <col min="5434" max="5434" width="3.7109375" style="523" customWidth="1"/>
    <col min="5435" max="5435" width="3.85546875" style="523" customWidth="1"/>
    <col min="5436" max="5436" width="3.7109375" style="523" customWidth="1"/>
    <col min="5437" max="5437" width="12.7109375" style="523" customWidth="1"/>
    <col min="5438" max="5438" width="52.7109375" style="523" customWidth="1"/>
    <col min="5439" max="5442" width="0" style="523" hidden="1" customWidth="1"/>
    <col min="5443" max="5443" width="12.28515625" style="523" customWidth="1"/>
    <col min="5444" max="5444" width="6.42578125" style="523" customWidth="1"/>
    <col min="5445" max="5445" width="12.28515625" style="523" customWidth="1"/>
    <col min="5446" max="5446" width="0" style="523" hidden="1" customWidth="1"/>
    <col min="5447" max="5447" width="3.7109375" style="523" customWidth="1"/>
    <col min="5448" max="5448" width="11.140625" style="523" bestFit="1" customWidth="1"/>
    <col min="5449" max="5450" width="10.5703125" style="523"/>
    <col min="5451" max="5451" width="11.140625" style="523" customWidth="1"/>
    <col min="5452" max="5681" width="10.5703125" style="523"/>
    <col min="5682" max="5689" width="0" style="523" hidden="1" customWidth="1"/>
    <col min="5690" max="5690" width="3.7109375" style="523" customWidth="1"/>
    <col min="5691" max="5691" width="3.85546875" style="523" customWidth="1"/>
    <col min="5692" max="5692" width="3.7109375" style="523" customWidth="1"/>
    <col min="5693" max="5693" width="12.7109375" style="523" customWidth="1"/>
    <col min="5694" max="5694" width="52.7109375" style="523" customWidth="1"/>
    <col min="5695" max="5698" width="0" style="523" hidden="1" customWidth="1"/>
    <col min="5699" max="5699" width="12.28515625" style="523" customWidth="1"/>
    <col min="5700" max="5700" width="6.42578125" style="523" customWidth="1"/>
    <col min="5701" max="5701" width="12.28515625" style="523" customWidth="1"/>
    <col min="5702" max="5702" width="0" style="523" hidden="1" customWidth="1"/>
    <col min="5703" max="5703" width="3.7109375" style="523" customWidth="1"/>
    <col min="5704" max="5704" width="11.140625" style="523" bestFit="1" customWidth="1"/>
    <col min="5705" max="5706" width="10.5703125" style="523"/>
    <col min="5707" max="5707" width="11.140625" style="523" customWidth="1"/>
    <col min="5708" max="5937" width="10.5703125" style="523"/>
    <col min="5938" max="5945" width="0" style="523" hidden="1" customWidth="1"/>
    <col min="5946" max="5946" width="3.7109375" style="523" customWidth="1"/>
    <col min="5947" max="5947" width="3.85546875" style="523" customWidth="1"/>
    <col min="5948" max="5948" width="3.7109375" style="523" customWidth="1"/>
    <col min="5949" max="5949" width="12.7109375" style="523" customWidth="1"/>
    <col min="5950" max="5950" width="52.7109375" style="523" customWidth="1"/>
    <col min="5951" max="5954" width="0" style="523" hidden="1" customWidth="1"/>
    <col min="5955" max="5955" width="12.28515625" style="523" customWidth="1"/>
    <col min="5956" max="5956" width="6.42578125" style="523" customWidth="1"/>
    <col min="5957" max="5957" width="12.28515625" style="523" customWidth="1"/>
    <col min="5958" max="5958" width="0" style="523" hidden="1" customWidth="1"/>
    <col min="5959" max="5959" width="3.7109375" style="523" customWidth="1"/>
    <col min="5960" max="5960" width="11.140625" style="523" bestFit="1" customWidth="1"/>
    <col min="5961" max="5962" width="10.5703125" style="523"/>
    <col min="5963" max="5963" width="11.140625" style="523" customWidth="1"/>
    <col min="5964" max="6193" width="10.5703125" style="523"/>
    <col min="6194" max="6201" width="0" style="523" hidden="1" customWidth="1"/>
    <col min="6202" max="6202" width="3.7109375" style="523" customWidth="1"/>
    <col min="6203" max="6203" width="3.85546875" style="523" customWidth="1"/>
    <col min="6204" max="6204" width="3.7109375" style="523" customWidth="1"/>
    <col min="6205" max="6205" width="12.7109375" style="523" customWidth="1"/>
    <col min="6206" max="6206" width="52.7109375" style="523" customWidth="1"/>
    <col min="6207" max="6210" width="0" style="523" hidden="1" customWidth="1"/>
    <col min="6211" max="6211" width="12.28515625" style="523" customWidth="1"/>
    <col min="6212" max="6212" width="6.42578125" style="523" customWidth="1"/>
    <col min="6213" max="6213" width="12.28515625" style="523" customWidth="1"/>
    <col min="6214" max="6214" width="0" style="523" hidden="1" customWidth="1"/>
    <col min="6215" max="6215" width="3.7109375" style="523" customWidth="1"/>
    <col min="6216" max="6216" width="11.140625" style="523" bestFit="1" customWidth="1"/>
    <col min="6217" max="6218" width="10.5703125" style="523"/>
    <col min="6219" max="6219" width="11.140625" style="523" customWidth="1"/>
    <col min="6220" max="6449" width="10.5703125" style="523"/>
    <col min="6450" max="6457" width="0" style="523" hidden="1" customWidth="1"/>
    <col min="6458" max="6458" width="3.7109375" style="523" customWidth="1"/>
    <col min="6459" max="6459" width="3.85546875" style="523" customWidth="1"/>
    <col min="6460" max="6460" width="3.7109375" style="523" customWidth="1"/>
    <col min="6461" max="6461" width="12.7109375" style="523" customWidth="1"/>
    <col min="6462" max="6462" width="52.7109375" style="523" customWidth="1"/>
    <col min="6463" max="6466" width="0" style="523" hidden="1" customWidth="1"/>
    <col min="6467" max="6467" width="12.28515625" style="523" customWidth="1"/>
    <col min="6468" max="6468" width="6.42578125" style="523" customWidth="1"/>
    <col min="6469" max="6469" width="12.28515625" style="523" customWidth="1"/>
    <col min="6470" max="6470" width="0" style="523" hidden="1" customWidth="1"/>
    <col min="6471" max="6471" width="3.7109375" style="523" customWidth="1"/>
    <col min="6472" max="6472" width="11.140625" style="523" bestFit="1" customWidth="1"/>
    <col min="6473" max="6474" width="10.5703125" style="523"/>
    <col min="6475" max="6475" width="11.140625" style="523" customWidth="1"/>
    <col min="6476" max="6705" width="10.5703125" style="523"/>
    <col min="6706" max="6713" width="0" style="523" hidden="1" customWidth="1"/>
    <col min="6714" max="6714" width="3.7109375" style="523" customWidth="1"/>
    <col min="6715" max="6715" width="3.85546875" style="523" customWidth="1"/>
    <col min="6716" max="6716" width="3.7109375" style="523" customWidth="1"/>
    <col min="6717" max="6717" width="12.7109375" style="523" customWidth="1"/>
    <col min="6718" max="6718" width="52.7109375" style="523" customWidth="1"/>
    <col min="6719" max="6722" width="0" style="523" hidden="1" customWidth="1"/>
    <col min="6723" max="6723" width="12.28515625" style="523" customWidth="1"/>
    <col min="6724" max="6724" width="6.42578125" style="523" customWidth="1"/>
    <col min="6725" max="6725" width="12.28515625" style="523" customWidth="1"/>
    <col min="6726" max="6726" width="0" style="523" hidden="1" customWidth="1"/>
    <col min="6727" max="6727" width="3.7109375" style="523" customWidth="1"/>
    <col min="6728" max="6728" width="11.140625" style="523" bestFit="1" customWidth="1"/>
    <col min="6729" max="6730" width="10.5703125" style="523"/>
    <col min="6731" max="6731" width="11.140625" style="523" customWidth="1"/>
    <col min="6732" max="6961" width="10.5703125" style="523"/>
    <col min="6962" max="6969" width="0" style="523" hidden="1" customWidth="1"/>
    <col min="6970" max="6970" width="3.7109375" style="523" customWidth="1"/>
    <col min="6971" max="6971" width="3.85546875" style="523" customWidth="1"/>
    <col min="6972" max="6972" width="3.7109375" style="523" customWidth="1"/>
    <col min="6973" max="6973" width="12.7109375" style="523" customWidth="1"/>
    <col min="6974" max="6974" width="52.7109375" style="523" customWidth="1"/>
    <col min="6975" max="6978" width="0" style="523" hidden="1" customWidth="1"/>
    <col min="6979" max="6979" width="12.28515625" style="523" customWidth="1"/>
    <col min="6980" max="6980" width="6.42578125" style="523" customWidth="1"/>
    <col min="6981" max="6981" width="12.28515625" style="523" customWidth="1"/>
    <col min="6982" max="6982" width="0" style="523" hidden="1" customWidth="1"/>
    <col min="6983" max="6983" width="3.7109375" style="523" customWidth="1"/>
    <col min="6984" max="6984" width="11.140625" style="523" bestFit="1" customWidth="1"/>
    <col min="6985" max="6986" width="10.5703125" style="523"/>
    <col min="6987" max="6987" width="11.140625" style="523" customWidth="1"/>
    <col min="6988" max="7217" width="10.5703125" style="523"/>
    <col min="7218" max="7225" width="0" style="523" hidden="1" customWidth="1"/>
    <col min="7226" max="7226" width="3.7109375" style="523" customWidth="1"/>
    <col min="7227" max="7227" width="3.85546875" style="523" customWidth="1"/>
    <col min="7228" max="7228" width="3.7109375" style="523" customWidth="1"/>
    <col min="7229" max="7229" width="12.7109375" style="523" customWidth="1"/>
    <col min="7230" max="7230" width="52.7109375" style="523" customWidth="1"/>
    <col min="7231" max="7234" width="0" style="523" hidden="1" customWidth="1"/>
    <col min="7235" max="7235" width="12.28515625" style="523" customWidth="1"/>
    <col min="7236" max="7236" width="6.42578125" style="523" customWidth="1"/>
    <col min="7237" max="7237" width="12.28515625" style="523" customWidth="1"/>
    <col min="7238" max="7238" width="0" style="523" hidden="1" customWidth="1"/>
    <col min="7239" max="7239" width="3.7109375" style="523" customWidth="1"/>
    <col min="7240" max="7240" width="11.140625" style="523" bestFit="1" customWidth="1"/>
    <col min="7241" max="7242" width="10.5703125" style="523"/>
    <col min="7243" max="7243" width="11.140625" style="523" customWidth="1"/>
    <col min="7244" max="7473" width="10.5703125" style="523"/>
    <col min="7474" max="7481" width="0" style="523" hidden="1" customWidth="1"/>
    <col min="7482" max="7482" width="3.7109375" style="523" customWidth="1"/>
    <col min="7483" max="7483" width="3.85546875" style="523" customWidth="1"/>
    <col min="7484" max="7484" width="3.7109375" style="523" customWidth="1"/>
    <col min="7485" max="7485" width="12.7109375" style="523" customWidth="1"/>
    <col min="7486" max="7486" width="52.7109375" style="523" customWidth="1"/>
    <col min="7487" max="7490" width="0" style="523" hidden="1" customWidth="1"/>
    <col min="7491" max="7491" width="12.28515625" style="523" customWidth="1"/>
    <col min="7492" max="7492" width="6.42578125" style="523" customWidth="1"/>
    <col min="7493" max="7493" width="12.28515625" style="523" customWidth="1"/>
    <col min="7494" max="7494" width="0" style="523" hidden="1" customWidth="1"/>
    <col min="7495" max="7495" width="3.7109375" style="523" customWidth="1"/>
    <col min="7496" max="7496" width="11.140625" style="523" bestFit="1" customWidth="1"/>
    <col min="7497" max="7498" width="10.5703125" style="523"/>
    <col min="7499" max="7499" width="11.140625" style="523" customWidth="1"/>
    <col min="7500" max="7729" width="10.5703125" style="523"/>
    <col min="7730" max="7737" width="0" style="523" hidden="1" customWidth="1"/>
    <col min="7738" max="7738" width="3.7109375" style="523" customWidth="1"/>
    <col min="7739" max="7739" width="3.85546875" style="523" customWidth="1"/>
    <col min="7740" max="7740" width="3.7109375" style="523" customWidth="1"/>
    <col min="7741" max="7741" width="12.7109375" style="523" customWidth="1"/>
    <col min="7742" max="7742" width="52.7109375" style="523" customWidth="1"/>
    <col min="7743" max="7746" width="0" style="523" hidden="1" customWidth="1"/>
    <col min="7747" max="7747" width="12.28515625" style="523" customWidth="1"/>
    <col min="7748" max="7748" width="6.42578125" style="523" customWidth="1"/>
    <col min="7749" max="7749" width="12.28515625" style="523" customWidth="1"/>
    <col min="7750" max="7750" width="0" style="523" hidden="1" customWidth="1"/>
    <col min="7751" max="7751" width="3.7109375" style="523" customWidth="1"/>
    <col min="7752" max="7752" width="11.140625" style="523" bestFit="1" customWidth="1"/>
    <col min="7753" max="7754" width="10.5703125" style="523"/>
    <col min="7755" max="7755" width="11.140625" style="523" customWidth="1"/>
    <col min="7756" max="7985" width="10.5703125" style="523"/>
    <col min="7986" max="7993" width="0" style="523" hidden="1" customWidth="1"/>
    <col min="7994" max="7994" width="3.7109375" style="523" customWidth="1"/>
    <col min="7995" max="7995" width="3.85546875" style="523" customWidth="1"/>
    <col min="7996" max="7996" width="3.7109375" style="523" customWidth="1"/>
    <col min="7997" max="7997" width="12.7109375" style="523" customWidth="1"/>
    <col min="7998" max="7998" width="52.7109375" style="523" customWidth="1"/>
    <col min="7999" max="8002" width="0" style="523" hidden="1" customWidth="1"/>
    <col min="8003" max="8003" width="12.28515625" style="523" customWidth="1"/>
    <col min="8004" max="8004" width="6.42578125" style="523" customWidth="1"/>
    <col min="8005" max="8005" width="12.28515625" style="523" customWidth="1"/>
    <col min="8006" max="8006" width="0" style="523" hidden="1" customWidth="1"/>
    <col min="8007" max="8007" width="3.7109375" style="523" customWidth="1"/>
    <col min="8008" max="8008" width="11.140625" style="523" bestFit="1" customWidth="1"/>
    <col min="8009" max="8010" width="10.5703125" style="523"/>
    <col min="8011" max="8011" width="11.140625" style="523" customWidth="1"/>
    <col min="8012" max="8241" width="10.5703125" style="523"/>
    <col min="8242" max="8249" width="0" style="523" hidden="1" customWidth="1"/>
    <col min="8250" max="8250" width="3.7109375" style="523" customWidth="1"/>
    <col min="8251" max="8251" width="3.85546875" style="523" customWidth="1"/>
    <col min="8252" max="8252" width="3.7109375" style="523" customWidth="1"/>
    <col min="8253" max="8253" width="12.7109375" style="523" customWidth="1"/>
    <col min="8254" max="8254" width="52.7109375" style="523" customWidth="1"/>
    <col min="8255" max="8258" width="0" style="523" hidden="1" customWidth="1"/>
    <col min="8259" max="8259" width="12.28515625" style="523" customWidth="1"/>
    <col min="8260" max="8260" width="6.42578125" style="523" customWidth="1"/>
    <col min="8261" max="8261" width="12.28515625" style="523" customWidth="1"/>
    <col min="8262" max="8262" width="0" style="523" hidden="1" customWidth="1"/>
    <col min="8263" max="8263" width="3.7109375" style="523" customWidth="1"/>
    <col min="8264" max="8264" width="11.140625" style="523" bestFit="1" customWidth="1"/>
    <col min="8265" max="8266" width="10.5703125" style="523"/>
    <col min="8267" max="8267" width="11.140625" style="523" customWidth="1"/>
    <col min="8268" max="8497" width="10.5703125" style="523"/>
    <col min="8498" max="8505" width="0" style="523" hidden="1" customWidth="1"/>
    <col min="8506" max="8506" width="3.7109375" style="523" customWidth="1"/>
    <col min="8507" max="8507" width="3.85546875" style="523" customWidth="1"/>
    <col min="8508" max="8508" width="3.7109375" style="523" customWidth="1"/>
    <col min="8509" max="8509" width="12.7109375" style="523" customWidth="1"/>
    <col min="8510" max="8510" width="52.7109375" style="523" customWidth="1"/>
    <col min="8511" max="8514" width="0" style="523" hidden="1" customWidth="1"/>
    <col min="8515" max="8515" width="12.28515625" style="523" customWidth="1"/>
    <col min="8516" max="8516" width="6.42578125" style="523" customWidth="1"/>
    <col min="8517" max="8517" width="12.28515625" style="523" customWidth="1"/>
    <col min="8518" max="8518" width="0" style="523" hidden="1" customWidth="1"/>
    <col min="8519" max="8519" width="3.7109375" style="523" customWidth="1"/>
    <col min="8520" max="8520" width="11.140625" style="523" bestFit="1" customWidth="1"/>
    <col min="8521" max="8522" width="10.5703125" style="523"/>
    <col min="8523" max="8523" width="11.140625" style="523" customWidth="1"/>
    <col min="8524" max="8753" width="10.5703125" style="523"/>
    <col min="8754" max="8761" width="0" style="523" hidden="1" customWidth="1"/>
    <col min="8762" max="8762" width="3.7109375" style="523" customWidth="1"/>
    <col min="8763" max="8763" width="3.85546875" style="523" customWidth="1"/>
    <col min="8764" max="8764" width="3.7109375" style="523" customWidth="1"/>
    <col min="8765" max="8765" width="12.7109375" style="523" customWidth="1"/>
    <col min="8766" max="8766" width="52.7109375" style="523" customWidth="1"/>
    <col min="8767" max="8770" width="0" style="523" hidden="1" customWidth="1"/>
    <col min="8771" max="8771" width="12.28515625" style="523" customWidth="1"/>
    <col min="8772" max="8772" width="6.42578125" style="523" customWidth="1"/>
    <col min="8773" max="8773" width="12.28515625" style="523" customWidth="1"/>
    <col min="8774" max="8774" width="0" style="523" hidden="1" customWidth="1"/>
    <col min="8775" max="8775" width="3.7109375" style="523" customWidth="1"/>
    <col min="8776" max="8776" width="11.140625" style="523" bestFit="1" customWidth="1"/>
    <col min="8777" max="8778" width="10.5703125" style="523"/>
    <col min="8779" max="8779" width="11.140625" style="523" customWidth="1"/>
    <col min="8780" max="9009" width="10.5703125" style="523"/>
    <col min="9010" max="9017" width="0" style="523" hidden="1" customWidth="1"/>
    <col min="9018" max="9018" width="3.7109375" style="523" customWidth="1"/>
    <col min="9019" max="9019" width="3.85546875" style="523" customWidth="1"/>
    <col min="9020" max="9020" width="3.7109375" style="523" customWidth="1"/>
    <col min="9021" max="9021" width="12.7109375" style="523" customWidth="1"/>
    <col min="9022" max="9022" width="52.7109375" style="523" customWidth="1"/>
    <col min="9023" max="9026" width="0" style="523" hidden="1" customWidth="1"/>
    <col min="9027" max="9027" width="12.28515625" style="523" customWidth="1"/>
    <col min="9028" max="9028" width="6.42578125" style="523" customWidth="1"/>
    <col min="9029" max="9029" width="12.28515625" style="523" customWidth="1"/>
    <col min="9030" max="9030" width="0" style="523" hidden="1" customWidth="1"/>
    <col min="9031" max="9031" width="3.7109375" style="523" customWidth="1"/>
    <col min="9032" max="9032" width="11.140625" style="523" bestFit="1" customWidth="1"/>
    <col min="9033" max="9034" width="10.5703125" style="523"/>
    <col min="9035" max="9035" width="11.140625" style="523" customWidth="1"/>
    <col min="9036" max="9265" width="10.5703125" style="523"/>
    <col min="9266" max="9273" width="0" style="523" hidden="1" customWidth="1"/>
    <col min="9274" max="9274" width="3.7109375" style="523" customWidth="1"/>
    <col min="9275" max="9275" width="3.85546875" style="523" customWidth="1"/>
    <col min="9276" max="9276" width="3.7109375" style="523" customWidth="1"/>
    <col min="9277" max="9277" width="12.7109375" style="523" customWidth="1"/>
    <col min="9278" max="9278" width="52.7109375" style="523" customWidth="1"/>
    <col min="9279" max="9282" width="0" style="523" hidden="1" customWidth="1"/>
    <col min="9283" max="9283" width="12.28515625" style="523" customWidth="1"/>
    <col min="9284" max="9284" width="6.42578125" style="523" customWidth="1"/>
    <col min="9285" max="9285" width="12.28515625" style="523" customWidth="1"/>
    <col min="9286" max="9286" width="0" style="523" hidden="1" customWidth="1"/>
    <col min="9287" max="9287" width="3.7109375" style="523" customWidth="1"/>
    <col min="9288" max="9288" width="11.140625" style="523" bestFit="1" customWidth="1"/>
    <col min="9289" max="9290" width="10.5703125" style="523"/>
    <col min="9291" max="9291" width="11.140625" style="523" customWidth="1"/>
    <col min="9292" max="9521" width="10.5703125" style="523"/>
    <col min="9522" max="9529" width="0" style="523" hidden="1" customWidth="1"/>
    <col min="9530" max="9530" width="3.7109375" style="523" customWidth="1"/>
    <col min="9531" max="9531" width="3.85546875" style="523" customWidth="1"/>
    <col min="9532" max="9532" width="3.7109375" style="523" customWidth="1"/>
    <col min="9533" max="9533" width="12.7109375" style="523" customWidth="1"/>
    <col min="9534" max="9534" width="52.7109375" style="523" customWidth="1"/>
    <col min="9535" max="9538" width="0" style="523" hidden="1" customWidth="1"/>
    <col min="9539" max="9539" width="12.28515625" style="523" customWidth="1"/>
    <col min="9540" max="9540" width="6.42578125" style="523" customWidth="1"/>
    <col min="9541" max="9541" width="12.28515625" style="523" customWidth="1"/>
    <col min="9542" max="9542" width="0" style="523" hidden="1" customWidth="1"/>
    <col min="9543" max="9543" width="3.7109375" style="523" customWidth="1"/>
    <col min="9544" max="9544" width="11.140625" style="523" bestFit="1" customWidth="1"/>
    <col min="9545" max="9546" width="10.5703125" style="523"/>
    <col min="9547" max="9547" width="11.140625" style="523" customWidth="1"/>
    <col min="9548" max="9777" width="10.5703125" style="523"/>
    <col min="9778" max="9785" width="0" style="523" hidden="1" customWidth="1"/>
    <col min="9786" max="9786" width="3.7109375" style="523" customWidth="1"/>
    <col min="9787" max="9787" width="3.85546875" style="523" customWidth="1"/>
    <col min="9788" max="9788" width="3.7109375" style="523" customWidth="1"/>
    <col min="9789" max="9789" width="12.7109375" style="523" customWidth="1"/>
    <col min="9790" max="9790" width="52.7109375" style="523" customWidth="1"/>
    <col min="9791" max="9794" width="0" style="523" hidden="1" customWidth="1"/>
    <col min="9795" max="9795" width="12.28515625" style="523" customWidth="1"/>
    <col min="9796" max="9796" width="6.42578125" style="523" customWidth="1"/>
    <col min="9797" max="9797" width="12.28515625" style="523" customWidth="1"/>
    <col min="9798" max="9798" width="0" style="523" hidden="1" customWidth="1"/>
    <col min="9799" max="9799" width="3.7109375" style="523" customWidth="1"/>
    <col min="9800" max="9800" width="11.140625" style="523" bestFit="1" customWidth="1"/>
    <col min="9801" max="9802" width="10.5703125" style="523"/>
    <col min="9803" max="9803" width="11.140625" style="523" customWidth="1"/>
    <col min="9804" max="10033" width="10.5703125" style="523"/>
    <col min="10034" max="10041" width="0" style="523" hidden="1" customWidth="1"/>
    <col min="10042" max="10042" width="3.7109375" style="523" customWidth="1"/>
    <col min="10043" max="10043" width="3.85546875" style="523" customWidth="1"/>
    <col min="10044" max="10044" width="3.7109375" style="523" customWidth="1"/>
    <col min="10045" max="10045" width="12.7109375" style="523" customWidth="1"/>
    <col min="10046" max="10046" width="52.7109375" style="523" customWidth="1"/>
    <col min="10047" max="10050" width="0" style="523" hidden="1" customWidth="1"/>
    <col min="10051" max="10051" width="12.28515625" style="523" customWidth="1"/>
    <col min="10052" max="10052" width="6.42578125" style="523" customWidth="1"/>
    <col min="10053" max="10053" width="12.28515625" style="523" customWidth="1"/>
    <col min="10054" max="10054" width="0" style="523" hidden="1" customWidth="1"/>
    <col min="10055" max="10055" width="3.7109375" style="523" customWidth="1"/>
    <col min="10056" max="10056" width="11.140625" style="523" bestFit="1" customWidth="1"/>
    <col min="10057" max="10058" width="10.5703125" style="523"/>
    <col min="10059" max="10059" width="11.140625" style="523" customWidth="1"/>
    <col min="10060" max="10289" width="10.5703125" style="523"/>
    <col min="10290" max="10297" width="0" style="523" hidden="1" customWidth="1"/>
    <col min="10298" max="10298" width="3.7109375" style="523" customWidth="1"/>
    <col min="10299" max="10299" width="3.85546875" style="523" customWidth="1"/>
    <col min="10300" max="10300" width="3.7109375" style="523" customWidth="1"/>
    <col min="10301" max="10301" width="12.7109375" style="523" customWidth="1"/>
    <col min="10302" max="10302" width="52.7109375" style="523" customWidth="1"/>
    <col min="10303" max="10306" width="0" style="523" hidden="1" customWidth="1"/>
    <col min="10307" max="10307" width="12.28515625" style="523" customWidth="1"/>
    <col min="10308" max="10308" width="6.42578125" style="523" customWidth="1"/>
    <col min="10309" max="10309" width="12.28515625" style="523" customWidth="1"/>
    <col min="10310" max="10310" width="0" style="523" hidden="1" customWidth="1"/>
    <col min="10311" max="10311" width="3.7109375" style="523" customWidth="1"/>
    <col min="10312" max="10312" width="11.140625" style="523" bestFit="1" customWidth="1"/>
    <col min="10313" max="10314" width="10.5703125" style="523"/>
    <col min="10315" max="10315" width="11.140625" style="523" customWidth="1"/>
    <col min="10316" max="10545" width="10.5703125" style="523"/>
    <col min="10546" max="10553" width="0" style="523" hidden="1" customWidth="1"/>
    <col min="10554" max="10554" width="3.7109375" style="523" customWidth="1"/>
    <col min="10555" max="10555" width="3.85546875" style="523" customWidth="1"/>
    <col min="10556" max="10556" width="3.7109375" style="523" customWidth="1"/>
    <col min="10557" max="10557" width="12.7109375" style="523" customWidth="1"/>
    <col min="10558" max="10558" width="52.7109375" style="523" customWidth="1"/>
    <col min="10559" max="10562" width="0" style="523" hidden="1" customWidth="1"/>
    <col min="10563" max="10563" width="12.28515625" style="523" customWidth="1"/>
    <col min="10564" max="10564" width="6.42578125" style="523" customWidth="1"/>
    <col min="10565" max="10565" width="12.28515625" style="523" customWidth="1"/>
    <col min="10566" max="10566" width="0" style="523" hidden="1" customWidth="1"/>
    <col min="10567" max="10567" width="3.7109375" style="523" customWidth="1"/>
    <col min="10568" max="10568" width="11.140625" style="523" bestFit="1" customWidth="1"/>
    <col min="10569" max="10570" width="10.5703125" style="523"/>
    <col min="10571" max="10571" width="11.140625" style="523" customWidth="1"/>
    <col min="10572" max="10801" width="10.5703125" style="523"/>
    <col min="10802" max="10809" width="0" style="523" hidden="1" customWidth="1"/>
    <col min="10810" max="10810" width="3.7109375" style="523" customWidth="1"/>
    <col min="10811" max="10811" width="3.85546875" style="523" customWidth="1"/>
    <col min="10812" max="10812" width="3.7109375" style="523" customWidth="1"/>
    <col min="10813" max="10813" width="12.7109375" style="523" customWidth="1"/>
    <col min="10814" max="10814" width="52.7109375" style="523" customWidth="1"/>
    <col min="10815" max="10818" width="0" style="523" hidden="1" customWidth="1"/>
    <col min="10819" max="10819" width="12.28515625" style="523" customWidth="1"/>
    <col min="10820" max="10820" width="6.42578125" style="523" customWidth="1"/>
    <col min="10821" max="10821" width="12.28515625" style="523" customWidth="1"/>
    <col min="10822" max="10822" width="0" style="523" hidden="1" customWidth="1"/>
    <col min="10823" max="10823" width="3.7109375" style="523" customWidth="1"/>
    <col min="10824" max="10824" width="11.140625" style="523" bestFit="1" customWidth="1"/>
    <col min="10825" max="10826" width="10.5703125" style="523"/>
    <col min="10827" max="10827" width="11.140625" style="523" customWidth="1"/>
    <col min="10828" max="11057" width="10.5703125" style="523"/>
    <col min="11058" max="11065" width="0" style="523" hidden="1" customWidth="1"/>
    <col min="11066" max="11066" width="3.7109375" style="523" customWidth="1"/>
    <col min="11067" max="11067" width="3.85546875" style="523" customWidth="1"/>
    <col min="11068" max="11068" width="3.7109375" style="523" customWidth="1"/>
    <col min="11069" max="11069" width="12.7109375" style="523" customWidth="1"/>
    <col min="11070" max="11070" width="52.7109375" style="523" customWidth="1"/>
    <col min="11071" max="11074" width="0" style="523" hidden="1" customWidth="1"/>
    <col min="11075" max="11075" width="12.28515625" style="523" customWidth="1"/>
    <col min="11076" max="11076" width="6.42578125" style="523" customWidth="1"/>
    <col min="11077" max="11077" width="12.28515625" style="523" customWidth="1"/>
    <col min="11078" max="11078" width="0" style="523" hidden="1" customWidth="1"/>
    <col min="11079" max="11079" width="3.7109375" style="523" customWidth="1"/>
    <col min="11080" max="11080" width="11.140625" style="523" bestFit="1" customWidth="1"/>
    <col min="11081" max="11082" width="10.5703125" style="523"/>
    <col min="11083" max="11083" width="11.140625" style="523" customWidth="1"/>
    <col min="11084" max="11313" width="10.5703125" style="523"/>
    <col min="11314" max="11321" width="0" style="523" hidden="1" customWidth="1"/>
    <col min="11322" max="11322" width="3.7109375" style="523" customWidth="1"/>
    <col min="11323" max="11323" width="3.85546875" style="523" customWidth="1"/>
    <col min="11324" max="11324" width="3.7109375" style="523" customWidth="1"/>
    <col min="11325" max="11325" width="12.7109375" style="523" customWidth="1"/>
    <col min="11326" max="11326" width="52.7109375" style="523" customWidth="1"/>
    <col min="11327" max="11330" width="0" style="523" hidden="1" customWidth="1"/>
    <col min="11331" max="11331" width="12.28515625" style="523" customWidth="1"/>
    <col min="11332" max="11332" width="6.42578125" style="523" customWidth="1"/>
    <col min="11333" max="11333" width="12.28515625" style="523" customWidth="1"/>
    <col min="11334" max="11334" width="0" style="523" hidden="1" customWidth="1"/>
    <col min="11335" max="11335" width="3.7109375" style="523" customWidth="1"/>
    <col min="11336" max="11336" width="11.140625" style="523" bestFit="1" customWidth="1"/>
    <col min="11337" max="11338" width="10.5703125" style="523"/>
    <col min="11339" max="11339" width="11.140625" style="523" customWidth="1"/>
    <col min="11340" max="11569" width="10.5703125" style="523"/>
    <col min="11570" max="11577" width="0" style="523" hidden="1" customWidth="1"/>
    <col min="11578" max="11578" width="3.7109375" style="523" customWidth="1"/>
    <col min="11579" max="11579" width="3.85546875" style="523" customWidth="1"/>
    <col min="11580" max="11580" width="3.7109375" style="523" customWidth="1"/>
    <col min="11581" max="11581" width="12.7109375" style="523" customWidth="1"/>
    <col min="11582" max="11582" width="52.7109375" style="523" customWidth="1"/>
    <col min="11583" max="11586" width="0" style="523" hidden="1" customWidth="1"/>
    <col min="11587" max="11587" width="12.28515625" style="523" customWidth="1"/>
    <col min="11588" max="11588" width="6.42578125" style="523" customWidth="1"/>
    <col min="11589" max="11589" width="12.28515625" style="523" customWidth="1"/>
    <col min="11590" max="11590" width="0" style="523" hidden="1" customWidth="1"/>
    <col min="11591" max="11591" width="3.7109375" style="523" customWidth="1"/>
    <col min="11592" max="11592" width="11.140625" style="523" bestFit="1" customWidth="1"/>
    <col min="11593" max="11594" width="10.5703125" style="523"/>
    <col min="11595" max="11595" width="11.140625" style="523" customWidth="1"/>
    <col min="11596" max="11825" width="10.5703125" style="523"/>
    <col min="11826" max="11833" width="0" style="523" hidden="1" customWidth="1"/>
    <col min="11834" max="11834" width="3.7109375" style="523" customWidth="1"/>
    <col min="11835" max="11835" width="3.85546875" style="523" customWidth="1"/>
    <col min="11836" max="11836" width="3.7109375" style="523" customWidth="1"/>
    <col min="11837" max="11837" width="12.7109375" style="523" customWidth="1"/>
    <col min="11838" max="11838" width="52.7109375" style="523" customWidth="1"/>
    <col min="11839" max="11842" width="0" style="523" hidden="1" customWidth="1"/>
    <col min="11843" max="11843" width="12.28515625" style="523" customWidth="1"/>
    <col min="11844" max="11844" width="6.42578125" style="523" customWidth="1"/>
    <col min="11845" max="11845" width="12.28515625" style="523" customWidth="1"/>
    <col min="11846" max="11846" width="0" style="523" hidden="1" customWidth="1"/>
    <col min="11847" max="11847" width="3.7109375" style="523" customWidth="1"/>
    <col min="11848" max="11848" width="11.140625" style="523" bestFit="1" customWidth="1"/>
    <col min="11849" max="11850" width="10.5703125" style="523"/>
    <col min="11851" max="11851" width="11.140625" style="523" customWidth="1"/>
    <col min="11852" max="12081" width="10.5703125" style="523"/>
    <col min="12082" max="12089" width="0" style="523" hidden="1" customWidth="1"/>
    <col min="12090" max="12090" width="3.7109375" style="523" customWidth="1"/>
    <col min="12091" max="12091" width="3.85546875" style="523" customWidth="1"/>
    <col min="12092" max="12092" width="3.7109375" style="523" customWidth="1"/>
    <col min="12093" max="12093" width="12.7109375" style="523" customWidth="1"/>
    <col min="12094" max="12094" width="52.7109375" style="523" customWidth="1"/>
    <col min="12095" max="12098" width="0" style="523" hidden="1" customWidth="1"/>
    <col min="12099" max="12099" width="12.28515625" style="523" customWidth="1"/>
    <col min="12100" max="12100" width="6.42578125" style="523" customWidth="1"/>
    <col min="12101" max="12101" width="12.28515625" style="523" customWidth="1"/>
    <col min="12102" max="12102" width="0" style="523" hidden="1" customWidth="1"/>
    <col min="12103" max="12103" width="3.7109375" style="523" customWidth="1"/>
    <col min="12104" max="12104" width="11.140625" style="523" bestFit="1" customWidth="1"/>
    <col min="12105" max="12106" width="10.5703125" style="523"/>
    <col min="12107" max="12107" width="11.140625" style="523" customWidth="1"/>
    <col min="12108" max="12337" width="10.5703125" style="523"/>
    <col min="12338" max="12345" width="0" style="523" hidden="1" customWidth="1"/>
    <col min="12346" max="12346" width="3.7109375" style="523" customWidth="1"/>
    <col min="12347" max="12347" width="3.85546875" style="523" customWidth="1"/>
    <col min="12348" max="12348" width="3.7109375" style="523" customWidth="1"/>
    <col min="12349" max="12349" width="12.7109375" style="523" customWidth="1"/>
    <col min="12350" max="12350" width="52.7109375" style="523" customWidth="1"/>
    <col min="12351" max="12354" width="0" style="523" hidden="1" customWidth="1"/>
    <col min="12355" max="12355" width="12.28515625" style="523" customWidth="1"/>
    <col min="12356" max="12356" width="6.42578125" style="523" customWidth="1"/>
    <col min="12357" max="12357" width="12.28515625" style="523" customWidth="1"/>
    <col min="12358" max="12358" width="0" style="523" hidden="1" customWidth="1"/>
    <col min="12359" max="12359" width="3.7109375" style="523" customWidth="1"/>
    <col min="12360" max="12360" width="11.140625" style="523" bestFit="1" customWidth="1"/>
    <col min="12361" max="12362" width="10.5703125" style="523"/>
    <col min="12363" max="12363" width="11.140625" style="523" customWidth="1"/>
    <col min="12364" max="12593" width="10.5703125" style="523"/>
    <col min="12594" max="12601" width="0" style="523" hidden="1" customWidth="1"/>
    <col min="12602" max="12602" width="3.7109375" style="523" customWidth="1"/>
    <col min="12603" max="12603" width="3.85546875" style="523" customWidth="1"/>
    <col min="12604" max="12604" width="3.7109375" style="523" customWidth="1"/>
    <col min="12605" max="12605" width="12.7109375" style="523" customWidth="1"/>
    <col min="12606" max="12606" width="52.7109375" style="523" customWidth="1"/>
    <col min="12607" max="12610" width="0" style="523" hidden="1" customWidth="1"/>
    <col min="12611" max="12611" width="12.28515625" style="523" customWidth="1"/>
    <col min="12612" max="12612" width="6.42578125" style="523" customWidth="1"/>
    <col min="12613" max="12613" width="12.28515625" style="523" customWidth="1"/>
    <col min="12614" max="12614" width="0" style="523" hidden="1" customWidth="1"/>
    <col min="12615" max="12615" width="3.7109375" style="523" customWidth="1"/>
    <col min="12616" max="12616" width="11.140625" style="523" bestFit="1" customWidth="1"/>
    <col min="12617" max="12618" width="10.5703125" style="523"/>
    <col min="12619" max="12619" width="11.140625" style="523" customWidth="1"/>
    <col min="12620" max="12849" width="10.5703125" style="523"/>
    <col min="12850" max="12857" width="0" style="523" hidden="1" customWidth="1"/>
    <col min="12858" max="12858" width="3.7109375" style="523" customWidth="1"/>
    <col min="12859" max="12859" width="3.85546875" style="523" customWidth="1"/>
    <col min="12860" max="12860" width="3.7109375" style="523" customWidth="1"/>
    <col min="12861" max="12861" width="12.7109375" style="523" customWidth="1"/>
    <col min="12862" max="12862" width="52.7109375" style="523" customWidth="1"/>
    <col min="12863" max="12866" width="0" style="523" hidden="1" customWidth="1"/>
    <col min="12867" max="12867" width="12.28515625" style="523" customWidth="1"/>
    <col min="12868" max="12868" width="6.42578125" style="523" customWidth="1"/>
    <col min="12869" max="12869" width="12.28515625" style="523" customWidth="1"/>
    <col min="12870" max="12870" width="0" style="523" hidden="1" customWidth="1"/>
    <col min="12871" max="12871" width="3.7109375" style="523" customWidth="1"/>
    <col min="12872" max="12872" width="11.140625" style="523" bestFit="1" customWidth="1"/>
    <col min="12873" max="12874" width="10.5703125" style="523"/>
    <col min="12875" max="12875" width="11.140625" style="523" customWidth="1"/>
    <col min="12876" max="13105" width="10.5703125" style="523"/>
    <col min="13106" max="13113" width="0" style="523" hidden="1" customWidth="1"/>
    <col min="13114" max="13114" width="3.7109375" style="523" customWidth="1"/>
    <col min="13115" max="13115" width="3.85546875" style="523" customWidth="1"/>
    <col min="13116" max="13116" width="3.7109375" style="523" customWidth="1"/>
    <col min="13117" max="13117" width="12.7109375" style="523" customWidth="1"/>
    <col min="13118" max="13118" width="52.7109375" style="523" customWidth="1"/>
    <col min="13119" max="13122" width="0" style="523" hidden="1" customWidth="1"/>
    <col min="13123" max="13123" width="12.28515625" style="523" customWidth="1"/>
    <col min="13124" max="13124" width="6.42578125" style="523" customWidth="1"/>
    <col min="13125" max="13125" width="12.28515625" style="523" customWidth="1"/>
    <col min="13126" max="13126" width="0" style="523" hidden="1" customWidth="1"/>
    <col min="13127" max="13127" width="3.7109375" style="523" customWidth="1"/>
    <col min="13128" max="13128" width="11.140625" style="523" bestFit="1" customWidth="1"/>
    <col min="13129" max="13130" width="10.5703125" style="523"/>
    <col min="13131" max="13131" width="11.140625" style="523" customWidth="1"/>
    <col min="13132" max="13361" width="10.5703125" style="523"/>
    <col min="13362" max="13369" width="0" style="523" hidden="1" customWidth="1"/>
    <col min="13370" max="13370" width="3.7109375" style="523" customWidth="1"/>
    <col min="13371" max="13371" width="3.85546875" style="523" customWidth="1"/>
    <col min="13372" max="13372" width="3.7109375" style="523" customWidth="1"/>
    <col min="13373" max="13373" width="12.7109375" style="523" customWidth="1"/>
    <col min="13374" max="13374" width="52.7109375" style="523" customWidth="1"/>
    <col min="13375" max="13378" width="0" style="523" hidden="1" customWidth="1"/>
    <col min="13379" max="13379" width="12.28515625" style="523" customWidth="1"/>
    <col min="13380" max="13380" width="6.42578125" style="523" customWidth="1"/>
    <col min="13381" max="13381" width="12.28515625" style="523" customWidth="1"/>
    <col min="13382" max="13382" width="0" style="523" hidden="1" customWidth="1"/>
    <col min="13383" max="13383" width="3.7109375" style="523" customWidth="1"/>
    <col min="13384" max="13384" width="11.140625" style="523" bestFit="1" customWidth="1"/>
    <col min="13385" max="13386" width="10.5703125" style="523"/>
    <col min="13387" max="13387" width="11.140625" style="523" customWidth="1"/>
    <col min="13388" max="13617" width="10.5703125" style="523"/>
    <col min="13618" max="13625" width="0" style="523" hidden="1" customWidth="1"/>
    <col min="13626" max="13626" width="3.7109375" style="523" customWidth="1"/>
    <col min="13627" max="13627" width="3.85546875" style="523" customWidth="1"/>
    <col min="13628" max="13628" width="3.7109375" style="523" customWidth="1"/>
    <col min="13629" max="13629" width="12.7109375" style="523" customWidth="1"/>
    <col min="13630" max="13630" width="52.7109375" style="523" customWidth="1"/>
    <col min="13631" max="13634" width="0" style="523" hidden="1" customWidth="1"/>
    <col min="13635" max="13635" width="12.28515625" style="523" customWidth="1"/>
    <col min="13636" max="13636" width="6.42578125" style="523" customWidth="1"/>
    <col min="13637" max="13637" width="12.28515625" style="523" customWidth="1"/>
    <col min="13638" max="13638" width="0" style="523" hidden="1" customWidth="1"/>
    <col min="13639" max="13639" width="3.7109375" style="523" customWidth="1"/>
    <col min="13640" max="13640" width="11.140625" style="523" bestFit="1" customWidth="1"/>
    <col min="13641" max="13642" width="10.5703125" style="523"/>
    <col min="13643" max="13643" width="11.140625" style="523" customWidth="1"/>
    <col min="13644" max="13873" width="10.5703125" style="523"/>
    <col min="13874" max="13881" width="0" style="523" hidden="1" customWidth="1"/>
    <col min="13882" max="13882" width="3.7109375" style="523" customWidth="1"/>
    <col min="13883" max="13883" width="3.85546875" style="523" customWidth="1"/>
    <col min="13884" max="13884" width="3.7109375" style="523" customWidth="1"/>
    <col min="13885" max="13885" width="12.7109375" style="523" customWidth="1"/>
    <col min="13886" max="13886" width="52.7109375" style="523" customWidth="1"/>
    <col min="13887" max="13890" width="0" style="523" hidden="1" customWidth="1"/>
    <col min="13891" max="13891" width="12.28515625" style="523" customWidth="1"/>
    <col min="13892" max="13892" width="6.42578125" style="523" customWidth="1"/>
    <col min="13893" max="13893" width="12.28515625" style="523" customWidth="1"/>
    <col min="13894" max="13894" width="0" style="523" hidden="1" customWidth="1"/>
    <col min="13895" max="13895" width="3.7109375" style="523" customWidth="1"/>
    <col min="13896" max="13896" width="11.140625" style="523" bestFit="1" customWidth="1"/>
    <col min="13897" max="13898" width="10.5703125" style="523"/>
    <col min="13899" max="13899" width="11.140625" style="523" customWidth="1"/>
    <col min="13900" max="14129" width="10.5703125" style="523"/>
    <col min="14130" max="14137" width="0" style="523" hidden="1" customWidth="1"/>
    <col min="14138" max="14138" width="3.7109375" style="523" customWidth="1"/>
    <col min="14139" max="14139" width="3.85546875" style="523" customWidth="1"/>
    <col min="14140" max="14140" width="3.7109375" style="523" customWidth="1"/>
    <col min="14141" max="14141" width="12.7109375" style="523" customWidth="1"/>
    <col min="14142" max="14142" width="52.7109375" style="523" customWidth="1"/>
    <col min="14143" max="14146" width="0" style="523" hidden="1" customWidth="1"/>
    <col min="14147" max="14147" width="12.28515625" style="523" customWidth="1"/>
    <col min="14148" max="14148" width="6.42578125" style="523" customWidth="1"/>
    <col min="14149" max="14149" width="12.28515625" style="523" customWidth="1"/>
    <col min="14150" max="14150" width="0" style="523" hidden="1" customWidth="1"/>
    <col min="14151" max="14151" width="3.7109375" style="523" customWidth="1"/>
    <col min="14152" max="14152" width="11.140625" style="523" bestFit="1" customWidth="1"/>
    <col min="14153" max="14154" width="10.5703125" style="523"/>
    <col min="14155" max="14155" width="11.140625" style="523" customWidth="1"/>
    <col min="14156" max="14385" width="10.5703125" style="523"/>
    <col min="14386" max="14393" width="0" style="523" hidden="1" customWidth="1"/>
    <col min="14394" max="14394" width="3.7109375" style="523" customWidth="1"/>
    <col min="14395" max="14395" width="3.85546875" style="523" customWidth="1"/>
    <col min="14396" max="14396" width="3.7109375" style="523" customWidth="1"/>
    <col min="14397" max="14397" width="12.7109375" style="523" customWidth="1"/>
    <col min="14398" max="14398" width="52.7109375" style="523" customWidth="1"/>
    <col min="14399" max="14402" width="0" style="523" hidden="1" customWidth="1"/>
    <col min="14403" max="14403" width="12.28515625" style="523" customWidth="1"/>
    <col min="14404" max="14404" width="6.42578125" style="523" customWidth="1"/>
    <col min="14405" max="14405" width="12.28515625" style="523" customWidth="1"/>
    <col min="14406" max="14406" width="0" style="523" hidden="1" customWidth="1"/>
    <col min="14407" max="14407" width="3.7109375" style="523" customWidth="1"/>
    <col min="14408" max="14408" width="11.140625" style="523" bestFit="1" customWidth="1"/>
    <col min="14409" max="14410" width="10.5703125" style="523"/>
    <col min="14411" max="14411" width="11.140625" style="523" customWidth="1"/>
    <col min="14412" max="14641" width="10.5703125" style="523"/>
    <col min="14642" max="14649" width="0" style="523" hidden="1" customWidth="1"/>
    <col min="14650" max="14650" width="3.7109375" style="523" customWidth="1"/>
    <col min="14651" max="14651" width="3.85546875" style="523" customWidth="1"/>
    <col min="14652" max="14652" width="3.7109375" style="523" customWidth="1"/>
    <col min="14653" max="14653" width="12.7109375" style="523" customWidth="1"/>
    <col min="14654" max="14654" width="52.7109375" style="523" customWidth="1"/>
    <col min="14655" max="14658" width="0" style="523" hidden="1" customWidth="1"/>
    <col min="14659" max="14659" width="12.28515625" style="523" customWidth="1"/>
    <col min="14660" max="14660" width="6.42578125" style="523" customWidth="1"/>
    <col min="14661" max="14661" width="12.28515625" style="523" customWidth="1"/>
    <col min="14662" max="14662" width="0" style="523" hidden="1" customWidth="1"/>
    <col min="14663" max="14663" width="3.7109375" style="523" customWidth="1"/>
    <col min="14664" max="14664" width="11.140625" style="523" bestFit="1" customWidth="1"/>
    <col min="14665" max="14666" width="10.5703125" style="523"/>
    <col min="14667" max="14667" width="11.140625" style="523" customWidth="1"/>
    <col min="14668" max="14897" width="10.5703125" style="523"/>
    <col min="14898" max="14905" width="0" style="523" hidden="1" customWidth="1"/>
    <col min="14906" max="14906" width="3.7109375" style="523" customWidth="1"/>
    <col min="14907" max="14907" width="3.85546875" style="523" customWidth="1"/>
    <col min="14908" max="14908" width="3.7109375" style="523" customWidth="1"/>
    <col min="14909" max="14909" width="12.7109375" style="523" customWidth="1"/>
    <col min="14910" max="14910" width="52.7109375" style="523" customWidth="1"/>
    <col min="14911" max="14914" width="0" style="523" hidden="1" customWidth="1"/>
    <col min="14915" max="14915" width="12.28515625" style="523" customWidth="1"/>
    <col min="14916" max="14916" width="6.42578125" style="523" customWidth="1"/>
    <col min="14917" max="14917" width="12.28515625" style="523" customWidth="1"/>
    <col min="14918" max="14918" width="0" style="523" hidden="1" customWidth="1"/>
    <col min="14919" max="14919" width="3.7109375" style="523" customWidth="1"/>
    <col min="14920" max="14920" width="11.140625" style="523" bestFit="1" customWidth="1"/>
    <col min="14921" max="14922" width="10.5703125" style="523"/>
    <col min="14923" max="14923" width="11.140625" style="523" customWidth="1"/>
    <col min="14924" max="15153" width="10.5703125" style="523"/>
    <col min="15154" max="15161" width="0" style="523" hidden="1" customWidth="1"/>
    <col min="15162" max="15162" width="3.7109375" style="523" customWidth="1"/>
    <col min="15163" max="15163" width="3.85546875" style="523" customWidth="1"/>
    <col min="15164" max="15164" width="3.7109375" style="523" customWidth="1"/>
    <col min="15165" max="15165" width="12.7109375" style="523" customWidth="1"/>
    <col min="15166" max="15166" width="52.7109375" style="523" customWidth="1"/>
    <col min="15167" max="15170" width="0" style="523" hidden="1" customWidth="1"/>
    <col min="15171" max="15171" width="12.28515625" style="523" customWidth="1"/>
    <col min="15172" max="15172" width="6.42578125" style="523" customWidth="1"/>
    <col min="15173" max="15173" width="12.28515625" style="523" customWidth="1"/>
    <col min="15174" max="15174" width="0" style="523" hidden="1" customWidth="1"/>
    <col min="15175" max="15175" width="3.7109375" style="523" customWidth="1"/>
    <col min="15176" max="15176" width="11.140625" style="523" bestFit="1" customWidth="1"/>
    <col min="15177" max="15178" width="10.5703125" style="523"/>
    <col min="15179" max="15179" width="11.140625" style="523" customWidth="1"/>
    <col min="15180" max="15409" width="10.5703125" style="523"/>
    <col min="15410" max="15417" width="0" style="523" hidden="1" customWidth="1"/>
    <col min="15418" max="15418" width="3.7109375" style="523" customWidth="1"/>
    <col min="15419" max="15419" width="3.85546875" style="523" customWidth="1"/>
    <col min="15420" max="15420" width="3.7109375" style="523" customWidth="1"/>
    <col min="15421" max="15421" width="12.7109375" style="523" customWidth="1"/>
    <col min="15422" max="15422" width="52.7109375" style="523" customWidth="1"/>
    <col min="15423" max="15426" width="0" style="523" hidden="1" customWidth="1"/>
    <col min="15427" max="15427" width="12.28515625" style="523" customWidth="1"/>
    <col min="15428" max="15428" width="6.42578125" style="523" customWidth="1"/>
    <col min="15429" max="15429" width="12.28515625" style="523" customWidth="1"/>
    <col min="15430" max="15430" width="0" style="523" hidden="1" customWidth="1"/>
    <col min="15431" max="15431" width="3.7109375" style="523" customWidth="1"/>
    <col min="15432" max="15432" width="11.140625" style="523" bestFit="1" customWidth="1"/>
    <col min="15433" max="15434" width="10.5703125" style="523"/>
    <col min="15435" max="15435" width="11.140625" style="523" customWidth="1"/>
    <col min="15436" max="15665" width="10.5703125" style="523"/>
    <col min="15666" max="15673" width="0" style="523" hidden="1" customWidth="1"/>
    <col min="15674" max="15674" width="3.7109375" style="523" customWidth="1"/>
    <col min="15675" max="15675" width="3.85546875" style="523" customWidth="1"/>
    <col min="15676" max="15676" width="3.7109375" style="523" customWidth="1"/>
    <col min="15677" max="15677" width="12.7109375" style="523" customWidth="1"/>
    <col min="15678" max="15678" width="52.7109375" style="523" customWidth="1"/>
    <col min="15679" max="15682" width="0" style="523" hidden="1" customWidth="1"/>
    <col min="15683" max="15683" width="12.28515625" style="523" customWidth="1"/>
    <col min="15684" max="15684" width="6.42578125" style="523" customWidth="1"/>
    <col min="15685" max="15685" width="12.28515625" style="523" customWidth="1"/>
    <col min="15686" max="15686" width="0" style="523" hidden="1" customWidth="1"/>
    <col min="15687" max="15687" width="3.7109375" style="523" customWidth="1"/>
    <col min="15688" max="15688" width="11.140625" style="523" bestFit="1" customWidth="1"/>
    <col min="15689" max="15690" width="10.5703125" style="523"/>
    <col min="15691" max="15691" width="11.140625" style="523" customWidth="1"/>
    <col min="15692" max="15921" width="10.5703125" style="523"/>
    <col min="15922" max="15929" width="0" style="523" hidden="1" customWidth="1"/>
    <col min="15930" max="15930" width="3.7109375" style="523" customWidth="1"/>
    <col min="15931" max="15931" width="3.85546875" style="523" customWidth="1"/>
    <col min="15932" max="15932" width="3.7109375" style="523" customWidth="1"/>
    <col min="15933" max="15933" width="12.7109375" style="523" customWidth="1"/>
    <col min="15934" max="15934" width="52.7109375" style="523" customWidth="1"/>
    <col min="15935" max="15938" width="0" style="523" hidden="1" customWidth="1"/>
    <col min="15939" max="15939" width="12.28515625" style="523" customWidth="1"/>
    <col min="15940" max="15940" width="6.42578125" style="523" customWidth="1"/>
    <col min="15941" max="15941" width="12.28515625" style="523" customWidth="1"/>
    <col min="15942" max="15942" width="0" style="523" hidden="1" customWidth="1"/>
    <col min="15943" max="15943" width="3.7109375" style="523" customWidth="1"/>
    <col min="15944" max="15944" width="11.140625" style="523" bestFit="1" customWidth="1"/>
    <col min="15945" max="15946" width="10.5703125" style="523"/>
    <col min="15947" max="15947" width="11.140625" style="523" customWidth="1"/>
    <col min="15948" max="16177" width="10.5703125" style="523"/>
    <col min="16178" max="16185" width="0" style="523" hidden="1" customWidth="1"/>
    <col min="16186" max="16186" width="3.7109375" style="523" customWidth="1"/>
    <col min="16187" max="16187" width="3.85546875" style="523" customWidth="1"/>
    <col min="16188" max="16188" width="3.7109375" style="523" customWidth="1"/>
    <col min="16189" max="16189" width="12.7109375" style="523" customWidth="1"/>
    <col min="16190" max="16190" width="52.7109375" style="523" customWidth="1"/>
    <col min="16191" max="16194" width="0" style="523" hidden="1" customWidth="1"/>
    <col min="16195" max="16195" width="12.28515625" style="523" customWidth="1"/>
    <col min="16196" max="16196" width="6.42578125" style="523" customWidth="1"/>
    <col min="16197" max="16197" width="12.28515625" style="523" customWidth="1"/>
    <col min="16198" max="16198" width="0" style="523" hidden="1" customWidth="1"/>
    <col min="16199" max="16199" width="3.7109375" style="523" customWidth="1"/>
    <col min="16200" max="16200" width="11.140625" style="523" bestFit="1" customWidth="1"/>
    <col min="16201" max="16202" width="10.5703125" style="523"/>
    <col min="16203" max="16203" width="11.140625" style="523" customWidth="1"/>
    <col min="16204" max="16384" width="10.5703125" style="523"/>
  </cols>
  <sheetData>
    <row r="1" spans="1:85" hidden="1">
      <c r="Q1" s="583"/>
      <c r="R1" s="583"/>
      <c r="X1" s="768"/>
      <c r="Y1" s="768"/>
      <c r="AE1" s="768"/>
      <c r="AF1" s="768"/>
      <c r="AL1" s="768"/>
      <c r="AM1" s="768"/>
      <c r="AS1" s="768"/>
      <c r="AT1" s="768"/>
      <c r="AZ1" s="768"/>
      <c r="BA1" s="768"/>
      <c r="BG1" s="768"/>
      <c r="BH1" s="768"/>
      <c r="BN1" s="768"/>
      <c r="BO1" s="768"/>
      <c r="BU1" s="768"/>
      <c r="BV1" s="768"/>
    </row>
    <row r="2" spans="1:85" hidden="1">
      <c r="U2" s="583"/>
      <c r="AB2" s="768"/>
      <c r="AI2" s="768"/>
      <c r="AP2" s="768"/>
      <c r="AW2" s="768"/>
      <c r="BD2" s="768"/>
      <c r="BK2" s="768"/>
      <c r="BR2" s="768"/>
      <c r="BY2" s="768"/>
    </row>
    <row r="3" spans="1:85" hidden="1"/>
    <row r="4" spans="1:85" ht="3" customHeight="1">
      <c r="J4" s="529"/>
      <c r="K4" s="529"/>
      <c r="L4" s="524"/>
      <c r="M4" s="524"/>
      <c r="N4" s="524"/>
      <c r="O4" s="532"/>
      <c r="P4" s="532"/>
      <c r="Q4" s="532"/>
      <c r="R4" s="532"/>
      <c r="S4" s="532"/>
      <c r="T4" s="532"/>
      <c r="U4" s="532"/>
      <c r="V4" s="998"/>
      <c r="W4" s="998"/>
      <c r="X4" s="998"/>
      <c r="Y4" s="998"/>
      <c r="Z4" s="998"/>
      <c r="AA4" s="998"/>
      <c r="AB4" s="998"/>
      <c r="AC4" s="998"/>
      <c r="AD4" s="998"/>
      <c r="AE4" s="998"/>
      <c r="AF4" s="998"/>
      <c r="AG4" s="998"/>
      <c r="AH4" s="998"/>
      <c r="AI4" s="998"/>
      <c r="AJ4" s="998"/>
      <c r="AK4" s="998"/>
      <c r="AL4" s="998"/>
      <c r="AM4" s="998"/>
      <c r="AN4" s="998"/>
      <c r="AO4" s="998"/>
      <c r="AP4" s="998"/>
      <c r="AQ4" s="998"/>
      <c r="AR4" s="998"/>
      <c r="AS4" s="998"/>
      <c r="AT4" s="998"/>
      <c r="AU4" s="998"/>
      <c r="AV4" s="998"/>
      <c r="AW4" s="998"/>
      <c r="AX4" s="998"/>
      <c r="AY4" s="998"/>
      <c r="AZ4" s="998"/>
      <c r="BA4" s="998"/>
      <c r="BB4" s="998"/>
      <c r="BC4" s="998"/>
      <c r="BD4" s="998"/>
      <c r="BE4" s="998"/>
      <c r="BF4" s="998"/>
      <c r="BG4" s="998"/>
      <c r="BH4" s="998"/>
      <c r="BI4" s="998"/>
      <c r="BJ4" s="998"/>
      <c r="BK4" s="998"/>
      <c r="BL4" s="998"/>
      <c r="BM4" s="998"/>
      <c r="BN4" s="998"/>
      <c r="BO4" s="998"/>
      <c r="BP4" s="998"/>
      <c r="BQ4" s="998"/>
      <c r="BR4" s="998"/>
      <c r="BS4" s="998"/>
      <c r="BT4" s="998"/>
      <c r="BU4" s="998"/>
      <c r="BV4" s="998"/>
      <c r="BW4" s="998"/>
      <c r="BX4" s="998"/>
      <c r="BY4" s="998"/>
    </row>
    <row r="5" spans="1:85" ht="22.5" customHeight="1">
      <c r="J5" s="529"/>
      <c r="K5" s="529"/>
      <c r="L5" s="1233" t="s">
        <v>631</v>
      </c>
      <c r="M5" s="1233"/>
      <c r="N5" s="1233"/>
      <c r="O5" s="1233"/>
      <c r="P5" s="1233"/>
      <c r="Q5" s="1233"/>
      <c r="R5" s="1233"/>
      <c r="S5" s="1233"/>
      <c r="T5" s="1233"/>
      <c r="U5" s="664"/>
      <c r="V5" s="664"/>
      <c r="W5" s="664"/>
      <c r="X5" s="664"/>
      <c r="Y5" s="664"/>
      <c r="Z5" s="664"/>
      <c r="AA5" s="664"/>
      <c r="AB5" s="664"/>
      <c r="AC5" s="664"/>
      <c r="AD5" s="664"/>
      <c r="AE5" s="664"/>
      <c r="AF5" s="664"/>
      <c r="AG5" s="664"/>
      <c r="AH5" s="664"/>
      <c r="AI5" s="664"/>
      <c r="AJ5" s="664"/>
      <c r="AK5" s="664"/>
      <c r="AL5" s="664"/>
      <c r="AM5" s="664"/>
      <c r="AN5" s="664"/>
      <c r="AO5" s="664"/>
      <c r="AP5" s="664"/>
      <c r="AQ5" s="664"/>
      <c r="AR5" s="664"/>
      <c r="AS5" s="664"/>
      <c r="AT5" s="664"/>
      <c r="AU5" s="664"/>
      <c r="AV5" s="664"/>
      <c r="AW5" s="664"/>
      <c r="AX5" s="664"/>
      <c r="AY5" s="664"/>
      <c r="AZ5" s="664"/>
      <c r="BA5" s="664"/>
      <c r="BB5" s="664"/>
      <c r="BC5" s="664"/>
      <c r="BD5" s="664"/>
      <c r="BE5" s="664"/>
      <c r="BF5" s="664"/>
      <c r="BG5" s="664"/>
      <c r="BH5" s="664"/>
      <c r="BI5" s="664"/>
      <c r="BJ5" s="664"/>
      <c r="BK5" s="664"/>
      <c r="BL5" s="664"/>
      <c r="BM5" s="664"/>
      <c r="BN5" s="664"/>
      <c r="BO5" s="664"/>
      <c r="BP5" s="664"/>
      <c r="BQ5" s="664"/>
      <c r="BR5" s="664"/>
      <c r="BS5" s="664"/>
      <c r="BT5" s="664"/>
      <c r="BU5" s="664"/>
      <c r="BV5" s="664"/>
      <c r="BW5" s="664"/>
      <c r="BX5" s="664"/>
      <c r="BY5" s="664"/>
    </row>
    <row r="6" spans="1:85" ht="3" customHeight="1">
      <c r="J6" s="529"/>
      <c r="K6" s="529"/>
      <c r="L6" s="524"/>
      <c r="M6" s="524"/>
      <c r="N6" s="524"/>
      <c r="O6" s="528"/>
      <c r="P6" s="528"/>
      <c r="Q6" s="528"/>
      <c r="R6" s="528"/>
      <c r="S6" s="528"/>
      <c r="T6" s="528"/>
      <c r="U6" s="528"/>
      <c r="V6" s="755"/>
      <c r="W6" s="755"/>
      <c r="X6" s="755"/>
      <c r="Y6" s="755"/>
      <c r="Z6" s="755"/>
      <c r="AA6" s="755"/>
      <c r="AB6" s="755"/>
      <c r="AC6" s="755"/>
      <c r="AD6" s="755"/>
      <c r="AE6" s="755"/>
      <c r="AF6" s="755"/>
      <c r="AG6" s="755"/>
      <c r="AH6" s="755"/>
      <c r="AI6" s="755"/>
      <c r="AJ6" s="755"/>
      <c r="AK6" s="755"/>
      <c r="AL6" s="755"/>
      <c r="AM6" s="755"/>
      <c r="AN6" s="755"/>
      <c r="AO6" s="755"/>
      <c r="AP6" s="755"/>
      <c r="AQ6" s="755"/>
      <c r="AR6" s="755"/>
      <c r="AS6" s="755"/>
      <c r="AT6" s="755"/>
      <c r="AU6" s="755"/>
      <c r="AV6" s="755"/>
      <c r="AW6" s="755"/>
      <c r="AX6" s="755"/>
      <c r="AY6" s="755"/>
      <c r="AZ6" s="755"/>
      <c r="BA6" s="755"/>
      <c r="BB6" s="755"/>
      <c r="BC6" s="755"/>
      <c r="BD6" s="755"/>
      <c r="BE6" s="755"/>
      <c r="BF6" s="755"/>
      <c r="BG6" s="755"/>
      <c r="BH6" s="755"/>
      <c r="BI6" s="755"/>
      <c r="BJ6" s="755"/>
      <c r="BK6" s="755"/>
      <c r="BL6" s="755"/>
      <c r="BM6" s="755"/>
      <c r="BN6" s="755"/>
      <c r="BO6" s="755"/>
      <c r="BP6" s="755"/>
      <c r="BQ6" s="755"/>
      <c r="BR6" s="755"/>
      <c r="BS6" s="755"/>
      <c r="BT6" s="755"/>
      <c r="BU6" s="755"/>
      <c r="BV6" s="755"/>
      <c r="BW6" s="755"/>
      <c r="BX6" s="755"/>
      <c r="BY6" s="755"/>
      <c r="BZ6" s="532"/>
    </row>
    <row r="7" spans="1:85" s="570" customFormat="1" ht="22.5">
      <c r="A7" s="590"/>
      <c r="B7" s="590"/>
      <c r="C7" s="590"/>
      <c r="D7" s="590"/>
      <c r="E7" s="590"/>
      <c r="F7" s="590"/>
      <c r="G7" s="590"/>
      <c r="H7" s="590"/>
      <c r="L7" s="499"/>
      <c r="M7" s="617" t="s">
        <v>502</v>
      </c>
      <c r="N7" s="666"/>
      <c r="O7" s="1210" t="str">
        <f>IF(NameOrPr_ch="",IF(NameOrPr="","",NameOrPr),NameOrPr_ch)</f>
        <v>Министерство тарифного регулирования и энергетики Челябинской области</v>
      </c>
      <c r="P7" s="1210"/>
      <c r="Q7" s="1210"/>
      <c r="R7" s="1210"/>
      <c r="S7" s="1210"/>
      <c r="T7" s="1210"/>
      <c r="U7" s="582"/>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s="582"/>
      <c r="CA7" s="519"/>
      <c r="CB7" s="590"/>
      <c r="CC7" s="590"/>
      <c r="CD7" s="590"/>
      <c r="CE7" s="590"/>
      <c r="CF7" s="590"/>
      <c r="CG7" s="590"/>
    </row>
    <row r="8" spans="1:85" s="570" customFormat="1" ht="18.75">
      <c r="A8" s="590"/>
      <c r="B8" s="590"/>
      <c r="C8" s="590"/>
      <c r="D8" s="590"/>
      <c r="E8" s="590"/>
      <c r="F8" s="590"/>
      <c r="G8" s="590"/>
      <c r="H8" s="590"/>
      <c r="L8" s="499"/>
      <c r="M8" s="617" t="s">
        <v>596</v>
      </c>
      <c r="N8" s="666"/>
      <c r="O8" s="1210" t="str">
        <f>IF(datePr_ch="",IF(datePr="","",datePr),datePr_ch)</f>
        <v>28.11.2022</v>
      </c>
      <c r="P8" s="1210"/>
      <c r="Q8" s="1210"/>
      <c r="R8" s="1210"/>
      <c r="S8" s="1210"/>
      <c r="T8" s="1210"/>
      <c r="U8" s="582"/>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s="582"/>
      <c r="CA8" s="519"/>
      <c r="CB8" s="590"/>
      <c r="CC8" s="590"/>
      <c r="CD8" s="590"/>
      <c r="CE8" s="590"/>
      <c r="CF8" s="590"/>
      <c r="CG8" s="590"/>
    </row>
    <row r="9" spans="1:85" s="570" customFormat="1" ht="18.75">
      <c r="A9" s="590"/>
      <c r="B9" s="590"/>
      <c r="C9" s="590"/>
      <c r="D9" s="590"/>
      <c r="E9" s="590"/>
      <c r="F9" s="590"/>
      <c r="G9" s="590"/>
      <c r="H9" s="590"/>
      <c r="L9" s="552"/>
      <c r="M9" s="617" t="s">
        <v>595</v>
      </c>
      <c r="N9" s="666"/>
      <c r="O9" s="1210" t="str">
        <f>IF(numberPr_ch="",IF(numberPr="","",numberPr),numberPr_ch)</f>
        <v>102/160</v>
      </c>
      <c r="P9" s="1210"/>
      <c r="Q9" s="1210"/>
      <c r="R9" s="1210"/>
      <c r="S9" s="1210"/>
      <c r="T9" s="1210"/>
      <c r="U9" s="582"/>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s="582"/>
      <c r="CA9" s="519"/>
      <c r="CB9" s="590"/>
      <c r="CC9" s="590"/>
      <c r="CD9" s="590"/>
      <c r="CE9" s="590"/>
      <c r="CF9" s="590"/>
      <c r="CG9" s="590"/>
    </row>
    <row r="10" spans="1:85" s="570" customFormat="1" ht="18.75">
      <c r="A10" s="590"/>
      <c r="B10" s="590"/>
      <c r="C10" s="590"/>
      <c r="D10" s="590"/>
      <c r="E10" s="590"/>
      <c r="F10" s="590"/>
      <c r="G10" s="590"/>
      <c r="H10" s="590"/>
      <c r="L10" s="552"/>
      <c r="M10" s="617" t="s">
        <v>501</v>
      </c>
      <c r="N10" s="666"/>
      <c r="O10" s="1210" t="str">
        <f>IF(IstPub_ch="",IF(IstPub="","",IstPub),IstPub_ch)</f>
        <v>Официальный сайт Министерства тарифного регулирования и энергетики Челябинской области</v>
      </c>
      <c r="P10" s="1210"/>
      <c r="Q10" s="1210"/>
      <c r="R10" s="1210"/>
      <c r="S10" s="1210"/>
      <c r="T10" s="1210"/>
      <c r="U10" s="582"/>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s="582"/>
      <c r="CA10" s="519"/>
      <c r="CB10" s="590"/>
      <c r="CC10" s="590"/>
      <c r="CD10" s="590"/>
      <c r="CE10" s="590"/>
      <c r="CF10" s="590"/>
      <c r="CG10" s="590"/>
    </row>
    <row r="11" spans="1:85" s="570" customFormat="1" ht="11.25" hidden="1">
      <c r="A11" s="590"/>
      <c r="B11" s="590"/>
      <c r="C11" s="590"/>
      <c r="D11" s="590"/>
      <c r="E11" s="590"/>
      <c r="F11" s="590"/>
      <c r="G11" s="590"/>
      <c r="H11" s="590"/>
      <c r="L11" s="1234"/>
      <c r="M11" s="1234"/>
      <c r="N11" s="566"/>
      <c r="O11" s="582"/>
      <c r="P11" s="582"/>
      <c r="Q11" s="582"/>
      <c r="R11" s="582"/>
      <c r="S11" s="582"/>
      <c r="T11" s="582"/>
      <c r="U11" s="588" t="s">
        <v>373</v>
      </c>
      <c r="V11" s="767"/>
      <c r="W11" s="767"/>
      <c r="X11" s="767"/>
      <c r="Y11" s="767"/>
      <c r="Z11" s="767"/>
      <c r="AA11" s="767"/>
      <c r="AB11" s="1011" t="s">
        <v>373</v>
      </c>
      <c r="AC11" s="767"/>
      <c r="AD11" s="767"/>
      <c r="AE11" s="767"/>
      <c r="AF11" s="767"/>
      <c r="AG11" s="767"/>
      <c r="AH11" s="767"/>
      <c r="AI11" s="1011" t="s">
        <v>373</v>
      </c>
      <c r="AJ11" s="767"/>
      <c r="AK11" s="767"/>
      <c r="AL11" s="767"/>
      <c r="AM11" s="767"/>
      <c r="AN11" s="767"/>
      <c r="AO11" s="767"/>
      <c r="AP11" s="1011" t="s">
        <v>373</v>
      </c>
      <c r="AQ11" s="767"/>
      <c r="AR11" s="767"/>
      <c r="AS11" s="767"/>
      <c r="AT11" s="767"/>
      <c r="AU11" s="767"/>
      <c r="AV11" s="767"/>
      <c r="AW11" s="1011" t="s">
        <v>373</v>
      </c>
      <c r="AX11" s="767"/>
      <c r="AY11" s="767"/>
      <c r="AZ11" s="767"/>
      <c r="BA11" s="767"/>
      <c r="BB11" s="767"/>
      <c r="BC11" s="767"/>
      <c r="BD11" s="1011" t="s">
        <v>373</v>
      </c>
      <c r="BE11" s="767"/>
      <c r="BF11" s="767"/>
      <c r="BG11" s="767"/>
      <c r="BH11" s="767"/>
      <c r="BI11" s="767"/>
      <c r="BJ11" s="767"/>
      <c r="BK11" s="1011" t="s">
        <v>373</v>
      </c>
      <c r="BL11" s="767"/>
      <c r="BM11" s="767"/>
      <c r="BN11" s="767"/>
      <c r="BO11" s="767"/>
      <c r="BP11" s="767"/>
      <c r="BQ11" s="767"/>
      <c r="BR11" s="1011" t="s">
        <v>373</v>
      </c>
      <c r="BS11" s="767"/>
      <c r="BT11" s="767"/>
      <c r="BU11" s="767"/>
      <c r="BV11" s="767"/>
      <c r="BW11" s="767"/>
      <c r="BX11" s="767"/>
      <c r="BY11" s="1011" t="s">
        <v>373</v>
      </c>
      <c r="CB11" s="590"/>
      <c r="CC11" s="590"/>
      <c r="CD11" s="590"/>
      <c r="CE11" s="590"/>
      <c r="CF11" s="590"/>
      <c r="CG11" s="590"/>
    </row>
    <row r="12" spans="1:85">
      <c r="J12" s="529"/>
      <c r="K12" s="529"/>
      <c r="L12" s="524"/>
      <c r="M12" s="524"/>
      <c r="N12" s="502"/>
      <c r="O12" s="1211"/>
      <c r="P12" s="1211"/>
      <c r="Q12" s="1211"/>
      <c r="R12" s="1211"/>
      <c r="S12" s="1211"/>
      <c r="T12" s="1211"/>
      <c r="U12" s="1211"/>
      <c r="V12" s="1211" t="s">
        <v>2929</v>
      </c>
      <c r="W12" s="1211"/>
      <c r="X12" s="1211"/>
      <c r="Y12" s="1211"/>
      <c r="Z12" s="1211"/>
      <c r="AA12" s="1211"/>
      <c r="AB12" s="1211"/>
      <c r="AC12" s="1211" t="s">
        <v>2929</v>
      </c>
      <c r="AD12" s="1211"/>
      <c r="AE12" s="1211"/>
      <c r="AF12" s="1211"/>
      <c r="AG12" s="1211"/>
      <c r="AH12" s="1211"/>
      <c r="AI12" s="1211"/>
      <c r="AJ12" s="1211" t="s">
        <v>2929</v>
      </c>
      <c r="AK12" s="1211"/>
      <c r="AL12" s="1211"/>
      <c r="AM12" s="1211"/>
      <c r="AN12" s="1211"/>
      <c r="AO12" s="1211"/>
      <c r="AP12" s="1211"/>
      <c r="AQ12" s="1211" t="s">
        <v>2929</v>
      </c>
      <c r="AR12" s="1211"/>
      <c r="AS12" s="1211"/>
      <c r="AT12" s="1211"/>
      <c r="AU12" s="1211"/>
      <c r="AV12" s="1211"/>
      <c r="AW12" s="1211"/>
      <c r="AX12" s="1211" t="s">
        <v>2929</v>
      </c>
      <c r="AY12" s="1211"/>
      <c r="AZ12" s="1211"/>
      <c r="BA12" s="1211"/>
      <c r="BB12" s="1211"/>
      <c r="BC12" s="1211"/>
      <c r="BD12" s="1211"/>
      <c r="BE12" s="1211" t="s">
        <v>2929</v>
      </c>
      <c r="BF12" s="1211"/>
      <c r="BG12" s="1211"/>
      <c r="BH12" s="1211"/>
      <c r="BI12" s="1211"/>
      <c r="BJ12" s="1211"/>
      <c r="BK12" s="1211"/>
      <c r="BL12" s="1211" t="s">
        <v>2929</v>
      </c>
      <c r="BM12" s="1211"/>
      <c r="BN12" s="1211"/>
      <c r="BO12" s="1211"/>
      <c r="BP12" s="1211"/>
      <c r="BQ12" s="1211"/>
      <c r="BR12" s="1211"/>
      <c r="BS12" s="1211" t="s">
        <v>2929</v>
      </c>
      <c r="BT12" s="1211"/>
      <c r="BU12" s="1211"/>
      <c r="BV12" s="1211"/>
      <c r="BW12" s="1211"/>
      <c r="BX12" s="1211"/>
      <c r="BY12" s="1211"/>
    </row>
    <row r="13" spans="1:85">
      <c r="J13" s="529"/>
      <c r="K13" s="529"/>
      <c r="L13" s="1160" t="s">
        <v>454</v>
      </c>
      <c r="M13" s="1160"/>
      <c r="N13" s="1160"/>
      <c r="O13" s="1160"/>
      <c r="P13" s="1160"/>
      <c r="Q13" s="1160"/>
      <c r="R13" s="1160"/>
      <c r="S13" s="1160"/>
      <c r="T13" s="1160"/>
      <c r="U13" s="1160"/>
      <c r="V13" s="1160"/>
      <c r="W13" s="1160"/>
      <c r="X13" s="1160"/>
      <c r="Y13" s="1160"/>
      <c r="Z13" s="1160"/>
      <c r="AA13" s="1160"/>
      <c r="AB13" s="1160"/>
      <c r="AC13" s="1160"/>
      <c r="AD13" s="1160"/>
      <c r="AE13" s="1160"/>
      <c r="AF13" s="1160"/>
      <c r="AG13" s="1160"/>
      <c r="AH13" s="1160"/>
      <c r="AI13" s="1160"/>
      <c r="AJ13" s="1160"/>
      <c r="AK13" s="1160"/>
      <c r="AL13" s="1160"/>
      <c r="AM13" s="1160"/>
      <c r="AN13" s="1160"/>
      <c r="AO13" s="1160"/>
      <c r="AP13" s="1160"/>
      <c r="AQ13" s="1160"/>
      <c r="AR13" s="1160"/>
      <c r="AS13" s="1160"/>
      <c r="AT13" s="1160"/>
      <c r="AU13" s="1160"/>
      <c r="AV13" s="1160"/>
      <c r="AW13" s="1160"/>
      <c r="AX13" s="1160"/>
      <c r="AY13" s="1160"/>
      <c r="AZ13" s="1160"/>
      <c r="BA13" s="1160"/>
      <c r="BB13" s="1160"/>
      <c r="BC13" s="1160"/>
      <c r="BD13" s="1160"/>
      <c r="BE13" s="1160"/>
      <c r="BF13" s="1160"/>
      <c r="BG13" s="1160"/>
      <c r="BH13" s="1160"/>
      <c r="BI13" s="1160"/>
      <c r="BJ13" s="1160"/>
      <c r="BK13" s="1160"/>
      <c r="BL13" s="1160"/>
      <c r="BM13" s="1160"/>
      <c r="BN13" s="1160"/>
      <c r="BO13" s="1160"/>
      <c r="BP13" s="1160"/>
      <c r="BQ13" s="1160"/>
      <c r="BR13" s="1160"/>
      <c r="BS13" s="1160"/>
      <c r="BT13" s="1160"/>
      <c r="BU13" s="1160"/>
      <c r="BV13" s="1160"/>
      <c r="BW13" s="1160"/>
      <c r="BX13" s="1160"/>
      <c r="BY13" s="1160"/>
      <c r="BZ13" s="1160"/>
      <c r="CA13" s="1160" t="s">
        <v>455</v>
      </c>
    </row>
    <row r="14" spans="1:85" ht="14.25" customHeight="1">
      <c r="J14" s="529"/>
      <c r="K14" s="529"/>
      <c r="L14" s="1217" t="s">
        <v>92</v>
      </c>
      <c r="M14" s="1217" t="s">
        <v>639</v>
      </c>
      <c r="N14" s="661"/>
      <c r="O14" s="1218" t="s">
        <v>641</v>
      </c>
      <c r="P14" s="1219"/>
      <c r="Q14" s="1219"/>
      <c r="R14" s="1219"/>
      <c r="S14" s="1219"/>
      <c r="T14" s="1220"/>
      <c r="U14" s="1228" t="s">
        <v>341</v>
      </c>
      <c r="V14" s="1218" t="s">
        <v>641</v>
      </c>
      <c r="W14" s="1219"/>
      <c r="X14" s="1219"/>
      <c r="Y14" s="1219"/>
      <c r="Z14" s="1219"/>
      <c r="AA14" s="1220"/>
      <c r="AB14" s="1228" t="s">
        <v>341</v>
      </c>
      <c r="AC14" s="1218" t="s">
        <v>641</v>
      </c>
      <c r="AD14" s="1219"/>
      <c r="AE14" s="1219"/>
      <c r="AF14" s="1219"/>
      <c r="AG14" s="1219"/>
      <c r="AH14" s="1220"/>
      <c r="AI14" s="1228" t="s">
        <v>341</v>
      </c>
      <c r="AJ14" s="1218" t="s">
        <v>641</v>
      </c>
      <c r="AK14" s="1219"/>
      <c r="AL14" s="1219"/>
      <c r="AM14" s="1219"/>
      <c r="AN14" s="1219"/>
      <c r="AO14" s="1220"/>
      <c r="AP14" s="1228" t="s">
        <v>341</v>
      </c>
      <c r="AQ14" s="1218" t="s">
        <v>641</v>
      </c>
      <c r="AR14" s="1219"/>
      <c r="AS14" s="1219"/>
      <c r="AT14" s="1219"/>
      <c r="AU14" s="1219"/>
      <c r="AV14" s="1220"/>
      <c r="AW14" s="1228" t="s">
        <v>341</v>
      </c>
      <c r="AX14" s="1218" t="s">
        <v>641</v>
      </c>
      <c r="AY14" s="1219"/>
      <c r="AZ14" s="1219"/>
      <c r="BA14" s="1219"/>
      <c r="BB14" s="1219"/>
      <c r="BC14" s="1220"/>
      <c r="BD14" s="1228" t="s">
        <v>341</v>
      </c>
      <c r="BE14" s="1218" t="s">
        <v>641</v>
      </c>
      <c r="BF14" s="1219"/>
      <c r="BG14" s="1219"/>
      <c r="BH14" s="1219"/>
      <c r="BI14" s="1219"/>
      <c r="BJ14" s="1220"/>
      <c r="BK14" s="1228" t="s">
        <v>341</v>
      </c>
      <c r="BL14" s="1218" t="s">
        <v>641</v>
      </c>
      <c r="BM14" s="1219"/>
      <c r="BN14" s="1219"/>
      <c r="BO14" s="1219"/>
      <c r="BP14" s="1219"/>
      <c r="BQ14" s="1220"/>
      <c r="BR14" s="1228" t="s">
        <v>341</v>
      </c>
      <c r="BS14" s="1218" t="s">
        <v>641</v>
      </c>
      <c r="BT14" s="1219"/>
      <c r="BU14" s="1219"/>
      <c r="BV14" s="1219"/>
      <c r="BW14" s="1219"/>
      <c r="BX14" s="1220"/>
      <c r="BY14" s="1228" t="s">
        <v>341</v>
      </c>
      <c r="BZ14" s="1214" t="s">
        <v>275</v>
      </c>
      <c r="CA14" s="1160"/>
    </row>
    <row r="15" spans="1:85" ht="14.25" customHeight="1">
      <c r="J15" s="529"/>
      <c r="K15" s="529"/>
      <c r="L15" s="1217"/>
      <c r="M15" s="1217"/>
      <c r="N15" s="662"/>
      <c r="O15" s="1223" t="s">
        <v>605</v>
      </c>
      <c r="P15" s="1221" t="s">
        <v>271</v>
      </c>
      <c r="Q15" s="1222"/>
      <c r="R15" s="1225" t="s">
        <v>654</v>
      </c>
      <c r="S15" s="1226"/>
      <c r="T15" s="1227"/>
      <c r="U15" s="1229"/>
      <c r="V15" s="1223" t="s">
        <v>605</v>
      </c>
      <c r="W15" s="1221" t="s">
        <v>271</v>
      </c>
      <c r="X15" s="1222"/>
      <c r="Y15" s="1225" t="s">
        <v>654</v>
      </c>
      <c r="Z15" s="1226"/>
      <c r="AA15" s="1227"/>
      <c r="AB15" s="1229"/>
      <c r="AC15" s="1223" t="s">
        <v>605</v>
      </c>
      <c r="AD15" s="1221" t="s">
        <v>271</v>
      </c>
      <c r="AE15" s="1222"/>
      <c r="AF15" s="1225" t="s">
        <v>654</v>
      </c>
      <c r="AG15" s="1226"/>
      <c r="AH15" s="1227"/>
      <c r="AI15" s="1229"/>
      <c r="AJ15" s="1223" t="s">
        <v>605</v>
      </c>
      <c r="AK15" s="1221" t="s">
        <v>271</v>
      </c>
      <c r="AL15" s="1222"/>
      <c r="AM15" s="1225" t="s">
        <v>654</v>
      </c>
      <c r="AN15" s="1226"/>
      <c r="AO15" s="1227"/>
      <c r="AP15" s="1229"/>
      <c r="AQ15" s="1223" t="s">
        <v>605</v>
      </c>
      <c r="AR15" s="1221" t="s">
        <v>271</v>
      </c>
      <c r="AS15" s="1222"/>
      <c r="AT15" s="1225" t="s">
        <v>654</v>
      </c>
      <c r="AU15" s="1226"/>
      <c r="AV15" s="1227"/>
      <c r="AW15" s="1229"/>
      <c r="AX15" s="1223" t="s">
        <v>605</v>
      </c>
      <c r="AY15" s="1221" t="s">
        <v>271</v>
      </c>
      <c r="AZ15" s="1222"/>
      <c r="BA15" s="1225" t="s">
        <v>654</v>
      </c>
      <c r="BB15" s="1226"/>
      <c r="BC15" s="1227"/>
      <c r="BD15" s="1229"/>
      <c r="BE15" s="1223" t="s">
        <v>605</v>
      </c>
      <c r="BF15" s="1221" t="s">
        <v>271</v>
      </c>
      <c r="BG15" s="1222"/>
      <c r="BH15" s="1225" t="s">
        <v>654</v>
      </c>
      <c r="BI15" s="1226"/>
      <c r="BJ15" s="1227"/>
      <c r="BK15" s="1229"/>
      <c r="BL15" s="1223" t="s">
        <v>605</v>
      </c>
      <c r="BM15" s="1221" t="s">
        <v>271</v>
      </c>
      <c r="BN15" s="1222"/>
      <c r="BO15" s="1225" t="s">
        <v>654</v>
      </c>
      <c r="BP15" s="1226"/>
      <c r="BQ15" s="1227"/>
      <c r="BR15" s="1229"/>
      <c r="BS15" s="1223" t="s">
        <v>605</v>
      </c>
      <c r="BT15" s="1221" t="s">
        <v>271</v>
      </c>
      <c r="BU15" s="1222"/>
      <c r="BV15" s="1225" t="s">
        <v>654</v>
      </c>
      <c r="BW15" s="1226"/>
      <c r="BX15" s="1227"/>
      <c r="BY15" s="1229"/>
      <c r="BZ15" s="1215"/>
      <c r="CA15" s="1160"/>
    </row>
    <row r="16" spans="1:85" ht="33.75" customHeight="1">
      <c r="J16" s="529"/>
      <c r="K16" s="529"/>
      <c r="L16" s="1217"/>
      <c r="M16" s="1217"/>
      <c r="N16" s="663"/>
      <c r="O16" s="1224"/>
      <c r="P16" s="535" t="s">
        <v>606</v>
      </c>
      <c r="Q16" s="535" t="s">
        <v>6</v>
      </c>
      <c r="R16" s="536" t="s">
        <v>274</v>
      </c>
      <c r="S16" s="1212" t="s">
        <v>273</v>
      </c>
      <c r="T16" s="1213"/>
      <c r="U16" s="1230"/>
      <c r="V16" s="1224"/>
      <c r="W16" s="756" t="s">
        <v>606</v>
      </c>
      <c r="X16" s="756" t="s">
        <v>6</v>
      </c>
      <c r="Y16" s="1115" t="s">
        <v>274</v>
      </c>
      <c r="Z16" s="1212" t="s">
        <v>273</v>
      </c>
      <c r="AA16" s="1213"/>
      <c r="AB16" s="1230"/>
      <c r="AC16" s="1224"/>
      <c r="AD16" s="756" t="s">
        <v>606</v>
      </c>
      <c r="AE16" s="756" t="s">
        <v>6</v>
      </c>
      <c r="AF16" s="1115" t="s">
        <v>274</v>
      </c>
      <c r="AG16" s="1212" t="s">
        <v>273</v>
      </c>
      <c r="AH16" s="1213"/>
      <c r="AI16" s="1230"/>
      <c r="AJ16" s="1224"/>
      <c r="AK16" s="756" t="s">
        <v>606</v>
      </c>
      <c r="AL16" s="756" t="s">
        <v>6</v>
      </c>
      <c r="AM16" s="1115" t="s">
        <v>274</v>
      </c>
      <c r="AN16" s="1212" t="s">
        <v>273</v>
      </c>
      <c r="AO16" s="1213"/>
      <c r="AP16" s="1230"/>
      <c r="AQ16" s="1224"/>
      <c r="AR16" s="756" t="s">
        <v>606</v>
      </c>
      <c r="AS16" s="756" t="s">
        <v>6</v>
      </c>
      <c r="AT16" s="1115" t="s">
        <v>274</v>
      </c>
      <c r="AU16" s="1212" t="s">
        <v>273</v>
      </c>
      <c r="AV16" s="1213"/>
      <c r="AW16" s="1230"/>
      <c r="AX16" s="1224"/>
      <c r="AY16" s="756" t="s">
        <v>606</v>
      </c>
      <c r="AZ16" s="756" t="s">
        <v>6</v>
      </c>
      <c r="BA16" s="1115" t="s">
        <v>274</v>
      </c>
      <c r="BB16" s="1212" t="s">
        <v>273</v>
      </c>
      <c r="BC16" s="1213"/>
      <c r="BD16" s="1230"/>
      <c r="BE16" s="1224"/>
      <c r="BF16" s="756" t="s">
        <v>606</v>
      </c>
      <c r="BG16" s="756" t="s">
        <v>6</v>
      </c>
      <c r="BH16" s="1115" t="s">
        <v>274</v>
      </c>
      <c r="BI16" s="1212" t="s">
        <v>273</v>
      </c>
      <c r="BJ16" s="1213"/>
      <c r="BK16" s="1230"/>
      <c r="BL16" s="1224"/>
      <c r="BM16" s="756" t="s">
        <v>606</v>
      </c>
      <c r="BN16" s="756" t="s">
        <v>6</v>
      </c>
      <c r="BO16" s="1115" t="s">
        <v>274</v>
      </c>
      <c r="BP16" s="1212" t="s">
        <v>273</v>
      </c>
      <c r="BQ16" s="1213"/>
      <c r="BR16" s="1230"/>
      <c r="BS16" s="1224"/>
      <c r="BT16" s="756" t="s">
        <v>606</v>
      </c>
      <c r="BU16" s="756" t="s">
        <v>6</v>
      </c>
      <c r="BV16" s="1115" t="s">
        <v>274</v>
      </c>
      <c r="BW16" s="1212" t="s">
        <v>273</v>
      </c>
      <c r="BX16" s="1213"/>
      <c r="BY16" s="1230"/>
      <c r="BZ16" s="1216"/>
      <c r="CA16" s="1160"/>
    </row>
    <row r="17" spans="1:85">
      <c r="J17" s="529"/>
      <c r="K17" s="569">
        <v>1</v>
      </c>
      <c r="L17" s="647" t="s">
        <v>93</v>
      </c>
      <c r="M17" s="647" t="s">
        <v>49</v>
      </c>
      <c r="N17" s="649" t="str">
        <f ca="1">OFFSET(N17,0,-1)</f>
        <v>2</v>
      </c>
      <c r="O17" s="648">
        <f ca="1">OFFSET(O17,0,-1)+1</f>
        <v>3</v>
      </c>
      <c r="P17" s="648">
        <f ca="1">OFFSET(P17,0,-1)+1</f>
        <v>4</v>
      </c>
      <c r="Q17" s="648">
        <f ca="1">OFFSET(Q17,0,-1)+1</f>
        <v>5</v>
      </c>
      <c r="R17" s="648">
        <f ca="1">OFFSET(R17,0,-1)+1</f>
        <v>6</v>
      </c>
      <c r="S17" s="1235">
        <f ca="1">OFFSET(S17,0,-1)+1</f>
        <v>7</v>
      </c>
      <c r="T17" s="1235"/>
      <c r="U17" s="648">
        <f ca="1">OFFSET(U17,0,-2)+1</f>
        <v>8</v>
      </c>
      <c r="V17" s="1114">
        <f ca="1">OFFSET(V17,0,-1)+1</f>
        <v>9</v>
      </c>
      <c r="W17" s="1114">
        <f ca="1">OFFSET(W17,0,-1)+1</f>
        <v>10</v>
      </c>
      <c r="X17" s="1114">
        <f ca="1">OFFSET(X17,0,-1)+1</f>
        <v>11</v>
      </c>
      <c r="Y17" s="1114">
        <f ca="1">OFFSET(Y17,0,-1)+1</f>
        <v>12</v>
      </c>
      <c r="Z17" s="1235">
        <f ca="1">OFFSET(Z17,0,-1)+1</f>
        <v>13</v>
      </c>
      <c r="AA17" s="1235"/>
      <c r="AB17" s="1114">
        <f ca="1">OFFSET(AB17,0,-2)+1</f>
        <v>14</v>
      </c>
      <c r="AC17" s="1114">
        <f ca="1">OFFSET(AC17,0,-1)+1</f>
        <v>15</v>
      </c>
      <c r="AD17" s="1114">
        <f ca="1">OFFSET(AD17,0,-1)+1</f>
        <v>16</v>
      </c>
      <c r="AE17" s="1114">
        <f ca="1">OFFSET(AE17,0,-1)+1</f>
        <v>17</v>
      </c>
      <c r="AF17" s="1114">
        <f ca="1">OFFSET(AF17,0,-1)+1</f>
        <v>18</v>
      </c>
      <c r="AG17" s="1235">
        <f ca="1">OFFSET(AG17,0,-1)+1</f>
        <v>19</v>
      </c>
      <c r="AH17" s="1235"/>
      <c r="AI17" s="1114">
        <f ca="1">OFFSET(AI17,0,-2)+1</f>
        <v>20</v>
      </c>
      <c r="AJ17" s="1114">
        <f ca="1">OFFSET(AJ17,0,-1)+1</f>
        <v>21</v>
      </c>
      <c r="AK17" s="1114">
        <f ca="1">OFFSET(AK17,0,-1)+1</f>
        <v>22</v>
      </c>
      <c r="AL17" s="1114">
        <f ca="1">OFFSET(AL17,0,-1)+1</f>
        <v>23</v>
      </c>
      <c r="AM17" s="1114">
        <f ca="1">OFFSET(AM17,0,-1)+1</f>
        <v>24</v>
      </c>
      <c r="AN17" s="1235">
        <f ca="1">OFFSET(AN17,0,-1)+1</f>
        <v>25</v>
      </c>
      <c r="AO17" s="1235"/>
      <c r="AP17" s="1114">
        <f ca="1">OFFSET(AP17,0,-2)+1</f>
        <v>26</v>
      </c>
      <c r="AQ17" s="1114">
        <f ca="1">OFFSET(AQ17,0,-1)+1</f>
        <v>27</v>
      </c>
      <c r="AR17" s="1114">
        <f ca="1">OFFSET(AR17,0,-1)+1</f>
        <v>28</v>
      </c>
      <c r="AS17" s="1114">
        <f ca="1">OFFSET(AS17,0,-1)+1</f>
        <v>29</v>
      </c>
      <c r="AT17" s="1114">
        <f ca="1">OFFSET(AT17,0,-1)+1</f>
        <v>30</v>
      </c>
      <c r="AU17" s="1235">
        <f ca="1">OFFSET(AU17,0,-1)+1</f>
        <v>31</v>
      </c>
      <c r="AV17" s="1235"/>
      <c r="AW17" s="1114">
        <f ca="1">OFFSET(AW17,0,-2)+1</f>
        <v>32</v>
      </c>
      <c r="AX17" s="1114">
        <f ca="1">OFFSET(AX17,0,-1)+1</f>
        <v>33</v>
      </c>
      <c r="AY17" s="1114">
        <f ca="1">OFFSET(AY17,0,-1)+1</f>
        <v>34</v>
      </c>
      <c r="AZ17" s="1114">
        <f ca="1">OFFSET(AZ17,0,-1)+1</f>
        <v>35</v>
      </c>
      <c r="BA17" s="1114">
        <f ca="1">OFFSET(BA17,0,-1)+1</f>
        <v>36</v>
      </c>
      <c r="BB17" s="1235">
        <f ca="1">OFFSET(BB17,0,-1)+1</f>
        <v>37</v>
      </c>
      <c r="BC17" s="1235"/>
      <c r="BD17" s="1114">
        <f ca="1">OFFSET(BD17,0,-2)+1</f>
        <v>38</v>
      </c>
      <c r="BE17" s="1114">
        <f ca="1">OFFSET(BE17,0,-1)+1</f>
        <v>39</v>
      </c>
      <c r="BF17" s="1114">
        <f ca="1">OFFSET(BF17,0,-1)+1</f>
        <v>40</v>
      </c>
      <c r="BG17" s="1114">
        <f ca="1">OFFSET(BG17,0,-1)+1</f>
        <v>41</v>
      </c>
      <c r="BH17" s="1114">
        <f ca="1">OFFSET(BH17,0,-1)+1</f>
        <v>42</v>
      </c>
      <c r="BI17" s="1235">
        <f ca="1">OFFSET(BI17,0,-1)+1</f>
        <v>43</v>
      </c>
      <c r="BJ17" s="1235"/>
      <c r="BK17" s="1114">
        <f ca="1">OFFSET(BK17,0,-2)+1</f>
        <v>44</v>
      </c>
      <c r="BL17" s="1114">
        <f ca="1">OFFSET(BL17,0,-1)+1</f>
        <v>45</v>
      </c>
      <c r="BM17" s="1114">
        <f ca="1">OFFSET(BM17,0,-1)+1</f>
        <v>46</v>
      </c>
      <c r="BN17" s="1114">
        <f ca="1">OFFSET(BN17,0,-1)+1</f>
        <v>47</v>
      </c>
      <c r="BO17" s="1114">
        <f ca="1">OFFSET(BO17,0,-1)+1</f>
        <v>48</v>
      </c>
      <c r="BP17" s="1235">
        <f ca="1">OFFSET(BP17,0,-1)+1</f>
        <v>49</v>
      </c>
      <c r="BQ17" s="1235"/>
      <c r="BR17" s="1114">
        <f ca="1">OFFSET(BR17,0,-2)+1</f>
        <v>50</v>
      </c>
      <c r="BS17" s="1114">
        <f ca="1">OFFSET(BS17,0,-1)+1</f>
        <v>51</v>
      </c>
      <c r="BT17" s="1114">
        <f ca="1">OFFSET(BT17,0,-1)+1</f>
        <v>52</v>
      </c>
      <c r="BU17" s="1114">
        <f ca="1">OFFSET(BU17,0,-1)+1</f>
        <v>53</v>
      </c>
      <c r="BV17" s="1114">
        <f ca="1">OFFSET(BV17,0,-1)+1</f>
        <v>54</v>
      </c>
      <c r="BW17" s="1235">
        <f ca="1">OFFSET(BW17,0,-1)+1</f>
        <v>55</v>
      </c>
      <c r="BX17" s="1235"/>
      <c r="BY17" s="1114">
        <f ca="1">OFFSET(BY17,0,-2)+1</f>
        <v>56</v>
      </c>
      <c r="BZ17" s="649">
        <f ca="1">OFFSET(BZ17,0,-1)</f>
        <v>56</v>
      </c>
      <c r="CA17" s="648">
        <f ca="1">OFFSET(CA17,0,-1)+1</f>
        <v>57</v>
      </c>
    </row>
    <row r="18" spans="1:85" ht="22.5">
      <c r="A18" s="1236">
        <v>1</v>
      </c>
      <c r="B18" s="865"/>
      <c r="C18" s="865"/>
      <c r="D18" s="865"/>
      <c r="E18" s="866"/>
      <c r="F18" s="867"/>
      <c r="G18" s="867"/>
      <c r="H18" s="867"/>
      <c r="I18" s="868"/>
      <c r="J18" s="863"/>
      <c r="K18" s="870"/>
      <c r="L18" s="593">
        <f>mergeValue(A18)</f>
        <v>1</v>
      </c>
      <c r="M18" s="641" t="s">
        <v>20</v>
      </c>
      <c r="N18" s="646"/>
      <c r="O18" s="1237" t="str">
        <f>IF('Перечень тарифов'!J21="","","" &amp; 'Перечень тарифов'!J21 &amp; "")</f>
        <v>Тарифы на тепловую энергию (мощность), поставляемую АО "УСТЭК-Челябинск"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v>
      </c>
      <c r="P18" s="1237"/>
      <c r="Q18" s="1237"/>
      <c r="R18" s="1237"/>
      <c r="S18" s="1237"/>
      <c r="T18" s="1237"/>
      <c r="U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1237"/>
      <c r="AS18" s="1237"/>
      <c r="AT18" s="1237"/>
      <c r="AU18" s="1237"/>
      <c r="AV18" s="1237"/>
      <c r="AW18" s="1237"/>
      <c r="AX18" s="1237"/>
      <c r="AY18" s="1237"/>
      <c r="AZ18" s="1237"/>
      <c r="BA18" s="1237"/>
      <c r="BB18" s="1237"/>
      <c r="BC18" s="1237"/>
      <c r="BD18" s="1237"/>
      <c r="BE18" s="1237"/>
      <c r="BF18" s="1237"/>
      <c r="BG18" s="1237"/>
      <c r="BH18" s="1237"/>
      <c r="BI18" s="1237"/>
      <c r="BJ18" s="1237"/>
      <c r="BK18" s="1237"/>
      <c r="BL18" s="1237"/>
      <c r="BM18" s="1237"/>
      <c r="BN18" s="1237"/>
      <c r="BO18" s="1237"/>
      <c r="BP18" s="1237"/>
      <c r="BQ18" s="1237"/>
      <c r="BR18" s="1237"/>
      <c r="BS18" s="1237"/>
      <c r="BT18" s="1237"/>
      <c r="BU18" s="1237"/>
      <c r="BV18" s="1237"/>
      <c r="BW18" s="1237"/>
      <c r="BX18" s="1237"/>
      <c r="BY18" s="1237"/>
      <c r="BZ18" s="1237"/>
      <c r="CA18" s="630" t="s">
        <v>476</v>
      </c>
      <c r="CC18" s="589"/>
      <c r="CD18" s="589" t="str">
        <f t="shared" ref="CD18:CD28" si="0">IF(M18="","",M18 )</f>
        <v>Наименование тарифа</v>
      </c>
      <c r="CE18" s="589"/>
      <c r="CF18" s="589"/>
      <c r="CG18" s="589"/>
    </row>
    <row r="19" spans="1:85" ht="0.75" customHeight="1">
      <c r="A19" s="1236"/>
      <c r="B19" s="1236">
        <v>1</v>
      </c>
      <c r="C19" s="865"/>
      <c r="D19" s="865"/>
      <c r="E19" s="867"/>
      <c r="F19" s="867"/>
      <c r="G19" s="867"/>
      <c r="H19" s="867"/>
      <c r="I19" s="862"/>
      <c r="J19" s="861"/>
      <c r="K19" s="864"/>
      <c r="L19" s="593" t="str">
        <f>mergeValue(A19) &amp;"."&amp; mergeValue(B19)</f>
        <v>1.1</v>
      </c>
      <c r="M19" s="546"/>
      <c r="N19" s="646"/>
      <c r="O19" s="1237"/>
      <c r="P19" s="1237"/>
      <c r="Q19" s="1237"/>
      <c r="R19" s="1237"/>
      <c r="S19" s="1237"/>
      <c r="T19" s="1237"/>
      <c r="U19" s="1237"/>
      <c r="V19" s="1237"/>
      <c r="W19" s="1237"/>
      <c r="X19" s="1237"/>
      <c r="Y19" s="1237"/>
      <c r="Z19" s="1237"/>
      <c r="AA19" s="1237"/>
      <c r="AB19" s="1237"/>
      <c r="AC19" s="1237"/>
      <c r="AD19" s="1237"/>
      <c r="AE19" s="1237"/>
      <c r="AF19" s="1237"/>
      <c r="AG19" s="1237"/>
      <c r="AH19" s="1237"/>
      <c r="AI19" s="1237"/>
      <c r="AJ19" s="1237"/>
      <c r="AK19" s="1237"/>
      <c r="AL19" s="1237"/>
      <c r="AM19" s="1237"/>
      <c r="AN19" s="1237"/>
      <c r="AO19" s="1237"/>
      <c r="AP19" s="1237"/>
      <c r="AQ19" s="1237"/>
      <c r="AR19" s="1237"/>
      <c r="AS19" s="1237"/>
      <c r="AT19" s="1237"/>
      <c r="AU19" s="1237"/>
      <c r="AV19" s="1237"/>
      <c r="AW19" s="1237"/>
      <c r="AX19" s="1237"/>
      <c r="AY19" s="1237"/>
      <c r="AZ19" s="1237"/>
      <c r="BA19" s="1237"/>
      <c r="BB19" s="1237"/>
      <c r="BC19" s="1237"/>
      <c r="BD19" s="1237"/>
      <c r="BE19" s="1237"/>
      <c r="BF19" s="1237"/>
      <c r="BG19" s="1237"/>
      <c r="BH19" s="1237"/>
      <c r="BI19" s="1237"/>
      <c r="BJ19" s="1237"/>
      <c r="BK19" s="1237"/>
      <c r="BL19" s="1237"/>
      <c r="BM19" s="1237"/>
      <c r="BN19" s="1237"/>
      <c r="BO19" s="1237"/>
      <c r="BP19" s="1237"/>
      <c r="BQ19" s="1237"/>
      <c r="BR19" s="1237"/>
      <c r="BS19" s="1237"/>
      <c r="BT19" s="1237"/>
      <c r="BU19" s="1237"/>
      <c r="BV19" s="1237"/>
      <c r="BW19" s="1237"/>
      <c r="BX19" s="1237"/>
      <c r="BY19" s="1237"/>
      <c r="BZ19" s="1237"/>
      <c r="CA19" s="630"/>
      <c r="CC19" s="589"/>
      <c r="CD19" s="589" t="str">
        <f t="shared" si="0"/>
        <v/>
      </c>
      <c r="CE19" s="589"/>
      <c r="CF19" s="589"/>
      <c r="CG19" s="589"/>
    </row>
    <row r="20" spans="1:85" ht="21.75" customHeight="1">
      <c r="A20" s="1236"/>
      <c r="B20" s="1236"/>
      <c r="C20" s="1236">
        <v>1</v>
      </c>
      <c r="D20" s="865"/>
      <c r="E20" s="867"/>
      <c r="F20" s="867"/>
      <c r="G20" s="867"/>
      <c r="H20" s="867"/>
      <c r="I20" s="869"/>
      <c r="J20" s="861"/>
      <c r="K20" s="864"/>
      <c r="L20" s="593" t="str">
        <f>mergeValue(A20) &amp;"."&amp; mergeValue(B20)&amp;"."&amp; mergeValue(C20)</f>
        <v>1.1.1</v>
      </c>
      <c r="M20" s="547" t="s">
        <v>7</v>
      </c>
      <c r="N20" s="646"/>
      <c r="O20" s="1237" t="str">
        <f>IF('Перечень тарифов'!R21="","","" &amp; 'Перечень тарифов'!R21 &amp; "")</f>
        <v>Зона теплоснабжения №01 Челябинского городского округа</v>
      </c>
      <c r="P20" s="1237"/>
      <c r="Q20" s="1237"/>
      <c r="R20" s="1237"/>
      <c r="S20" s="1237"/>
      <c r="T20" s="1237"/>
      <c r="U20" s="1237"/>
      <c r="V20" s="1237"/>
      <c r="W20" s="1237"/>
      <c r="X20" s="1237"/>
      <c r="Y20" s="1237"/>
      <c r="Z20" s="1237"/>
      <c r="AA20" s="1237"/>
      <c r="AB20" s="1237"/>
      <c r="AC20" s="1237"/>
      <c r="AD20" s="1237"/>
      <c r="AE20" s="1237"/>
      <c r="AF20" s="1237"/>
      <c r="AG20" s="1237"/>
      <c r="AH20" s="1237"/>
      <c r="AI20" s="1237"/>
      <c r="AJ20" s="1237"/>
      <c r="AK20" s="1237"/>
      <c r="AL20" s="1237"/>
      <c r="AM20" s="1237"/>
      <c r="AN20" s="1237"/>
      <c r="AO20" s="1237"/>
      <c r="AP20" s="1237"/>
      <c r="AQ20" s="1237"/>
      <c r="AR20" s="1237"/>
      <c r="AS20" s="1237"/>
      <c r="AT20" s="1237"/>
      <c r="AU20" s="1237"/>
      <c r="AV20" s="1237"/>
      <c r="AW20" s="1237"/>
      <c r="AX20" s="1237"/>
      <c r="AY20" s="1237"/>
      <c r="AZ20" s="1237"/>
      <c r="BA20" s="1237"/>
      <c r="BB20" s="1237"/>
      <c r="BC20" s="1237"/>
      <c r="BD20" s="1237"/>
      <c r="BE20" s="1237"/>
      <c r="BF20" s="1237"/>
      <c r="BG20" s="1237"/>
      <c r="BH20" s="1237"/>
      <c r="BI20" s="1237"/>
      <c r="BJ20" s="1237"/>
      <c r="BK20" s="1237"/>
      <c r="BL20" s="1237"/>
      <c r="BM20" s="1237"/>
      <c r="BN20" s="1237"/>
      <c r="BO20" s="1237"/>
      <c r="BP20" s="1237"/>
      <c r="BQ20" s="1237"/>
      <c r="BR20" s="1237"/>
      <c r="BS20" s="1237"/>
      <c r="BT20" s="1237"/>
      <c r="BU20" s="1237"/>
      <c r="BV20" s="1237"/>
      <c r="BW20" s="1237"/>
      <c r="BX20" s="1237"/>
      <c r="BY20" s="1237"/>
      <c r="BZ20" s="1237"/>
      <c r="CA20" s="630" t="s">
        <v>633</v>
      </c>
      <c r="CC20" s="589"/>
      <c r="CD20" s="589" t="str">
        <f t="shared" si="0"/>
        <v xml:space="preserve">Наименование системы теплоснабжения </v>
      </c>
      <c r="CE20" s="589"/>
      <c r="CF20" s="589"/>
      <c r="CG20" s="589"/>
    </row>
    <row r="21" spans="1:85" hidden="1">
      <c r="A21" s="1236"/>
      <c r="B21" s="1236"/>
      <c r="C21" s="1236"/>
      <c r="D21" s="1236">
        <v>1</v>
      </c>
      <c r="E21" s="867"/>
      <c r="F21" s="867"/>
      <c r="G21" s="867"/>
      <c r="H21" s="867"/>
      <c r="I21" s="869"/>
      <c r="J21" s="861"/>
      <c r="K21" s="864"/>
      <c r="L21" s="593" t="str">
        <f>mergeValue(A21) &amp;"."&amp; mergeValue(B21)&amp;"."&amp; mergeValue(C21)&amp;"."&amp; mergeValue(D21)</f>
        <v>1.1.1.1</v>
      </c>
      <c r="M21" s="548"/>
      <c r="N21" s="646"/>
      <c r="O21" s="1237"/>
      <c r="P21" s="1237"/>
      <c r="Q21" s="1237"/>
      <c r="R21" s="1237"/>
      <c r="S21" s="1237"/>
      <c r="T21" s="1237"/>
      <c r="U21" s="1237"/>
      <c r="V21" s="1237"/>
      <c r="W21" s="1237"/>
      <c r="X21" s="1237"/>
      <c r="Y21" s="1237"/>
      <c r="Z21" s="1237"/>
      <c r="AA21" s="1237"/>
      <c r="AB21" s="1237"/>
      <c r="AC21" s="1237"/>
      <c r="AD21" s="1237"/>
      <c r="AE21" s="1237"/>
      <c r="AF21" s="1237"/>
      <c r="AG21" s="1237"/>
      <c r="AH21" s="1237"/>
      <c r="AI21" s="1237"/>
      <c r="AJ21" s="1237"/>
      <c r="AK21" s="1237"/>
      <c r="AL21" s="1237"/>
      <c r="AM21" s="1237"/>
      <c r="AN21" s="1237"/>
      <c r="AO21" s="1237"/>
      <c r="AP21" s="1237"/>
      <c r="AQ21" s="1237"/>
      <c r="AR21" s="1237"/>
      <c r="AS21" s="1237"/>
      <c r="AT21" s="1237"/>
      <c r="AU21" s="1237"/>
      <c r="AV21" s="1237"/>
      <c r="AW21" s="1237"/>
      <c r="AX21" s="1237"/>
      <c r="AY21" s="1237"/>
      <c r="AZ21" s="1237"/>
      <c r="BA21" s="1237"/>
      <c r="BB21" s="1237"/>
      <c r="BC21" s="1237"/>
      <c r="BD21" s="1237"/>
      <c r="BE21" s="1237"/>
      <c r="BF21" s="1237"/>
      <c r="BG21" s="1237"/>
      <c r="BH21" s="1237"/>
      <c r="BI21" s="1237"/>
      <c r="BJ21" s="1237"/>
      <c r="BK21" s="1237"/>
      <c r="BL21" s="1237"/>
      <c r="BM21" s="1237"/>
      <c r="BN21" s="1237"/>
      <c r="BO21" s="1237"/>
      <c r="BP21" s="1237"/>
      <c r="BQ21" s="1237"/>
      <c r="BR21" s="1237"/>
      <c r="BS21" s="1237"/>
      <c r="BT21" s="1237"/>
      <c r="BU21" s="1237"/>
      <c r="BV21" s="1237"/>
      <c r="BW21" s="1237"/>
      <c r="BX21" s="1237"/>
      <c r="BY21" s="1237"/>
      <c r="BZ21" s="1237"/>
      <c r="CA21" s="630"/>
      <c r="CC21" s="589"/>
      <c r="CD21" s="589" t="str">
        <f t="shared" si="0"/>
        <v/>
      </c>
      <c r="CE21" s="589"/>
      <c r="CF21" s="589"/>
      <c r="CG21" s="589"/>
    </row>
    <row r="22" spans="1:85" ht="101.25">
      <c r="A22" s="1236"/>
      <c r="B22" s="1236"/>
      <c r="C22" s="1236"/>
      <c r="D22" s="1236"/>
      <c r="E22" s="1236">
        <v>1</v>
      </c>
      <c r="F22" s="867"/>
      <c r="G22" s="867"/>
      <c r="H22" s="865">
        <v>1</v>
      </c>
      <c r="I22" s="1236">
        <v>1</v>
      </c>
      <c r="J22" s="867"/>
      <c r="K22" s="872"/>
      <c r="L22" s="593" t="str">
        <f>mergeValue(A22) &amp;"."&amp; mergeValue(B22)&amp;"."&amp; mergeValue(C22)&amp;"."&amp; mergeValue(D22)&amp;"."&amp; mergeValue(E22)</f>
        <v>1.1.1.1.1</v>
      </c>
      <c r="M22" s="554" t="s">
        <v>9</v>
      </c>
      <c r="N22" s="646"/>
      <c r="O22" s="1239" t="s">
        <v>3</v>
      </c>
      <c r="P22" s="1240"/>
      <c r="Q22" s="1240"/>
      <c r="R22" s="1240"/>
      <c r="S22" s="1240"/>
      <c r="T22" s="1240"/>
      <c r="U22" s="1240"/>
      <c r="V22" s="1240"/>
      <c r="W22" s="1240"/>
      <c r="X22" s="1240"/>
      <c r="Y22" s="1240"/>
      <c r="Z22" s="1240"/>
      <c r="AA22" s="1240"/>
      <c r="AB22" s="1240"/>
      <c r="AC22" s="1240"/>
      <c r="AD22" s="1240"/>
      <c r="AE22" s="1240"/>
      <c r="AF22" s="1240"/>
      <c r="AG22" s="1240"/>
      <c r="AH22" s="1240"/>
      <c r="AI22" s="1240"/>
      <c r="AJ22" s="1240"/>
      <c r="AK22" s="1240"/>
      <c r="AL22" s="1240"/>
      <c r="AM22" s="1240"/>
      <c r="AN22" s="1240"/>
      <c r="AO22" s="1240"/>
      <c r="AP22" s="1240"/>
      <c r="AQ22" s="1240"/>
      <c r="AR22" s="1240"/>
      <c r="AS22" s="1240"/>
      <c r="AT22" s="1240"/>
      <c r="AU22" s="1240"/>
      <c r="AV22" s="1240"/>
      <c r="AW22" s="1240"/>
      <c r="AX22" s="1240"/>
      <c r="AY22" s="1240"/>
      <c r="AZ22" s="1240"/>
      <c r="BA22" s="1240"/>
      <c r="BB22" s="1240"/>
      <c r="BC22" s="1240"/>
      <c r="BD22" s="1240"/>
      <c r="BE22" s="1240"/>
      <c r="BF22" s="1240"/>
      <c r="BG22" s="1240"/>
      <c r="BH22" s="1240"/>
      <c r="BI22" s="1240"/>
      <c r="BJ22" s="1240"/>
      <c r="BK22" s="1240"/>
      <c r="BL22" s="1240"/>
      <c r="BM22" s="1240"/>
      <c r="BN22" s="1240"/>
      <c r="BO22" s="1240"/>
      <c r="BP22" s="1240"/>
      <c r="BQ22" s="1240"/>
      <c r="BR22" s="1240"/>
      <c r="BS22" s="1240"/>
      <c r="BT22" s="1240"/>
      <c r="BU22" s="1240"/>
      <c r="BV22" s="1240"/>
      <c r="BW22" s="1240"/>
      <c r="BX22" s="1240"/>
      <c r="BY22" s="1240"/>
      <c r="BZ22" s="1241"/>
      <c r="CA22" s="630" t="s">
        <v>638</v>
      </c>
      <c r="CC22" s="589"/>
      <c r="CD22" s="589" t="str">
        <f t="shared" si="0"/>
        <v>Схема подключения теплопотребляющей установки к коллектору источника тепловой энергии</v>
      </c>
      <c r="CE22" s="589"/>
      <c r="CF22" s="589"/>
      <c r="CG22" s="589"/>
    </row>
    <row r="23" spans="1:85" ht="90">
      <c r="A23" s="1236"/>
      <c r="B23" s="1236"/>
      <c r="C23" s="1236"/>
      <c r="D23" s="1236"/>
      <c r="E23" s="1236"/>
      <c r="F23" s="1236">
        <v>1</v>
      </c>
      <c r="G23" s="865"/>
      <c r="H23" s="865"/>
      <c r="I23" s="1236"/>
      <c r="J23" s="1236">
        <v>1</v>
      </c>
      <c r="K23" s="873"/>
      <c r="L23" s="593" t="str">
        <f>mergeValue(A23) &amp;"."&amp; mergeValue(B23)&amp;"."&amp; mergeValue(C23)&amp;"."&amp; mergeValue(D23)&amp;"."&amp; mergeValue(E23)&amp;"."&amp; mergeValue(F23)</f>
        <v>1.1.1.1.1.1</v>
      </c>
      <c r="M23" s="555" t="s">
        <v>10</v>
      </c>
      <c r="N23" s="646"/>
      <c r="O23" s="1239" t="s">
        <v>304</v>
      </c>
      <c r="P23" s="1240"/>
      <c r="Q23" s="1240"/>
      <c r="R23" s="1240"/>
      <c r="S23" s="1240"/>
      <c r="T23" s="1240"/>
      <c r="U23" s="1240"/>
      <c r="V23" s="1240"/>
      <c r="W23" s="1240"/>
      <c r="X23" s="1240"/>
      <c r="Y23" s="1240"/>
      <c r="Z23" s="1240"/>
      <c r="AA23" s="1240"/>
      <c r="AB23" s="1240"/>
      <c r="AC23" s="1240"/>
      <c r="AD23" s="1240"/>
      <c r="AE23" s="1240"/>
      <c r="AF23" s="1240"/>
      <c r="AG23" s="1240"/>
      <c r="AH23" s="1240"/>
      <c r="AI23" s="1240"/>
      <c r="AJ23" s="1240"/>
      <c r="AK23" s="1240"/>
      <c r="AL23" s="1240"/>
      <c r="AM23" s="1240"/>
      <c r="AN23" s="1240"/>
      <c r="AO23" s="1240"/>
      <c r="AP23" s="1240"/>
      <c r="AQ23" s="1240"/>
      <c r="AR23" s="1240"/>
      <c r="AS23" s="1240"/>
      <c r="AT23" s="1240"/>
      <c r="AU23" s="1240"/>
      <c r="AV23" s="1240"/>
      <c r="AW23" s="1240"/>
      <c r="AX23" s="1240"/>
      <c r="AY23" s="1240"/>
      <c r="AZ23" s="1240"/>
      <c r="BA23" s="1240"/>
      <c r="BB23" s="1240"/>
      <c r="BC23" s="1240"/>
      <c r="BD23" s="1240"/>
      <c r="BE23" s="1240"/>
      <c r="BF23" s="1240"/>
      <c r="BG23" s="1240"/>
      <c r="BH23" s="1240"/>
      <c r="BI23" s="1240"/>
      <c r="BJ23" s="1240"/>
      <c r="BK23" s="1240"/>
      <c r="BL23" s="1240"/>
      <c r="BM23" s="1240"/>
      <c r="BN23" s="1240"/>
      <c r="BO23" s="1240"/>
      <c r="BP23" s="1240"/>
      <c r="BQ23" s="1240"/>
      <c r="BR23" s="1240"/>
      <c r="BS23" s="1240"/>
      <c r="BT23" s="1240"/>
      <c r="BU23" s="1240"/>
      <c r="BV23" s="1240"/>
      <c r="BW23" s="1240"/>
      <c r="BX23" s="1240"/>
      <c r="BY23" s="1240"/>
      <c r="BZ23" s="1241"/>
      <c r="CA23" s="630" t="s">
        <v>636</v>
      </c>
      <c r="CC23" s="589"/>
      <c r="CD23" s="589" t="str">
        <f t="shared" si="0"/>
        <v>Группа потребителей</v>
      </c>
      <c r="CE23" s="589"/>
      <c r="CF23" s="589"/>
      <c r="CG23" s="589"/>
    </row>
    <row r="24" spans="1:85" ht="14.25" customHeight="1">
      <c r="A24" s="1236"/>
      <c r="B24" s="1236"/>
      <c r="C24" s="1236"/>
      <c r="D24" s="1236"/>
      <c r="E24" s="1236"/>
      <c r="F24" s="1236"/>
      <c r="G24" s="865">
        <v>1</v>
      </c>
      <c r="H24" s="865"/>
      <c r="I24" s="1236"/>
      <c r="J24" s="1236"/>
      <c r="K24" s="873">
        <v>1</v>
      </c>
      <c r="L24" s="593" t="str">
        <f>mergeValue(A24) &amp;"."&amp; mergeValue(B24)&amp;"."&amp; mergeValue(C24)&amp;"."&amp; mergeValue(D24)&amp;"."&amp; mergeValue(E24)&amp;"."&amp; mergeValue(F24)&amp;"."&amp; mergeValue(G24)</f>
        <v>1.1.1.1.1.1.1</v>
      </c>
      <c r="M24" s="1069" t="s">
        <v>642</v>
      </c>
      <c r="N24" s="646"/>
      <c r="O24" s="683">
        <v>864.95</v>
      </c>
      <c r="P24" s="562"/>
      <c r="Q24" s="1094"/>
      <c r="R24" s="1242" t="s">
        <v>1429</v>
      </c>
      <c r="S24" s="1232" t="s">
        <v>84</v>
      </c>
      <c r="T24" s="1242" t="s">
        <v>2956</v>
      </c>
      <c r="U24" s="1232" t="s">
        <v>84</v>
      </c>
      <c r="V24" s="683">
        <v>894.69</v>
      </c>
      <c r="W24" s="763"/>
      <c r="X24" s="1094"/>
      <c r="Y24" s="1242" t="s">
        <v>2957</v>
      </c>
      <c r="Z24" s="1232" t="s">
        <v>84</v>
      </c>
      <c r="AA24" s="1242" t="s">
        <v>2958</v>
      </c>
      <c r="AB24" s="1232" t="s">
        <v>84</v>
      </c>
      <c r="AC24" s="683">
        <v>974.62</v>
      </c>
      <c r="AD24" s="763"/>
      <c r="AE24" s="1094"/>
      <c r="AF24" s="1242" t="s">
        <v>776</v>
      </c>
      <c r="AG24" s="1232" t="s">
        <v>84</v>
      </c>
      <c r="AH24" s="1242" t="s">
        <v>2933</v>
      </c>
      <c r="AI24" s="1232" t="s">
        <v>84</v>
      </c>
      <c r="AJ24" s="683">
        <v>876.45</v>
      </c>
      <c r="AK24" s="763"/>
      <c r="AL24" s="1094"/>
      <c r="AM24" s="1242" t="s">
        <v>2959</v>
      </c>
      <c r="AN24" s="1232" t="s">
        <v>84</v>
      </c>
      <c r="AO24" s="1242" t="s">
        <v>2960</v>
      </c>
      <c r="AP24" s="1232" t="s">
        <v>84</v>
      </c>
      <c r="AQ24" s="683">
        <v>968.04</v>
      </c>
      <c r="AR24" s="763"/>
      <c r="AS24" s="1094"/>
      <c r="AT24" s="1242" t="s">
        <v>2961</v>
      </c>
      <c r="AU24" s="1232" t="s">
        <v>84</v>
      </c>
      <c r="AV24" s="1242" t="s">
        <v>2962</v>
      </c>
      <c r="AW24" s="1232" t="s">
        <v>84</v>
      </c>
      <c r="AX24" s="683">
        <v>952.44</v>
      </c>
      <c r="AY24" s="763"/>
      <c r="AZ24" s="1094"/>
      <c r="BA24" s="1242" t="s">
        <v>2963</v>
      </c>
      <c r="BB24" s="1232" t="s">
        <v>84</v>
      </c>
      <c r="BC24" s="1242" t="s">
        <v>2964</v>
      </c>
      <c r="BD24" s="1232" t="s">
        <v>84</v>
      </c>
      <c r="BE24" s="683">
        <v>952.44</v>
      </c>
      <c r="BF24" s="763"/>
      <c r="BG24" s="1094"/>
      <c r="BH24" s="1242" t="s">
        <v>2965</v>
      </c>
      <c r="BI24" s="1232" t="s">
        <v>84</v>
      </c>
      <c r="BJ24" s="1242" t="s">
        <v>2966</v>
      </c>
      <c r="BK24" s="1232" t="s">
        <v>84</v>
      </c>
      <c r="BL24" s="683">
        <v>952.44</v>
      </c>
      <c r="BM24" s="763"/>
      <c r="BN24" s="1094"/>
      <c r="BO24" s="1242" t="s">
        <v>2967</v>
      </c>
      <c r="BP24" s="1232" t="s">
        <v>84</v>
      </c>
      <c r="BQ24" s="1242" t="s">
        <v>2968</v>
      </c>
      <c r="BR24" s="1232" t="s">
        <v>84</v>
      </c>
      <c r="BS24" s="683">
        <v>1036.75</v>
      </c>
      <c r="BT24" s="763"/>
      <c r="BU24" s="1094"/>
      <c r="BV24" s="1242" t="s">
        <v>2969</v>
      </c>
      <c r="BW24" s="1232" t="s">
        <v>84</v>
      </c>
      <c r="BX24" s="1242" t="s">
        <v>1430</v>
      </c>
      <c r="BY24" s="1232" t="s">
        <v>85</v>
      </c>
      <c r="BZ24" s="562"/>
      <c r="CA24" s="1207" t="s">
        <v>655</v>
      </c>
      <c r="CB24" s="585" t="str">
        <f>strCheckDate(O25:BZ25)</f>
        <v/>
      </c>
      <c r="CC24" s="589"/>
      <c r="CD24" s="589" t="str">
        <f t="shared" si="0"/>
        <v>вода</v>
      </c>
      <c r="CE24" s="589"/>
      <c r="CF24" s="589"/>
      <c r="CG24" s="589"/>
    </row>
    <row r="25" spans="1:85" ht="11.25" hidden="1">
      <c r="A25" s="1236"/>
      <c r="B25" s="1236"/>
      <c r="C25" s="1236"/>
      <c r="D25" s="1236"/>
      <c r="E25" s="1236"/>
      <c r="F25" s="1236"/>
      <c r="G25" s="865"/>
      <c r="H25" s="865"/>
      <c r="I25" s="1236"/>
      <c r="J25" s="1236"/>
      <c r="K25" s="873"/>
      <c r="L25" s="600"/>
      <c r="M25" s="646"/>
      <c r="N25" s="646"/>
      <c r="O25" s="562"/>
      <c r="P25" s="562"/>
      <c r="Q25" s="584" t="str">
        <f>R24 &amp; "-" &amp; T24</f>
        <v>01.01.2022-30.06.2022</v>
      </c>
      <c r="R25" s="1231"/>
      <c r="S25" s="1232"/>
      <c r="T25" s="1231"/>
      <c r="U25" s="1232"/>
      <c r="V25" s="763"/>
      <c r="W25" s="763"/>
      <c r="X25" s="769" t="str">
        <f>Y24 &amp; "-" &amp; AA24</f>
        <v>01.07.2022-30.11.2022</v>
      </c>
      <c r="Y25" s="1231"/>
      <c r="Z25" s="1232"/>
      <c r="AA25" s="1231"/>
      <c r="AB25" s="1232"/>
      <c r="AC25" s="763"/>
      <c r="AD25" s="763"/>
      <c r="AE25" s="769" t="str">
        <f>AF24 &amp; "-" &amp; AH24</f>
        <v>01.12.2022-31.12.2023</v>
      </c>
      <c r="AF25" s="1231"/>
      <c r="AG25" s="1232"/>
      <c r="AH25" s="1231"/>
      <c r="AI25" s="1232"/>
      <c r="AJ25" s="763"/>
      <c r="AK25" s="763"/>
      <c r="AL25" s="769" t="str">
        <f>AM24 &amp; "-" &amp; AO24</f>
        <v>01.01.2024-30.06.2024</v>
      </c>
      <c r="AM25" s="1231"/>
      <c r="AN25" s="1232"/>
      <c r="AO25" s="1231"/>
      <c r="AP25" s="1232"/>
      <c r="AQ25" s="763"/>
      <c r="AR25" s="763"/>
      <c r="AS25" s="769" t="str">
        <f>AT24 &amp; "-" &amp; AV24</f>
        <v>01.07.2024-31.12.2024</v>
      </c>
      <c r="AT25" s="1231"/>
      <c r="AU25" s="1232"/>
      <c r="AV25" s="1231"/>
      <c r="AW25" s="1232"/>
      <c r="AX25" s="763"/>
      <c r="AY25" s="763"/>
      <c r="AZ25" s="769" t="str">
        <f>BA24 &amp; "-" &amp; BC24</f>
        <v>01.01.2025-30.06.2025</v>
      </c>
      <c r="BA25" s="1231"/>
      <c r="BB25" s="1232"/>
      <c r="BC25" s="1231"/>
      <c r="BD25" s="1232"/>
      <c r="BE25" s="763"/>
      <c r="BF25" s="763"/>
      <c r="BG25" s="769" t="str">
        <f>BH24 &amp; "-" &amp; BJ24</f>
        <v>01.07.2025-31.12.2025</v>
      </c>
      <c r="BH25" s="1231"/>
      <c r="BI25" s="1232"/>
      <c r="BJ25" s="1231"/>
      <c r="BK25" s="1232"/>
      <c r="BL25" s="763"/>
      <c r="BM25" s="763"/>
      <c r="BN25" s="769" t="str">
        <f>BO24 &amp; "-" &amp; BQ24</f>
        <v>01.01.2026-30.06.2026</v>
      </c>
      <c r="BO25" s="1231"/>
      <c r="BP25" s="1232"/>
      <c r="BQ25" s="1231"/>
      <c r="BR25" s="1232"/>
      <c r="BS25" s="763"/>
      <c r="BT25" s="763"/>
      <c r="BU25" s="769" t="str">
        <f>BV24 &amp; "-" &amp; BX24</f>
        <v>01.07.2026-31.12.2026</v>
      </c>
      <c r="BV25" s="1231"/>
      <c r="BW25" s="1232"/>
      <c r="BX25" s="1231"/>
      <c r="BY25" s="1232"/>
      <c r="BZ25" s="562"/>
      <c r="CA25" s="1208"/>
      <c r="CC25" s="589"/>
      <c r="CD25" s="589" t="str">
        <f t="shared" si="0"/>
        <v/>
      </c>
      <c r="CE25" s="589"/>
      <c r="CF25" s="589"/>
      <c r="CG25" s="589"/>
    </row>
    <row r="26" spans="1:85" ht="11.25">
      <c r="A26" s="1236"/>
      <c r="B26" s="1236"/>
      <c r="C26" s="1236"/>
      <c r="D26" s="1236"/>
      <c r="E26" s="1236"/>
      <c r="F26" s="1236"/>
      <c r="G26" s="867"/>
      <c r="H26" s="865"/>
      <c r="I26" s="1236"/>
      <c r="J26" s="1236"/>
      <c r="K26" s="872"/>
      <c r="L26" s="538"/>
      <c r="M26" s="557" t="s">
        <v>25</v>
      </c>
      <c r="N26" s="564"/>
      <c r="O26" s="564"/>
      <c r="P26" s="564"/>
      <c r="Q26" s="564"/>
      <c r="R26" s="564"/>
      <c r="S26" s="564"/>
      <c r="T26" s="564"/>
      <c r="U26" s="564"/>
      <c r="V26" s="1006"/>
      <c r="W26" s="1006"/>
      <c r="X26" s="1006"/>
      <c r="Y26" s="1006"/>
      <c r="Z26" s="1006"/>
      <c r="AA26" s="1006"/>
      <c r="AB26" s="1006"/>
      <c r="AC26" s="1006"/>
      <c r="AD26" s="1006"/>
      <c r="AE26" s="1006"/>
      <c r="AF26" s="1006"/>
      <c r="AG26" s="1006"/>
      <c r="AH26" s="1006"/>
      <c r="AI26" s="1006"/>
      <c r="AJ26" s="1006"/>
      <c r="AK26" s="1006"/>
      <c r="AL26" s="1006"/>
      <c r="AM26" s="1006"/>
      <c r="AN26" s="1006"/>
      <c r="AO26" s="1006"/>
      <c r="AP26" s="1006"/>
      <c r="AQ26" s="1006"/>
      <c r="AR26" s="1006"/>
      <c r="AS26" s="1006"/>
      <c r="AT26" s="1006"/>
      <c r="AU26" s="1006"/>
      <c r="AV26" s="1006"/>
      <c r="AW26" s="1006"/>
      <c r="AX26" s="1006"/>
      <c r="AY26" s="1006"/>
      <c r="AZ26" s="1006"/>
      <c r="BA26" s="1006"/>
      <c r="BB26" s="1006"/>
      <c r="BC26" s="1006"/>
      <c r="BD26" s="1006"/>
      <c r="BE26" s="1006"/>
      <c r="BF26" s="1006"/>
      <c r="BG26" s="1006"/>
      <c r="BH26" s="1006"/>
      <c r="BI26" s="1006"/>
      <c r="BJ26" s="1006"/>
      <c r="BK26" s="1006"/>
      <c r="BL26" s="1006"/>
      <c r="BM26" s="1006"/>
      <c r="BN26" s="1006"/>
      <c r="BO26" s="1006"/>
      <c r="BP26" s="1006"/>
      <c r="BQ26" s="1006"/>
      <c r="BR26" s="1006"/>
      <c r="BS26" s="1006"/>
      <c r="BT26" s="1006"/>
      <c r="BU26" s="1006"/>
      <c r="BV26" s="1006"/>
      <c r="BW26" s="1006"/>
      <c r="BX26" s="1006"/>
      <c r="BY26" s="1006"/>
      <c r="BZ26" s="560"/>
      <c r="CA26" s="1209"/>
      <c r="CC26" s="589"/>
      <c r="CD26" s="589" t="str">
        <f t="shared" si="0"/>
        <v>Добавить вид теплоносителя (параметры теплоносителя)</v>
      </c>
      <c r="CE26" s="589"/>
      <c r="CF26" s="589"/>
      <c r="CG26" s="589"/>
    </row>
    <row r="27" spans="1:85" ht="11.25">
      <c r="A27" s="1236"/>
      <c r="B27" s="1236"/>
      <c r="C27" s="1236"/>
      <c r="D27" s="1236"/>
      <c r="E27" s="1236"/>
      <c r="F27" s="867"/>
      <c r="G27" s="867"/>
      <c r="H27" s="865"/>
      <c r="I27" s="1236"/>
      <c r="J27" s="867"/>
      <c r="K27" s="872"/>
      <c r="L27" s="538"/>
      <c r="M27" s="556" t="s">
        <v>11</v>
      </c>
      <c r="N27" s="564"/>
      <c r="O27" s="564"/>
      <c r="P27" s="564"/>
      <c r="Q27" s="564"/>
      <c r="R27" s="564"/>
      <c r="S27" s="564"/>
      <c r="T27" s="564"/>
      <c r="U27" s="563"/>
      <c r="V27" s="1006"/>
      <c r="W27" s="1006"/>
      <c r="X27" s="1006"/>
      <c r="Y27" s="1006"/>
      <c r="Z27" s="1006"/>
      <c r="AA27" s="1006"/>
      <c r="AB27" s="1005"/>
      <c r="AC27" s="1006"/>
      <c r="AD27" s="1006"/>
      <c r="AE27" s="1006"/>
      <c r="AF27" s="1006"/>
      <c r="AG27" s="1006"/>
      <c r="AH27" s="1006"/>
      <c r="AI27" s="1005"/>
      <c r="AJ27" s="1006"/>
      <c r="AK27" s="1006"/>
      <c r="AL27" s="1006"/>
      <c r="AM27" s="1006"/>
      <c r="AN27" s="1006"/>
      <c r="AO27" s="1006"/>
      <c r="AP27" s="1005"/>
      <c r="AQ27" s="1006"/>
      <c r="AR27" s="1006"/>
      <c r="AS27" s="1006"/>
      <c r="AT27" s="1006"/>
      <c r="AU27" s="1006"/>
      <c r="AV27" s="1006"/>
      <c r="AW27" s="1005"/>
      <c r="AX27" s="1006"/>
      <c r="AY27" s="1006"/>
      <c r="AZ27" s="1006"/>
      <c r="BA27" s="1006"/>
      <c r="BB27" s="1006"/>
      <c r="BC27" s="1006"/>
      <c r="BD27" s="1005"/>
      <c r="BE27" s="1006"/>
      <c r="BF27" s="1006"/>
      <c r="BG27" s="1006"/>
      <c r="BH27" s="1006"/>
      <c r="BI27" s="1006"/>
      <c r="BJ27" s="1006"/>
      <c r="BK27" s="1005"/>
      <c r="BL27" s="1006"/>
      <c r="BM27" s="1006"/>
      <c r="BN27" s="1006"/>
      <c r="BO27" s="1006"/>
      <c r="BP27" s="1006"/>
      <c r="BQ27" s="1006"/>
      <c r="BR27" s="1005"/>
      <c r="BS27" s="1006"/>
      <c r="BT27" s="1006"/>
      <c r="BU27" s="1006"/>
      <c r="BV27" s="1006"/>
      <c r="BW27" s="1006"/>
      <c r="BX27" s="1006"/>
      <c r="BY27" s="1005"/>
      <c r="BZ27" s="564"/>
      <c r="CA27" s="665"/>
      <c r="CC27" s="589"/>
      <c r="CD27" s="589" t="str">
        <f t="shared" si="0"/>
        <v>Добавить группу потребителей</v>
      </c>
      <c r="CE27" s="589"/>
      <c r="CF27" s="589"/>
      <c r="CG27" s="589"/>
    </row>
    <row r="28" spans="1:85">
      <c r="A28" s="1236"/>
      <c r="B28" s="1236"/>
      <c r="C28" s="1236"/>
      <c r="D28" s="1236"/>
      <c r="E28" s="871"/>
      <c r="F28" s="867"/>
      <c r="G28" s="867"/>
      <c r="H28" s="867"/>
      <c r="I28" s="863"/>
      <c r="J28" s="860"/>
      <c r="K28" s="870"/>
      <c r="L28" s="538"/>
      <c r="M28" s="551" t="s">
        <v>12</v>
      </c>
      <c r="N28" s="564"/>
      <c r="O28" s="564"/>
      <c r="P28" s="564"/>
      <c r="Q28" s="564"/>
      <c r="R28" s="564"/>
      <c r="S28" s="564"/>
      <c r="T28" s="564"/>
      <c r="U28" s="563"/>
      <c r="V28" s="1006"/>
      <c r="W28" s="1006"/>
      <c r="X28" s="1006"/>
      <c r="Y28" s="1006"/>
      <c r="Z28" s="1006"/>
      <c r="AA28" s="1006"/>
      <c r="AB28" s="1005"/>
      <c r="AC28" s="1006"/>
      <c r="AD28" s="1006"/>
      <c r="AE28" s="1006"/>
      <c r="AF28" s="1006"/>
      <c r="AG28" s="1006"/>
      <c r="AH28" s="1006"/>
      <c r="AI28" s="1005"/>
      <c r="AJ28" s="1006"/>
      <c r="AK28" s="1006"/>
      <c r="AL28" s="1006"/>
      <c r="AM28" s="1006"/>
      <c r="AN28" s="1006"/>
      <c r="AO28" s="1006"/>
      <c r="AP28" s="1005"/>
      <c r="AQ28" s="1006"/>
      <c r="AR28" s="1006"/>
      <c r="AS28" s="1006"/>
      <c r="AT28" s="1006"/>
      <c r="AU28" s="1006"/>
      <c r="AV28" s="1006"/>
      <c r="AW28" s="1005"/>
      <c r="AX28" s="1006"/>
      <c r="AY28" s="1006"/>
      <c r="AZ28" s="1006"/>
      <c r="BA28" s="1006"/>
      <c r="BB28" s="1006"/>
      <c r="BC28" s="1006"/>
      <c r="BD28" s="1005"/>
      <c r="BE28" s="1006"/>
      <c r="BF28" s="1006"/>
      <c r="BG28" s="1006"/>
      <c r="BH28" s="1006"/>
      <c r="BI28" s="1006"/>
      <c r="BJ28" s="1006"/>
      <c r="BK28" s="1005"/>
      <c r="BL28" s="1006"/>
      <c r="BM28" s="1006"/>
      <c r="BN28" s="1006"/>
      <c r="BO28" s="1006"/>
      <c r="BP28" s="1006"/>
      <c r="BQ28" s="1006"/>
      <c r="BR28" s="1005"/>
      <c r="BS28" s="1006"/>
      <c r="BT28" s="1006"/>
      <c r="BU28" s="1006"/>
      <c r="BV28" s="1006"/>
      <c r="BW28" s="1006"/>
      <c r="BX28" s="1006"/>
      <c r="BY28" s="1005"/>
      <c r="BZ28" s="564"/>
      <c r="CA28" s="665"/>
      <c r="CC28" s="589"/>
      <c r="CD28" s="589" t="str">
        <f t="shared" si="0"/>
        <v>Добавить схему подключения</v>
      </c>
      <c r="CE28" s="589"/>
      <c r="CF28" s="589"/>
      <c r="CG28" s="589"/>
    </row>
    <row r="29" spans="1:85" ht="11.25">
      <c r="A29" s="523"/>
      <c r="B29" s="523"/>
      <c r="C29" s="523"/>
      <c r="D29" s="523"/>
      <c r="E29" s="523"/>
      <c r="F29" s="523"/>
      <c r="G29" s="523"/>
      <c r="H29" s="523"/>
      <c r="I29" s="523"/>
      <c r="J29" s="523"/>
      <c r="K29" s="523"/>
      <c r="CB29" s="523"/>
      <c r="CC29" s="523"/>
      <c r="CD29" s="523"/>
      <c r="CE29" s="523"/>
      <c r="CF29" s="523"/>
      <c r="CG29" s="523"/>
    </row>
    <row r="30" spans="1:85" ht="90" customHeight="1">
      <c r="L30" s="1">
        <v>1</v>
      </c>
      <c r="M30" s="1200" t="s">
        <v>632</v>
      </c>
      <c r="N30" s="1200"/>
      <c r="O30" s="1200"/>
      <c r="P30" s="1200"/>
      <c r="Q30" s="1200"/>
      <c r="R30" s="1200"/>
      <c r="S30" s="1200"/>
      <c r="T30" s="1200"/>
      <c r="U30" s="1200"/>
      <c r="V30" s="1200"/>
      <c r="W30" s="1200"/>
      <c r="X30" s="1200"/>
      <c r="Y30" s="1200"/>
      <c r="Z30" s="1200"/>
      <c r="AA30" s="1200"/>
      <c r="AB30" s="1200"/>
      <c r="AC30" s="1200"/>
      <c r="AD30" s="1200"/>
      <c r="AE30" s="1200"/>
      <c r="AF30" s="1200"/>
      <c r="AG30" s="1200"/>
      <c r="AH30" s="1200"/>
      <c r="AI30" s="1200"/>
      <c r="AJ30" s="1200"/>
      <c r="AK30" s="1200"/>
      <c r="AL30" s="1200"/>
      <c r="AM30" s="1200"/>
      <c r="AN30" s="1200"/>
      <c r="AO30" s="1200"/>
      <c r="AP30" s="1200"/>
      <c r="AQ30" s="1200"/>
      <c r="AR30" s="1200"/>
      <c r="AS30" s="1200"/>
      <c r="AT30" s="1200"/>
      <c r="AU30" s="1200"/>
      <c r="AV30" s="1200"/>
      <c r="AW30" s="1200"/>
      <c r="AX30" s="1200"/>
      <c r="AY30" s="1200"/>
      <c r="AZ30" s="1200"/>
      <c r="BA30" s="1200"/>
      <c r="BB30" s="1200"/>
      <c r="BC30" s="1200"/>
      <c r="BD30" s="1200"/>
      <c r="BE30" s="1200"/>
      <c r="BF30" s="1200"/>
      <c r="BG30" s="1200"/>
      <c r="BH30" s="1200"/>
      <c r="BI30" s="1200"/>
      <c r="BJ30" s="1200"/>
      <c r="BK30" s="1200"/>
      <c r="BL30" s="1200"/>
      <c r="BM30" s="1200"/>
      <c r="BN30" s="1200"/>
      <c r="BO30" s="1200"/>
      <c r="BP30" s="1200"/>
      <c r="BQ30" s="1200"/>
      <c r="BR30" s="1200"/>
      <c r="BS30" s="1200"/>
      <c r="BT30" s="1200"/>
      <c r="BU30" s="1200"/>
      <c r="BV30" s="1200"/>
      <c r="BW30" s="1200"/>
      <c r="BX30" s="1200"/>
      <c r="BY30" s="1200"/>
      <c r="BZ30" s="1200"/>
      <c r="CA30" s="1200"/>
    </row>
  </sheetData>
  <sheetProtection password="FA9C" sheet="1" objects="1" scenarios="1" formatColumns="0" formatRows="0"/>
  <dataConsolidate leftLabels="1"/>
  <mergeCells count="135">
    <mergeCell ref="A18:A28"/>
    <mergeCell ref="O18:BZ18"/>
    <mergeCell ref="B19:B28"/>
    <mergeCell ref="O19:BZ19"/>
    <mergeCell ref="C20:C28"/>
    <mergeCell ref="U24:U25"/>
    <mergeCell ref="O20:BZ20"/>
    <mergeCell ref="D21:D28"/>
    <mergeCell ref="O21:BZ21"/>
    <mergeCell ref="E22:E27"/>
    <mergeCell ref="O22:BZ22"/>
    <mergeCell ref="F23:F26"/>
    <mergeCell ref="O23:BZ23"/>
    <mergeCell ref="R24:R25"/>
    <mergeCell ref="L5:T5"/>
    <mergeCell ref="O9:T9"/>
    <mergeCell ref="O10:T10"/>
    <mergeCell ref="L11:M11"/>
    <mergeCell ref="O12:U12"/>
    <mergeCell ref="O7:T7"/>
    <mergeCell ref="O8:T8"/>
    <mergeCell ref="I22:I27"/>
    <mergeCell ref="J23:J26"/>
    <mergeCell ref="M30:CA30"/>
    <mergeCell ref="L13:BZ13"/>
    <mergeCell ref="L14:L16"/>
    <mergeCell ref="M14:M16"/>
    <mergeCell ref="O14:T14"/>
    <mergeCell ref="U14:U16"/>
    <mergeCell ref="BZ14:BZ16"/>
    <mergeCell ref="O15:O16"/>
    <mergeCell ref="CA13:CA16"/>
    <mergeCell ref="S16:T16"/>
    <mergeCell ref="P15:Q15"/>
    <mergeCell ref="R15:T15"/>
    <mergeCell ref="S17:T17"/>
    <mergeCell ref="CA24:CA26"/>
    <mergeCell ref="S24:S25"/>
    <mergeCell ref="T24:T25"/>
    <mergeCell ref="AC12:AI12"/>
    <mergeCell ref="Z17:AA17"/>
    <mergeCell ref="Y24:Y25"/>
    <mergeCell ref="Z24:Z25"/>
    <mergeCell ref="AA24:AA25"/>
    <mergeCell ref="AB24:AB25"/>
    <mergeCell ref="V14:AA14"/>
    <mergeCell ref="AB14:AB16"/>
    <mergeCell ref="V15:V16"/>
    <mergeCell ref="W15:X15"/>
    <mergeCell ref="Y15:AA15"/>
    <mergeCell ref="Z16:AA16"/>
    <mergeCell ref="V12:AB12"/>
    <mergeCell ref="AG17:AH17"/>
    <mergeCell ref="AF24:AF25"/>
    <mergeCell ref="AG24:AG25"/>
    <mergeCell ref="AH24:AH25"/>
    <mergeCell ref="AI24:AI25"/>
    <mergeCell ref="AC14:AH14"/>
    <mergeCell ref="AI14:AI16"/>
    <mergeCell ref="AC15:AC16"/>
    <mergeCell ref="AD15:AE15"/>
    <mergeCell ref="AF15:AH15"/>
    <mergeCell ref="AG16:AH16"/>
    <mergeCell ref="AQ12:AW12"/>
    <mergeCell ref="AN17:AO17"/>
    <mergeCell ref="AM24:AM25"/>
    <mergeCell ref="AN24:AN25"/>
    <mergeCell ref="AO24:AO25"/>
    <mergeCell ref="AP24:AP25"/>
    <mergeCell ref="AJ14:AO14"/>
    <mergeCell ref="AP14:AP16"/>
    <mergeCell ref="AJ15:AJ16"/>
    <mergeCell ref="AK15:AL15"/>
    <mergeCell ref="AM15:AO15"/>
    <mergeCell ref="AN16:AO16"/>
    <mergeCell ref="AJ12:AP12"/>
    <mergeCell ref="AU17:AV17"/>
    <mergeCell ref="AT24:AT25"/>
    <mergeCell ref="AU24:AU25"/>
    <mergeCell ref="AV24:AV25"/>
    <mergeCell ref="AW24:AW25"/>
    <mergeCell ref="AQ14:AV14"/>
    <mergeCell ref="AW14:AW16"/>
    <mergeCell ref="AQ15:AQ16"/>
    <mergeCell ref="AR15:AS15"/>
    <mergeCell ref="AT15:AV15"/>
    <mergeCell ref="AU16:AV16"/>
    <mergeCell ref="BE12:BK12"/>
    <mergeCell ref="BB17:BC17"/>
    <mergeCell ref="BA24:BA25"/>
    <mergeCell ref="BB24:BB25"/>
    <mergeCell ref="BC24:BC25"/>
    <mergeCell ref="BD24:BD25"/>
    <mergeCell ref="AX14:BC14"/>
    <mergeCell ref="BD14:BD16"/>
    <mergeCell ref="AX15:AX16"/>
    <mergeCell ref="AY15:AZ15"/>
    <mergeCell ref="BA15:BC15"/>
    <mergeCell ref="BB16:BC16"/>
    <mergeCell ref="AX12:BD12"/>
    <mergeCell ref="BI17:BJ17"/>
    <mergeCell ref="BH24:BH25"/>
    <mergeCell ref="BI24:BI25"/>
    <mergeCell ref="BJ24:BJ25"/>
    <mergeCell ref="BK24:BK25"/>
    <mergeCell ref="BE14:BJ14"/>
    <mergeCell ref="BK14:BK16"/>
    <mergeCell ref="BE15:BE16"/>
    <mergeCell ref="BF15:BG15"/>
    <mergeCell ref="BH15:BJ15"/>
    <mergeCell ref="BI16:BJ16"/>
    <mergeCell ref="BS12:BY12"/>
    <mergeCell ref="BP17:BQ17"/>
    <mergeCell ref="BO24:BO25"/>
    <mergeCell ref="BP24:BP25"/>
    <mergeCell ref="BQ24:BQ25"/>
    <mergeCell ref="BR24:BR25"/>
    <mergeCell ref="BL14:BQ14"/>
    <mergeCell ref="BR14:BR16"/>
    <mergeCell ref="BL15:BL16"/>
    <mergeCell ref="BM15:BN15"/>
    <mergeCell ref="BO15:BQ15"/>
    <mergeCell ref="BP16:BQ16"/>
    <mergeCell ref="BL12:BR12"/>
    <mergeCell ref="BW17:BX17"/>
    <mergeCell ref="BV24:BV25"/>
    <mergeCell ref="BW24:BW25"/>
    <mergeCell ref="BX24:BX25"/>
    <mergeCell ref="BY24:BY25"/>
    <mergeCell ref="BS14:BX14"/>
    <mergeCell ref="BY14:BY16"/>
    <mergeCell ref="BS15:BS16"/>
    <mergeCell ref="BT15:BU15"/>
    <mergeCell ref="BV15:BX15"/>
    <mergeCell ref="BW16:BX16"/>
  </mergeCells>
  <dataValidations count="10">
    <dataValidation type="list" allowBlank="1" showInputMessage="1" showErrorMessage="1" errorTitle="Ошибка" error="Выберите значение из списка" sqref="O22 LH22 VD22 AEZ22 AOV22 AYR22 BIN22 BSJ22 CCF22 CMB22 CVX22 DFT22 DPP22 DZL22 EJH22 ETD22 FCZ22 FMV22 FWR22 GGN22 GQJ22 HAF22 HKB22 HTX22 IDT22 INP22 IXL22 JHH22 JRD22 KAZ22 KKV22 KUR22 LEN22 LOJ22 LYF22 MIB22 MRX22 NBT22 NLP22 NVL22 OFH22 OPD22 OYZ22 PIV22 PSR22 QCN22 QMJ22 QWF22 RGB22 RPX22 RZT22 SJP22 STL22 TDH22 TND22 TWZ22 UGV22 UQR22 VAN22 VKJ22 VUF22 WEB22 WNX22 WXT22 O65554 LH65554 VD65554 AEZ65554 AOV65554 AYR65554 BIN65554 BSJ65554 CCF65554 CMB65554 CVX65554 DFT65554 DPP65554 DZL65554 EJH65554 ETD65554 FCZ65554 FMV65554 FWR65554 GGN65554 GQJ65554 HAF65554 HKB65554 HTX65554 IDT65554 INP65554 IXL65554 JHH65554 JRD65554 KAZ65554 KKV65554 KUR65554 LEN65554 LOJ65554 LYF65554 MIB65554 MRX65554 NBT65554 NLP65554 NVL65554 OFH65554 OPD65554 OYZ65554 PIV65554 PSR65554 QCN65554 QMJ65554 QWF65554 RGB65554 RPX65554 RZT65554 SJP65554 STL65554 TDH65554 TND65554 TWZ65554 UGV65554 UQR65554 VAN65554 VKJ65554 VUF65554 WEB65554 WNX65554 WXT65554 O131090 LH131090 VD131090 AEZ131090 AOV131090 AYR131090 BIN131090 BSJ131090 CCF131090 CMB131090 CVX131090 DFT131090 DPP131090 DZL131090 EJH131090 ETD131090 FCZ131090 FMV131090 FWR131090 GGN131090 GQJ131090 HAF131090 HKB131090 HTX131090 IDT131090 INP131090 IXL131090 JHH131090 JRD131090 KAZ131090 KKV131090 KUR131090 LEN131090 LOJ131090 LYF131090 MIB131090 MRX131090 NBT131090 NLP131090 NVL131090 OFH131090 OPD131090 OYZ131090 PIV131090 PSR131090 QCN131090 QMJ131090 QWF131090 RGB131090 RPX131090 RZT131090 SJP131090 STL131090 TDH131090 TND131090 TWZ131090 UGV131090 UQR131090 VAN131090 VKJ131090 VUF131090 WEB131090 WNX131090 WXT131090 O196626 LH196626 VD196626 AEZ196626 AOV196626 AYR196626 BIN196626 BSJ196626 CCF196626 CMB196626 CVX196626 DFT196626 DPP196626 DZL196626 EJH196626 ETD196626 FCZ196626 FMV196626 FWR196626 GGN196626 GQJ196626 HAF196626 HKB196626 HTX196626 IDT196626 INP196626 IXL196626 JHH196626 JRD196626 KAZ196626 KKV196626 KUR196626 LEN196626 LOJ196626 LYF196626 MIB196626 MRX196626 NBT196626 NLP196626 NVL196626 OFH196626 OPD196626 OYZ196626 PIV196626 PSR196626 QCN196626 QMJ196626 QWF196626 RGB196626 RPX196626 RZT196626 SJP196626 STL196626 TDH196626 TND196626 TWZ196626 UGV196626 UQR196626 VAN196626 VKJ196626 VUF196626 WEB196626 WNX196626 WXT196626 O262162 LH262162 VD262162 AEZ262162 AOV262162 AYR262162 BIN262162 BSJ262162 CCF262162 CMB262162 CVX262162 DFT262162 DPP262162 DZL262162 EJH262162 ETD262162 FCZ262162 FMV262162 FWR262162 GGN262162 GQJ262162 HAF262162 HKB262162 HTX262162 IDT262162 INP262162 IXL262162 JHH262162 JRD262162 KAZ262162 KKV262162 KUR262162 LEN262162 LOJ262162 LYF262162 MIB262162 MRX262162 NBT262162 NLP262162 NVL262162 OFH262162 OPD262162 OYZ262162 PIV262162 PSR262162 QCN262162 QMJ262162 QWF262162 RGB262162 RPX262162 RZT262162 SJP262162 STL262162 TDH262162 TND262162 TWZ262162 UGV262162 UQR262162 VAN262162 VKJ262162 VUF262162 WEB262162 WNX262162 WXT262162 O327698 LH327698 VD327698 AEZ327698 AOV327698 AYR327698 BIN327698 BSJ327698 CCF327698 CMB327698 CVX327698 DFT327698 DPP327698 DZL327698 EJH327698 ETD327698 FCZ327698 FMV327698 FWR327698 GGN327698 GQJ327698 HAF327698 HKB327698 HTX327698 IDT327698 INP327698 IXL327698 JHH327698 JRD327698 KAZ327698 KKV327698 KUR327698 LEN327698 LOJ327698 LYF327698 MIB327698 MRX327698 NBT327698 NLP327698 NVL327698 OFH327698 OPD327698 OYZ327698 PIV327698 PSR327698 QCN327698 QMJ327698 QWF327698 RGB327698 RPX327698 RZT327698 SJP327698 STL327698 TDH327698 TND327698 TWZ327698 UGV327698 UQR327698 VAN327698 VKJ327698 VUF327698 WEB327698 WNX327698 WXT327698 O393234 LH393234 VD393234 AEZ393234 AOV393234 AYR393234 BIN393234 BSJ393234 CCF393234 CMB393234 CVX393234 DFT393234 DPP393234 DZL393234 EJH393234 ETD393234 FCZ393234 FMV393234 FWR393234 GGN393234 GQJ393234 HAF393234 HKB393234 HTX393234 IDT393234 INP393234 IXL393234 JHH393234 JRD393234 KAZ393234 KKV393234 KUR393234 LEN393234 LOJ393234 LYF393234 MIB393234 MRX393234 NBT393234 NLP393234 NVL393234 OFH393234 OPD393234 OYZ393234 PIV393234 PSR393234 QCN393234 QMJ393234 QWF393234 RGB393234 RPX393234 RZT393234 SJP393234 STL393234 TDH393234 TND393234 TWZ393234 UGV393234 UQR393234 VAN393234 VKJ393234 VUF393234 WEB393234 WNX393234 WXT393234 O458770 LH458770 VD458770 AEZ458770 AOV458770 AYR458770 BIN458770 BSJ458770 CCF458770 CMB458770 CVX458770 DFT458770 DPP458770 DZL458770 EJH458770 ETD458770 FCZ458770 FMV458770 FWR458770 GGN458770 GQJ458770 HAF458770 HKB458770 HTX458770 IDT458770 INP458770 IXL458770 JHH458770 JRD458770 KAZ458770 KKV458770 KUR458770 LEN458770 LOJ458770 LYF458770 MIB458770 MRX458770 NBT458770 NLP458770 NVL458770 OFH458770 OPD458770 OYZ458770 PIV458770 PSR458770 QCN458770 QMJ458770 QWF458770 RGB458770 RPX458770 RZT458770 SJP458770 STL458770 TDH458770 TND458770 TWZ458770 UGV458770 UQR458770 VAN458770 VKJ458770 VUF458770 WEB458770 WNX458770 WXT458770 O524306 LH524306 VD524306 AEZ524306 AOV524306 AYR524306 BIN524306 BSJ524306 CCF524306 CMB524306 CVX524306 DFT524306 DPP524306 DZL524306 EJH524306 ETD524306 FCZ524306 FMV524306 FWR524306 GGN524306 GQJ524306 HAF524306 HKB524306 HTX524306 IDT524306 INP524306 IXL524306 JHH524306 JRD524306 KAZ524306 KKV524306 KUR524306 LEN524306 LOJ524306 LYF524306 MIB524306 MRX524306 NBT524306 NLP524306 NVL524306 OFH524306 OPD524306 OYZ524306 PIV524306 PSR524306 QCN524306 QMJ524306 QWF524306 RGB524306 RPX524306 RZT524306 SJP524306 STL524306 TDH524306 TND524306 TWZ524306 UGV524306 UQR524306 VAN524306 VKJ524306 VUF524306 WEB524306 WNX524306 WXT524306 O589842 LH589842 VD589842 AEZ589842 AOV589842 AYR589842 BIN589842 BSJ589842 CCF589842 CMB589842 CVX589842 DFT589842 DPP589842 DZL589842 EJH589842 ETD589842 FCZ589842 FMV589842 FWR589842 GGN589842 GQJ589842 HAF589842 HKB589842 HTX589842 IDT589842 INP589842 IXL589842 JHH589842 JRD589842 KAZ589842 KKV589842 KUR589842 LEN589842 LOJ589842 LYF589842 MIB589842 MRX589842 NBT589842 NLP589842 NVL589842 OFH589842 OPD589842 OYZ589842 PIV589842 PSR589842 QCN589842 QMJ589842 QWF589842 RGB589842 RPX589842 RZT589842 SJP589842 STL589842 TDH589842 TND589842 TWZ589842 UGV589842 UQR589842 VAN589842 VKJ589842 VUF589842 WEB589842 WNX589842 WXT589842 O655378 LH655378 VD655378 AEZ655378 AOV655378 AYR655378 BIN655378 BSJ655378 CCF655378 CMB655378 CVX655378 DFT655378 DPP655378 DZL655378 EJH655378 ETD655378 FCZ655378 FMV655378 FWR655378 GGN655378 GQJ655378 HAF655378 HKB655378 HTX655378 IDT655378 INP655378 IXL655378 JHH655378 JRD655378 KAZ655378 KKV655378 KUR655378 LEN655378 LOJ655378 LYF655378 MIB655378 MRX655378 NBT655378 NLP655378 NVL655378 OFH655378 OPD655378 OYZ655378 PIV655378 PSR655378 QCN655378 QMJ655378 QWF655378 RGB655378 RPX655378 RZT655378 SJP655378 STL655378 TDH655378 TND655378 TWZ655378 UGV655378 UQR655378 VAN655378 VKJ655378 VUF655378 WEB655378 WNX655378 WXT655378 O720914 LH720914 VD720914 AEZ720914 AOV720914 AYR720914 BIN720914 BSJ720914 CCF720914 CMB720914 CVX720914 DFT720914 DPP720914 DZL720914 EJH720914 ETD720914 FCZ720914 FMV720914 FWR720914 GGN720914 GQJ720914 HAF720914 HKB720914 HTX720914 IDT720914 INP720914 IXL720914 JHH720914 JRD720914 KAZ720914 KKV720914 KUR720914 LEN720914 LOJ720914 LYF720914 MIB720914 MRX720914 NBT720914 NLP720914 NVL720914 OFH720914 OPD720914 OYZ720914 PIV720914 PSR720914 QCN720914 QMJ720914 QWF720914 RGB720914 RPX720914 RZT720914 SJP720914 STL720914 TDH720914 TND720914 TWZ720914 UGV720914 UQR720914 VAN720914 VKJ720914 VUF720914 WEB720914 WNX720914 WXT720914 O786450 LH786450 VD786450 AEZ786450 AOV786450 AYR786450 BIN786450 BSJ786450 CCF786450 CMB786450 CVX786450 DFT786450 DPP786450 DZL786450 EJH786450 ETD786450 FCZ786450 FMV786450 FWR786450 GGN786450 GQJ786450 HAF786450 HKB786450 HTX786450 IDT786450 INP786450 IXL786450 JHH786450 JRD786450 KAZ786450 KKV786450 KUR786450 LEN786450 LOJ786450 LYF786450 MIB786450 MRX786450 NBT786450 NLP786450 NVL786450 OFH786450 OPD786450 OYZ786450 PIV786450 PSR786450 QCN786450 QMJ786450 QWF786450 RGB786450 RPX786450 RZT786450 SJP786450 STL786450 TDH786450 TND786450 TWZ786450 UGV786450 UQR786450 VAN786450 VKJ786450 VUF786450 WEB786450 WNX786450 WXT786450 O851986 LH851986 VD851986 AEZ851986 AOV851986 AYR851986 BIN851986 BSJ851986 CCF851986 CMB851986 CVX851986 DFT851986 DPP851986 DZL851986 EJH851986 ETD851986 FCZ851986 FMV851986 FWR851986 GGN851986 GQJ851986 HAF851986 HKB851986 HTX851986 IDT851986 INP851986 IXL851986 JHH851986 JRD851986 KAZ851986 KKV851986 KUR851986 LEN851986 LOJ851986 LYF851986 MIB851986 MRX851986 NBT851986 NLP851986 NVL851986 OFH851986 OPD851986 OYZ851986 PIV851986 PSR851986 QCN851986 QMJ851986 QWF851986 RGB851986 RPX851986 RZT851986 SJP851986 STL851986 TDH851986 TND851986 TWZ851986 UGV851986 UQR851986 VAN851986 VKJ851986 VUF851986 WEB851986 WNX851986 WXT851986 O917522 LH917522 VD917522 AEZ917522 AOV917522 AYR917522 BIN917522 BSJ917522 CCF917522 CMB917522 CVX917522 DFT917522 DPP917522 DZL917522 EJH917522 ETD917522 FCZ917522 FMV917522 FWR917522 GGN917522 GQJ917522 HAF917522 HKB917522 HTX917522 IDT917522 INP917522 IXL917522 JHH917522 JRD917522 KAZ917522 KKV917522 KUR917522 LEN917522 LOJ917522 LYF917522 MIB917522 MRX917522 NBT917522 NLP917522 NVL917522 OFH917522 OPD917522 OYZ917522 PIV917522 PSR917522 QCN917522 QMJ917522 QWF917522 RGB917522 RPX917522 RZT917522 SJP917522 STL917522 TDH917522 TND917522 TWZ917522 UGV917522 UQR917522 VAN917522 VKJ917522 VUF917522 WEB917522 WNX917522 WXT917522 O983058 LH983058 VD983058 AEZ983058 AOV983058 AYR983058 BIN983058 BSJ983058 CCF983058 CMB983058 CVX983058 DFT983058 DPP983058 DZL983058 EJH983058 ETD983058 FCZ983058 FMV983058 FWR983058 GGN983058 GQJ983058 HAF983058 HKB983058 HTX983058 IDT983058 INP983058 IXL983058 JHH983058 JRD983058 KAZ983058 KKV983058 KUR983058 LEN983058 LOJ983058 LYF983058 MIB983058 MRX983058 NBT983058 NLP983058 NVL983058 OFH983058 OPD983058 OYZ983058 PIV983058 PSR983058 QCN983058 QMJ983058 QWF983058 RGB983058 RPX983058 RZT983058 SJP983058 STL983058 TDH983058 TND983058 TWZ983058 UGV983058 UQR983058 VAN983058 VKJ983058 VUF983058 WEB983058 WNX983058 WXT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BE22 BE65554 BE131090 BE196626 BE262162 BE327698 BE393234 BE458770 BE524306 BE589842 BE655378 BE720914 BE786450 BE851986 BE917522 BE983058 BL22 BL65554 BL131090 BL196626 BL262162 BL327698 BL393234 BL458770 BL524306 BL589842 BL655378 BL720914 BL786450 BL851986 BL917522 BL983058 BS22 BS65554 BS131090 BS196626 BS262162 BS327698 BS393234 BS458770 BS524306 BS589842 BS655378 BS720914 BS786450 BS851986 BS917522 BS983058">
      <formula1>kind_of_scheme_in</formula1>
    </dataValidation>
    <dataValidation type="textLength" operator="lessThanOrEqual" allowBlank="1" showInputMessage="1" showErrorMessage="1" errorTitle="Ошибка" error="Допускается ввод не более 900 символов!" sqref="WYB983054:WYB983061 WOF983054:WOF983061 CA65550:CA65557 LP65550:LP65557 VL65550:VL65557 AFH65550:AFH65557 APD65550:APD65557 AYZ65550:AYZ65557 BIV65550:BIV65557 BSR65550:BSR65557 CCN65550:CCN65557 CMJ65550:CMJ65557 CWF65550:CWF65557 DGB65550:DGB65557 DPX65550:DPX65557 DZT65550:DZT65557 EJP65550:EJP65557 ETL65550:ETL65557 FDH65550:FDH65557 FND65550:FND65557 FWZ65550:FWZ65557 GGV65550:GGV65557 GQR65550:GQR65557 HAN65550:HAN65557 HKJ65550:HKJ65557 HUF65550:HUF65557 IEB65550:IEB65557 INX65550:INX65557 IXT65550:IXT65557 JHP65550:JHP65557 JRL65550:JRL65557 KBH65550:KBH65557 KLD65550:KLD65557 KUZ65550:KUZ65557 LEV65550:LEV65557 LOR65550:LOR65557 LYN65550:LYN65557 MIJ65550:MIJ65557 MSF65550:MSF65557 NCB65550:NCB65557 NLX65550:NLX65557 NVT65550:NVT65557 OFP65550:OFP65557 OPL65550:OPL65557 OZH65550:OZH65557 PJD65550:PJD65557 PSZ65550:PSZ65557 QCV65550:QCV65557 QMR65550:QMR65557 QWN65550:QWN65557 RGJ65550:RGJ65557 RQF65550:RQF65557 SAB65550:SAB65557 SJX65550:SJX65557 STT65550:STT65557 TDP65550:TDP65557 TNL65550:TNL65557 TXH65550:TXH65557 UHD65550:UHD65557 UQZ65550:UQZ65557 VAV65550:VAV65557 VKR65550:VKR65557 VUN65550:VUN65557 WEJ65550:WEJ65557 WOF65550:WOF65557 WYB65550:WYB65557 CA131086:CA131093 LP131086:LP131093 VL131086:VL131093 AFH131086:AFH131093 APD131086:APD131093 AYZ131086:AYZ131093 BIV131086:BIV131093 BSR131086:BSR131093 CCN131086:CCN131093 CMJ131086:CMJ131093 CWF131086:CWF131093 DGB131086:DGB131093 DPX131086:DPX131093 DZT131086:DZT131093 EJP131086:EJP131093 ETL131086:ETL131093 FDH131086:FDH131093 FND131086:FND131093 FWZ131086:FWZ131093 GGV131086:GGV131093 GQR131086:GQR131093 HAN131086:HAN131093 HKJ131086:HKJ131093 HUF131086:HUF131093 IEB131086:IEB131093 INX131086:INX131093 IXT131086:IXT131093 JHP131086:JHP131093 JRL131086:JRL131093 KBH131086:KBH131093 KLD131086:KLD131093 KUZ131086:KUZ131093 LEV131086:LEV131093 LOR131086:LOR131093 LYN131086:LYN131093 MIJ131086:MIJ131093 MSF131086:MSF131093 NCB131086:NCB131093 NLX131086:NLX131093 NVT131086:NVT131093 OFP131086:OFP131093 OPL131086:OPL131093 OZH131086:OZH131093 PJD131086:PJD131093 PSZ131086:PSZ131093 QCV131086:QCV131093 QMR131086:QMR131093 QWN131086:QWN131093 RGJ131086:RGJ131093 RQF131086:RQF131093 SAB131086:SAB131093 SJX131086:SJX131093 STT131086:STT131093 TDP131086:TDP131093 TNL131086:TNL131093 TXH131086:TXH131093 UHD131086:UHD131093 UQZ131086:UQZ131093 VAV131086:VAV131093 VKR131086:VKR131093 VUN131086:VUN131093 WEJ131086:WEJ131093 WOF131086:WOF131093 WYB131086:WYB131093 CA196622:CA196629 LP196622:LP196629 VL196622:VL196629 AFH196622:AFH196629 APD196622:APD196629 AYZ196622:AYZ196629 BIV196622:BIV196629 BSR196622:BSR196629 CCN196622:CCN196629 CMJ196622:CMJ196629 CWF196622:CWF196629 DGB196622:DGB196629 DPX196622:DPX196629 DZT196622:DZT196629 EJP196622:EJP196629 ETL196622:ETL196629 FDH196622:FDH196629 FND196622:FND196629 FWZ196622:FWZ196629 GGV196622:GGV196629 GQR196622:GQR196629 HAN196622:HAN196629 HKJ196622:HKJ196629 HUF196622:HUF196629 IEB196622:IEB196629 INX196622:INX196629 IXT196622:IXT196629 JHP196622:JHP196629 JRL196622:JRL196629 KBH196622:KBH196629 KLD196622:KLD196629 KUZ196622:KUZ196629 LEV196622:LEV196629 LOR196622:LOR196629 LYN196622:LYN196629 MIJ196622:MIJ196629 MSF196622:MSF196629 NCB196622:NCB196629 NLX196622:NLX196629 NVT196622:NVT196629 OFP196622:OFP196629 OPL196622:OPL196629 OZH196622:OZH196629 PJD196622:PJD196629 PSZ196622:PSZ196629 QCV196622:QCV196629 QMR196622:QMR196629 QWN196622:QWN196629 RGJ196622:RGJ196629 RQF196622:RQF196629 SAB196622:SAB196629 SJX196622:SJX196629 STT196622:STT196629 TDP196622:TDP196629 TNL196622:TNL196629 TXH196622:TXH196629 UHD196622:UHD196629 UQZ196622:UQZ196629 VAV196622:VAV196629 VKR196622:VKR196629 VUN196622:VUN196629 WEJ196622:WEJ196629 WOF196622:WOF196629 WYB196622:WYB196629 CA262158:CA262165 LP262158:LP262165 VL262158:VL262165 AFH262158:AFH262165 APD262158:APD262165 AYZ262158:AYZ262165 BIV262158:BIV262165 BSR262158:BSR262165 CCN262158:CCN262165 CMJ262158:CMJ262165 CWF262158:CWF262165 DGB262158:DGB262165 DPX262158:DPX262165 DZT262158:DZT262165 EJP262158:EJP262165 ETL262158:ETL262165 FDH262158:FDH262165 FND262158:FND262165 FWZ262158:FWZ262165 GGV262158:GGV262165 GQR262158:GQR262165 HAN262158:HAN262165 HKJ262158:HKJ262165 HUF262158:HUF262165 IEB262158:IEB262165 INX262158:INX262165 IXT262158:IXT262165 JHP262158:JHP262165 JRL262158:JRL262165 KBH262158:KBH262165 KLD262158:KLD262165 KUZ262158:KUZ262165 LEV262158:LEV262165 LOR262158:LOR262165 LYN262158:LYN262165 MIJ262158:MIJ262165 MSF262158:MSF262165 NCB262158:NCB262165 NLX262158:NLX262165 NVT262158:NVT262165 OFP262158:OFP262165 OPL262158:OPL262165 OZH262158:OZH262165 PJD262158:PJD262165 PSZ262158:PSZ262165 QCV262158:QCV262165 QMR262158:QMR262165 QWN262158:QWN262165 RGJ262158:RGJ262165 RQF262158:RQF262165 SAB262158:SAB262165 SJX262158:SJX262165 STT262158:STT262165 TDP262158:TDP262165 TNL262158:TNL262165 TXH262158:TXH262165 UHD262158:UHD262165 UQZ262158:UQZ262165 VAV262158:VAV262165 VKR262158:VKR262165 VUN262158:VUN262165 WEJ262158:WEJ262165 WOF262158:WOF262165 WYB262158:WYB262165 CA327694:CA327701 LP327694:LP327701 VL327694:VL327701 AFH327694:AFH327701 APD327694:APD327701 AYZ327694:AYZ327701 BIV327694:BIV327701 BSR327694:BSR327701 CCN327694:CCN327701 CMJ327694:CMJ327701 CWF327694:CWF327701 DGB327694:DGB327701 DPX327694:DPX327701 DZT327694:DZT327701 EJP327694:EJP327701 ETL327694:ETL327701 FDH327694:FDH327701 FND327694:FND327701 FWZ327694:FWZ327701 GGV327694:GGV327701 GQR327694:GQR327701 HAN327694:HAN327701 HKJ327694:HKJ327701 HUF327694:HUF327701 IEB327694:IEB327701 INX327694:INX327701 IXT327694:IXT327701 JHP327694:JHP327701 JRL327694:JRL327701 KBH327694:KBH327701 KLD327694:KLD327701 KUZ327694:KUZ327701 LEV327694:LEV327701 LOR327694:LOR327701 LYN327694:LYN327701 MIJ327694:MIJ327701 MSF327694:MSF327701 NCB327694:NCB327701 NLX327694:NLX327701 NVT327694:NVT327701 OFP327694:OFP327701 OPL327694:OPL327701 OZH327694:OZH327701 PJD327694:PJD327701 PSZ327694:PSZ327701 QCV327694:QCV327701 QMR327694:QMR327701 QWN327694:QWN327701 RGJ327694:RGJ327701 RQF327694:RQF327701 SAB327694:SAB327701 SJX327694:SJX327701 STT327694:STT327701 TDP327694:TDP327701 TNL327694:TNL327701 TXH327694:TXH327701 UHD327694:UHD327701 UQZ327694:UQZ327701 VAV327694:VAV327701 VKR327694:VKR327701 VUN327694:VUN327701 WEJ327694:WEJ327701 WOF327694:WOF327701 WYB327694:WYB327701 CA393230:CA393237 LP393230:LP393237 VL393230:VL393237 AFH393230:AFH393237 APD393230:APD393237 AYZ393230:AYZ393237 BIV393230:BIV393237 BSR393230:BSR393237 CCN393230:CCN393237 CMJ393230:CMJ393237 CWF393230:CWF393237 DGB393230:DGB393237 DPX393230:DPX393237 DZT393230:DZT393237 EJP393230:EJP393237 ETL393230:ETL393237 FDH393230:FDH393237 FND393230:FND393237 FWZ393230:FWZ393237 GGV393230:GGV393237 GQR393230:GQR393237 HAN393230:HAN393237 HKJ393230:HKJ393237 HUF393230:HUF393237 IEB393230:IEB393237 INX393230:INX393237 IXT393230:IXT393237 JHP393230:JHP393237 JRL393230:JRL393237 KBH393230:KBH393237 KLD393230:KLD393237 KUZ393230:KUZ393237 LEV393230:LEV393237 LOR393230:LOR393237 LYN393230:LYN393237 MIJ393230:MIJ393237 MSF393230:MSF393237 NCB393230:NCB393237 NLX393230:NLX393237 NVT393230:NVT393237 OFP393230:OFP393237 OPL393230:OPL393237 OZH393230:OZH393237 PJD393230:PJD393237 PSZ393230:PSZ393237 QCV393230:QCV393237 QMR393230:QMR393237 QWN393230:QWN393237 RGJ393230:RGJ393237 RQF393230:RQF393237 SAB393230:SAB393237 SJX393230:SJX393237 STT393230:STT393237 TDP393230:TDP393237 TNL393230:TNL393237 TXH393230:TXH393237 UHD393230:UHD393237 UQZ393230:UQZ393237 VAV393230:VAV393237 VKR393230:VKR393237 VUN393230:VUN393237 WEJ393230:WEJ393237 WOF393230:WOF393237 WYB393230:WYB393237 CA458766:CA458773 LP458766:LP458773 VL458766:VL458773 AFH458766:AFH458773 APD458766:APD458773 AYZ458766:AYZ458773 BIV458766:BIV458773 BSR458766:BSR458773 CCN458766:CCN458773 CMJ458766:CMJ458773 CWF458766:CWF458773 DGB458766:DGB458773 DPX458766:DPX458773 DZT458766:DZT458773 EJP458766:EJP458773 ETL458766:ETL458773 FDH458766:FDH458773 FND458766:FND458773 FWZ458766:FWZ458773 GGV458766:GGV458773 GQR458766:GQR458773 HAN458766:HAN458773 HKJ458766:HKJ458773 HUF458766:HUF458773 IEB458766:IEB458773 INX458766:INX458773 IXT458766:IXT458773 JHP458766:JHP458773 JRL458766:JRL458773 KBH458766:KBH458773 KLD458766:KLD458773 KUZ458766:KUZ458773 LEV458766:LEV458773 LOR458766:LOR458773 LYN458766:LYN458773 MIJ458766:MIJ458773 MSF458766:MSF458773 NCB458766:NCB458773 NLX458766:NLX458773 NVT458766:NVT458773 OFP458766:OFP458773 OPL458766:OPL458773 OZH458766:OZH458773 PJD458766:PJD458773 PSZ458766:PSZ458773 QCV458766:QCV458773 QMR458766:QMR458773 QWN458766:QWN458773 RGJ458766:RGJ458773 RQF458766:RQF458773 SAB458766:SAB458773 SJX458766:SJX458773 STT458766:STT458773 TDP458766:TDP458773 TNL458766:TNL458773 TXH458766:TXH458773 UHD458766:UHD458773 UQZ458766:UQZ458773 VAV458766:VAV458773 VKR458766:VKR458773 VUN458766:VUN458773 WEJ458766:WEJ458773 WOF458766:WOF458773 WYB458766:WYB458773 CA524302:CA524309 LP524302:LP524309 VL524302:VL524309 AFH524302:AFH524309 APD524302:APD524309 AYZ524302:AYZ524309 BIV524302:BIV524309 BSR524302:BSR524309 CCN524302:CCN524309 CMJ524302:CMJ524309 CWF524302:CWF524309 DGB524302:DGB524309 DPX524302:DPX524309 DZT524302:DZT524309 EJP524302:EJP524309 ETL524302:ETL524309 FDH524302:FDH524309 FND524302:FND524309 FWZ524302:FWZ524309 GGV524302:GGV524309 GQR524302:GQR524309 HAN524302:HAN524309 HKJ524302:HKJ524309 HUF524302:HUF524309 IEB524302:IEB524309 INX524302:INX524309 IXT524302:IXT524309 JHP524302:JHP524309 JRL524302:JRL524309 KBH524302:KBH524309 KLD524302:KLD524309 KUZ524302:KUZ524309 LEV524302:LEV524309 LOR524302:LOR524309 LYN524302:LYN524309 MIJ524302:MIJ524309 MSF524302:MSF524309 NCB524302:NCB524309 NLX524302:NLX524309 NVT524302:NVT524309 OFP524302:OFP524309 OPL524302:OPL524309 OZH524302:OZH524309 PJD524302:PJD524309 PSZ524302:PSZ524309 QCV524302:QCV524309 QMR524302:QMR524309 QWN524302:QWN524309 RGJ524302:RGJ524309 RQF524302:RQF524309 SAB524302:SAB524309 SJX524302:SJX524309 STT524302:STT524309 TDP524302:TDP524309 TNL524302:TNL524309 TXH524302:TXH524309 UHD524302:UHD524309 UQZ524302:UQZ524309 VAV524302:VAV524309 VKR524302:VKR524309 VUN524302:VUN524309 WEJ524302:WEJ524309 WOF524302:WOF524309 WYB524302:WYB524309 CA589838:CA589845 LP589838:LP589845 VL589838:VL589845 AFH589838:AFH589845 APD589838:APD589845 AYZ589838:AYZ589845 BIV589838:BIV589845 BSR589838:BSR589845 CCN589838:CCN589845 CMJ589838:CMJ589845 CWF589838:CWF589845 DGB589838:DGB589845 DPX589838:DPX589845 DZT589838:DZT589845 EJP589838:EJP589845 ETL589838:ETL589845 FDH589838:FDH589845 FND589838:FND589845 FWZ589838:FWZ589845 GGV589838:GGV589845 GQR589838:GQR589845 HAN589838:HAN589845 HKJ589838:HKJ589845 HUF589838:HUF589845 IEB589838:IEB589845 INX589838:INX589845 IXT589838:IXT589845 JHP589838:JHP589845 JRL589838:JRL589845 KBH589838:KBH589845 KLD589838:KLD589845 KUZ589838:KUZ589845 LEV589838:LEV589845 LOR589838:LOR589845 LYN589838:LYN589845 MIJ589838:MIJ589845 MSF589838:MSF589845 NCB589838:NCB589845 NLX589838:NLX589845 NVT589838:NVT589845 OFP589838:OFP589845 OPL589838:OPL589845 OZH589838:OZH589845 PJD589838:PJD589845 PSZ589838:PSZ589845 QCV589838:QCV589845 QMR589838:QMR589845 QWN589838:QWN589845 RGJ589838:RGJ589845 RQF589838:RQF589845 SAB589838:SAB589845 SJX589838:SJX589845 STT589838:STT589845 TDP589838:TDP589845 TNL589838:TNL589845 TXH589838:TXH589845 UHD589838:UHD589845 UQZ589838:UQZ589845 VAV589838:VAV589845 VKR589838:VKR589845 VUN589838:VUN589845 WEJ589838:WEJ589845 WOF589838:WOF589845 WYB589838:WYB589845 CA655374:CA655381 LP655374:LP655381 VL655374:VL655381 AFH655374:AFH655381 APD655374:APD655381 AYZ655374:AYZ655381 BIV655374:BIV655381 BSR655374:BSR655381 CCN655374:CCN655381 CMJ655374:CMJ655381 CWF655374:CWF655381 DGB655374:DGB655381 DPX655374:DPX655381 DZT655374:DZT655381 EJP655374:EJP655381 ETL655374:ETL655381 FDH655374:FDH655381 FND655374:FND655381 FWZ655374:FWZ655381 GGV655374:GGV655381 GQR655374:GQR655381 HAN655374:HAN655381 HKJ655374:HKJ655381 HUF655374:HUF655381 IEB655374:IEB655381 INX655374:INX655381 IXT655374:IXT655381 JHP655374:JHP655381 JRL655374:JRL655381 KBH655374:KBH655381 KLD655374:KLD655381 KUZ655374:KUZ655381 LEV655374:LEV655381 LOR655374:LOR655381 LYN655374:LYN655381 MIJ655374:MIJ655381 MSF655374:MSF655381 NCB655374:NCB655381 NLX655374:NLX655381 NVT655374:NVT655381 OFP655374:OFP655381 OPL655374:OPL655381 OZH655374:OZH655381 PJD655374:PJD655381 PSZ655374:PSZ655381 QCV655374:QCV655381 QMR655374:QMR655381 QWN655374:QWN655381 RGJ655374:RGJ655381 RQF655374:RQF655381 SAB655374:SAB655381 SJX655374:SJX655381 STT655374:STT655381 TDP655374:TDP655381 TNL655374:TNL655381 TXH655374:TXH655381 UHD655374:UHD655381 UQZ655374:UQZ655381 VAV655374:VAV655381 VKR655374:VKR655381 VUN655374:VUN655381 WEJ655374:WEJ655381 WOF655374:WOF655381 WYB655374:WYB655381 CA720910:CA720917 LP720910:LP720917 VL720910:VL720917 AFH720910:AFH720917 APD720910:APD720917 AYZ720910:AYZ720917 BIV720910:BIV720917 BSR720910:BSR720917 CCN720910:CCN720917 CMJ720910:CMJ720917 CWF720910:CWF720917 DGB720910:DGB720917 DPX720910:DPX720917 DZT720910:DZT720917 EJP720910:EJP720917 ETL720910:ETL720917 FDH720910:FDH720917 FND720910:FND720917 FWZ720910:FWZ720917 GGV720910:GGV720917 GQR720910:GQR720917 HAN720910:HAN720917 HKJ720910:HKJ720917 HUF720910:HUF720917 IEB720910:IEB720917 INX720910:INX720917 IXT720910:IXT720917 JHP720910:JHP720917 JRL720910:JRL720917 KBH720910:KBH720917 KLD720910:KLD720917 KUZ720910:KUZ720917 LEV720910:LEV720917 LOR720910:LOR720917 LYN720910:LYN720917 MIJ720910:MIJ720917 MSF720910:MSF720917 NCB720910:NCB720917 NLX720910:NLX720917 NVT720910:NVT720917 OFP720910:OFP720917 OPL720910:OPL720917 OZH720910:OZH720917 PJD720910:PJD720917 PSZ720910:PSZ720917 QCV720910:QCV720917 QMR720910:QMR720917 QWN720910:QWN720917 RGJ720910:RGJ720917 RQF720910:RQF720917 SAB720910:SAB720917 SJX720910:SJX720917 STT720910:STT720917 TDP720910:TDP720917 TNL720910:TNL720917 TXH720910:TXH720917 UHD720910:UHD720917 UQZ720910:UQZ720917 VAV720910:VAV720917 VKR720910:VKR720917 VUN720910:VUN720917 WEJ720910:WEJ720917 WOF720910:WOF720917 WYB720910:WYB720917 CA786446:CA786453 LP786446:LP786453 VL786446:VL786453 AFH786446:AFH786453 APD786446:APD786453 AYZ786446:AYZ786453 BIV786446:BIV786453 BSR786446:BSR786453 CCN786446:CCN786453 CMJ786446:CMJ786453 CWF786446:CWF786453 DGB786446:DGB786453 DPX786446:DPX786453 DZT786446:DZT786453 EJP786446:EJP786453 ETL786446:ETL786453 FDH786446:FDH786453 FND786446:FND786453 FWZ786446:FWZ786453 GGV786446:GGV786453 GQR786446:GQR786453 HAN786446:HAN786453 HKJ786446:HKJ786453 HUF786446:HUF786453 IEB786446:IEB786453 INX786446:INX786453 IXT786446:IXT786453 JHP786446:JHP786453 JRL786446:JRL786453 KBH786446:KBH786453 KLD786446:KLD786453 KUZ786446:KUZ786453 LEV786446:LEV786453 LOR786446:LOR786453 LYN786446:LYN786453 MIJ786446:MIJ786453 MSF786446:MSF786453 NCB786446:NCB786453 NLX786446:NLX786453 NVT786446:NVT786453 OFP786446:OFP786453 OPL786446:OPL786453 OZH786446:OZH786453 PJD786446:PJD786453 PSZ786446:PSZ786453 QCV786446:QCV786453 QMR786446:QMR786453 QWN786446:QWN786453 RGJ786446:RGJ786453 RQF786446:RQF786453 SAB786446:SAB786453 SJX786446:SJX786453 STT786446:STT786453 TDP786446:TDP786453 TNL786446:TNL786453 TXH786446:TXH786453 UHD786446:UHD786453 UQZ786446:UQZ786453 VAV786446:VAV786453 VKR786446:VKR786453 VUN786446:VUN786453 WEJ786446:WEJ786453 WOF786446:WOF786453 WYB786446:WYB786453 CA851982:CA851989 LP851982:LP851989 VL851982:VL851989 AFH851982:AFH851989 APD851982:APD851989 AYZ851982:AYZ851989 BIV851982:BIV851989 BSR851982:BSR851989 CCN851982:CCN851989 CMJ851982:CMJ851989 CWF851982:CWF851989 DGB851982:DGB851989 DPX851982:DPX851989 DZT851982:DZT851989 EJP851982:EJP851989 ETL851982:ETL851989 FDH851982:FDH851989 FND851982:FND851989 FWZ851982:FWZ851989 GGV851982:GGV851989 GQR851982:GQR851989 HAN851982:HAN851989 HKJ851982:HKJ851989 HUF851982:HUF851989 IEB851982:IEB851989 INX851982:INX851989 IXT851982:IXT851989 JHP851982:JHP851989 JRL851982:JRL851989 KBH851982:KBH851989 KLD851982:KLD851989 KUZ851982:KUZ851989 LEV851982:LEV851989 LOR851982:LOR851989 LYN851982:LYN851989 MIJ851982:MIJ851989 MSF851982:MSF851989 NCB851982:NCB851989 NLX851982:NLX851989 NVT851982:NVT851989 OFP851982:OFP851989 OPL851982:OPL851989 OZH851982:OZH851989 PJD851982:PJD851989 PSZ851982:PSZ851989 QCV851982:QCV851989 QMR851982:QMR851989 QWN851982:QWN851989 RGJ851982:RGJ851989 RQF851982:RQF851989 SAB851982:SAB851989 SJX851982:SJX851989 STT851982:STT851989 TDP851982:TDP851989 TNL851982:TNL851989 TXH851982:TXH851989 UHD851982:UHD851989 UQZ851982:UQZ851989 VAV851982:VAV851989 VKR851982:VKR851989 VUN851982:VUN851989 WEJ851982:WEJ851989 WOF851982:WOF851989 WYB851982:WYB851989 CA917518:CA917525 LP917518:LP917525 VL917518:VL917525 AFH917518:AFH917525 APD917518:APD917525 AYZ917518:AYZ917525 BIV917518:BIV917525 BSR917518:BSR917525 CCN917518:CCN917525 CMJ917518:CMJ917525 CWF917518:CWF917525 DGB917518:DGB917525 DPX917518:DPX917525 DZT917518:DZT917525 EJP917518:EJP917525 ETL917518:ETL917525 FDH917518:FDH917525 FND917518:FND917525 FWZ917518:FWZ917525 GGV917518:GGV917525 GQR917518:GQR917525 HAN917518:HAN917525 HKJ917518:HKJ917525 HUF917518:HUF917525 IEB917518:IEB917525 INX917518:INX917525 IXT917518:IXT917525 JHP917518:JHP917525 JRL917518:JRL917525 KBH917518:KBH917525 KLD917518:KLD917525 KUZ917518:KUZ917525 LEV917518:LEV917525 LOR917518:LOR917525 LYN917518:LYN917525 MIJ917518:MIJ917525 MSF917518:MSF917525 NCB917518:NCB917525 NLX917518:NLX917525 NVT917518:NVT917525 OFP917518:OFP917525 OPL917518:OPL917525 OZH917518:OZH917525 PJD917518:PJD917525 PSZ917518:PSZ917525 QCV917518:QCV917525 QMR917518:QMR917525 QWN917518:QWN917525 RGJ917518:RGJ917525 RQF917518:RQF917525 SAB917518:SAB917525 SJX917518:SJX917525 STT917518:STT917525 TDP917518:TDP917525 TNL917518:TNL917525 TXH917518:TXH917525 UHD917518:UHD917525 UQZ917518:UQZ917525 VAV917518:VAV917525 VKR917518:VKR917525 VUN917518:VUN917525 WEJ917518:WEJ917525 WOF917518:WOF917525 WYB917518:WYB917525 CA983054:CA983061 LP983054:LP983061 VL983054:VL983061 AFH983054:AFH983061 APD983054:APD983061 AYZ983054:AYZ983061 BIV983054:BIV983061 BSR983054:BSR983061 CCN983054:CCN983061 CMJ983054:CMJ983061 CWF983054:CWF983061 DGB983054:DGB983061 DPX983054:DPX983061 DZT983054:DZT983061 EJP983054:EJP983061 ETL983054:ETL983061 FDH983054:FDH983061 FND983054:FND983061 FWZ983054:FWZ983061 GGV983054:GGV983061 GQR983054:GQR983061 HAN983054:HAN983061 HKJ983054:HKJ983061 HUF983054:HUF983061 IEB983054:IEB983061 INX983054:INX983061 IXT983054:IXT983061 JHP983054:JHP983061 JRL983054:JRL983061 KBH983054:KBH983061 KLD983054:KLD983061 KUZ983054:KUZ983061 LEV983054:LEV983061 LOR983054:LOR983061 LYN983054:LYN983061 MIJ983054:MIJ983061 MSF983054:MSF983061 NCB983054:NCB983061 NLX983054:NLX983061 NVT983054:NVT983061 OFP983054:OFP983061 OPL983054:OPL983061 OZH983054:OZH983061 PJD983054:PJD983061 PSZ983054:PSZ983061 QCV983054:QCV983061 QMR983054:QMR983061 QWN983054:QWN983061 RGJ983054:RGJ983061 RQF983054:RQF983061 SAB983054:SAB983061 SJX983054:SJX983061 STT983054:STT983061 TDP983054:TDP983061 TNL983054:TNL983061 TXH983054:TXH983061 UHD983054:UHD983061 UQZ983054:UQZ983061 VAV983054:VAV983061 VKR983054:VKR983061 VUN983054:VUN983061 WEJ983054:WEJ983061 LP18:LP25 VL18:VL25 AFH18:AFH25 APD18:APD25 AYZ18:AYZ25 BIV18:BIV25 BSR18:BSR25 CCN18:CCN25 CMJ18:CMJ25 CWF18:CWF25 DGB18:DGB25 DPX18:DPX25 DZT18:DZT25 EJP18:EJP25 ETL18:ETL25 FDH18:FDH25 FND18:FND25 FWZ18:FWZ25 GGV18:GGV25 GQR18:GQR25 HAN18:HAN25 HKJ18:HKJ25 HUF18:HUF25 IEB18:IEB25 INX18:INX25 IXT18:IXT25 JHP18:JHP25 JRL18:JRL25 KBH18:KBH25 KLD18:KLD25 KUZ18:KUZ25 LEV18:LEV25 LOR18:LOR25 LYN18:LYN25 MIJ18:MIJ25 MSF18:MSF25 NCB18:NCB25 NLX18:NLX25 NVT18:NVT25 OFP18:OFP25 OPL18:OPL25 OZH18:OZH25 PJD18:PJD25 PSZ18:PSZ25 QCV18:QCV25 QMR18:QMR25 QWN18:QWN25 RGJ18:RGJ25 RQF18:RQF25 SAB18:SAB25 SJX18:SJX25 STT18:STT25 TDP18:TDP25 TNL18:TNL25 TXH18:TXH25 UHD18:UHD25 UQZ18:UQZ25 VAV18:VAV25 VKR18:VKR25 VUN18:VUN25 WEJ18:WEJ25 WOF18:WOF25 WYB18:WYB25">
      <formula1>900</formula1>
    </dataValidation>
    <dataValidation type="list" allowBlank="1" showInputMessage="1" errorTitle="Ошибка" error="Выберите значение из списка" prompt="Выберите значение из списка" sqref="LH23:LO23 VD23:VK23 AEZ23:AFG23 AOV23:APC23 AYR23:AYY23 BIN23:BIU23 BSJ23:BSQ23 CCF23:CCM23 CMB23:CMI23 CVX23:CWE23 DFT23:DGA23 DPP23:DPW23 DZL23:DZS23 EJH23:EJO23 ETD23:ETK23 FCZ23:FDG23 FMV23:FNC23 FWR23:FWY23 GGN23:GGU23 GQJ23:GQQ23 HAF23:HAM23 HKB23:HKI23 HTX23:HUE23 IDT23:IEA23 INP23:INW23 IXL23:IXS23 JHH23:JHO23 JRD23:JRK23 KAZ23:KBG23 KKV23:KLC23 KUR23:KUY23 LEN23:LEU23 LOJ23:LOQ23 LYF23:LYM23 MIB23:MII23 MRX23:MSE23 NBT23:NCA23 NLP23:NLW23 NVL23:NVS23 OFH23:OFO23 OPD23:OPK23 OYZ23:OZG23 PIV23:PJC23 PSR23:PSY23 QCN23:QCU23 QMJ23:QMQ23 QWF23:QWM23 RGB23:RGI23 RPX23:RQE23 RZT23:SAA23 SJP23:SJW23 STL23:STS23 TDH23:TDO23 TND23:TNK23 TWZ23:TXG23 UGV23:UHC23 UQR23:UQY23 VAN23:VAU23 VKJ23:VKQ23 VUF23:VUM23 WEB23:WEI23 WNX23:WOE23 WXT23:WYA23 LH65555:LO65555 VD65555:VK65555 AEZ65555:AFG65555 AOV65555:APC65555 AYR65555:AYY65555 BIN65555:BIU65555 BSJ65555:BSQ65555 CCF65555:CCM65555 CMB65555:CMI65555 CVX65555:CWE65555 DFT65555:DGA65555 DPP65555:DPW65555 DZL65555:DZS65555 EJH65555:EJO65555 ETD65555:ETK65555 FCZ65555:FDG65555 FMV65555:FNC65555 FWR65555:FWY65555 GGN65555:GGU65555 GQJ65555:GQQ65555 HAF65555:HAM65555 HKB65555:HKI65555 HTX65555:HUE65555 IDT65555:IEA65555 INP65555:INW65555 IXL65555:IXS65555 JHH65555:JHO65555 JRD65555:JRK65555 KAZ65555:KBG65555 KKV65555:KLC65555 KUR65555:KUY65555 LEN65555:LEU65555 LOJ65555:LOQ65555 LYF65555:LYM65555 MIB65555:MII65555 MRX65555:MSE65555 NBT65555:NCA65555 NLP65555:NLW65555 NVL65555:NVS65555 OFH65555:OFO65555 OPD65555:OPK65555 OYZ65555:OZG65555 PIV65555:PJC65555 PSR65555:PSY65555 QCN65555:QCU65555 QMJ65555:QMQ65555 QWF65555:QWM65555 RGB65555:RGI65555 RPX65555:RQE65555 RZT65555:SAA65555 SJP65555:SJW65555 STL65555:STS65555 TDH65555:TDO65555 TND65555:TNK65555 TWZ65555:TXG65555 UGV65555:UHC65555 UQR65555:UQY65555 VAN65555:VAU65555 VKJ65555:VKQ65555 VUF65555:VUM65555 WEB65555:WEI65555 WNX65555:WOE65555 WXT65555:WYA65555 LH131091:LO131091 VD131091:VK131091 AEZ131091:AFG131091 AOV131091:APC131091 AYR131091:AYY131091 BIN131091:BIU131091 BSJ131091:BSQ131091 CCF131091:CCM131091 CMB131091:CMI131091 CVX131091:CWE131091 DFT131091:DGA131091 DPP131091:DPW131091 DZL131091:DZS131091 EJH131091:EJO131091 ETD131091:ETK131091 FCZ131091:FDG131091 FMV131091:FNC131091 FWR131091:FWY131091 GGN131091:GGU131091 GQJ131091:GQQ131091 HAF131091:HAM131091 HKB131091:HKI131091 HTX131091:HUE131091 IDT131091:IEA131091 INP131091:INW131091 IXL131091:IXS131091 JHH131091:JHO131091 JRD131091:JRK131091 KAZ131091:KBG131091 KKV131091:KLC131091 KUR131091:KUY131091 LEN131091:LEU131091 LOJ131091:LOQ131091 LYF131091:LYM131091 MIB131091:MII131091 MRX131091:MSE131091 NBT131091:NCA131091 NLP131091:NLW131091 NVL131091:NVS131091 OFH131091:OFO131091 OPD131091:OPK131091 OYZ131091:OZG131091 PIV131091:PJC131091 PSR131091:PSY131091 QCN131091:QCU131091 QMJ131091:QMQ131091 QWF131091:QWM131091 RGB131091:RGI131091 RPX131091:RQE131091 RZT131091:SAA131091 SJP131091:SJW131091 STL131091:STS131091 TDH131091:TDO131091 TND131091:TNK131091 TWZ131091:TXG131091 UGV131091:UHC131091 UQR131091:UQY131091 VAN131091:VAU131091 VKJ131091:VKQ131091 VUF131091:VUM131091 WEB131091:WEI131091 WNX131091:WOE131091 WXT131091:WYA131091 LH196627:LO196627 VD196627:VK196627 AEZ196627:AFG196627 AOV196627:APC196627 AYR196627:AYY196627 BIN196627:BIU196627 BSJ196627:BSQ196627 CCF196627:CCM196627 CMB196627:CMI196627 CVX196627:CWE196627 DFT196627:DGA196627 DPP196627:DPW196627 DZL196627:DZS196627 EJH196627:EJO196627 ETD196627:ETK196627 FCZ196627:FDG196627 FMV196627:FNC196627 FWR196627:FWY196627 GGN196627:GGU196627 GQJ196627:GQQ196627 HAF196627:HAM196627 HKB196627:HKI196627 HTX196627:HUE196627 IDT196627:IEA196627 INP196627:INW196627 IXL196627:IXS196627 JHH196627:JHO196627 JRD196627:JRK196627 KAZ196627:KBG196627 KKV196627:KLC196627 KUR196627:KUY196627 LEN196627:LEU196627 LOJ196627:LOQ196627 LYF196627:LYM196627 MIB196627:MII196627 MRX196627:MSE196627 NBT196627:NCA196627 NLP196627:NLW196627 NVL196627:NVS196627 OFH196627:OFO196627 OPD196627:OPK196627 OYZ196627:OZG196627 PIV196627:PJC196627 PSR196627:PSY196627 QCN196627:QCU196627 QMJ196627:QMQ196627 QWF196627:QWM196627 RGB196627:RGI196627 RPX196627:RQE196627 RZT196627:SAA196627 SJP196627:SJW196627 STL196627:STS196627 TDH196627:TDO196627 TND196627:TNK196627 TWZ196627:TXG196627 UGV196627:UHC196627 UQR196627:UQY196627 VAN196627:VAU196627 VKJ196627:VKQ196627 VUF196627:VUM196627 WEB196627:WEI196627 WNX196627:WOE196627 WXT196627:WYA196627 LH262163:LO262163 VD262163:VK262163 AEZ262163:AFG262163 AOV262163:APC262163 AYR262163:AYY262163 BIN262163:BIU262163 BSJ262163:BSQ262163 CCF262163:CCM262163 CMB262163:CMI262163 CVX262163:CWE262163 DFT262163:DGA262163 DPP262163:DPW262163 DZL262163:DZS262163 EJH262163:EJO262163 ETD262163:ETK262163 FCZ262163:FDG262163 FMV262163:FNC262163 FWR262163:FWY262163 GGN262163:GGU262163 GQJ262163:GQQ262163 HAF262163:HAM262163 HKB262163:HKI262163 HTX262163:HUE262163 IDT262163:IEA262163 INP262163:INW262163 IXL262163:IXS262163 JHH262163:JHO262163 JRD262163:JRK262163 KAZ262163:KBG262163 KKV262163:KLC262163 KUR262163:KUY262163 LEN262163:LEU262163 LOJ262163:LOQ262163 LYF262163:LYM262163 MIB262163:MII262163 MRX262163:MSE262163 NBT262163:NCA262163 NLP262163:NLW262163 NVL262163:NVS262163 OFH262163:OFO262163 OPD262163:OPK262163 OYZ262163:OZG262163 PIV262163:PJC262163 PSR262163:PSY262163 QCN262163:QCU262163 QMJ262163:QMQ262163 QWF262163:QWM262163 RGB262163:RGI262163 RPX262163:RQE262163 RZT262163:SAA262163 SJP262163:SJW262163 STL262163:STS262163 TDH262163:TDO262163 TND262163:TNK262163 TWZ262163:TXG262163 UGV262163:UHC262163 UQR262163:UQY262163 VAN262163:VAU262163 VKJ262163:VKQ262163 VUF262163:VUM262163 WEB262163:WEI262163 WNX262163:WOE262163 WXT262163:WYA262163 LH327699:LO327699 VD327699:VK327699 AEZ327699:AFG327699 AOV327699:APC327699 AYR327699:AYY327699 BIN327699:BIU327699 BSJ327699:BSQ327699 CCF327699:CCM327699 CMB327699:CMI327699 CVX327699:CWE327699 DFT327699:DGA327699 DPP327699:DPW327699 DZL327699:DZS327699 EJH327699:EJO327699 ETD327699:ETK327699 FCZ327699:FDG327699 FMV327699:FNC327699 FWR327699:FWY327699 GGN327699:GGU327699 GQJ327699:GQQ327699 HAF327699:HAM327699 HKB327699:HKI327699 HTX327699:HUE327699 IDT327699:IEA327699 INP327699:INW327699 IXL327699:IXS327699 JHH327699:JHO327699 JRD327699:JRK327699 KAZ327699:KBG327699 KKV327699:KLC327699 KUR327699:KUY327699 LEN327699:LEU327699 LOJ327699:LOQ327699 LYF327699:LYM327699 MIB327699:MII327699 MRX327699:MSE327699 NBT327699:NCA327699 NLP327699:NLW327699 NVL327699:NVS327699 OFH327699:OFO327699 OPD327699:OPK327699 OYZ327699:OZG327699 PIV327699:PJC327699 PSR327699:PSY327699 QCN327699:QCU327699 QMJ327699:QMQ327699 QWF327699:QWM327699 RGB327699:RGI327699 RPX327699:RQE327699 RZT327699:SAA327699 SJP327699:SJW327699 STL327699:STS327699 TDH327699:TDO327699 TND327699:TNK327699 TWZ327699:TXG327699 UGV327699:UHC327699 UQR327699:UQY327699 VAN327699:VAU327699 VKJ327699:VKQ327699 VUF327699:VUM327699 WEB327699:WEI327699 WNX327699:WOE327699 WXT327699:WYA327699 LH393235:LO393235 VD393235:VK393235 AEZ393235:AFG393235 AOV393235:APC393235 AYR393235:AYY393235 BIN393235:BIU393235 BSJ393235:BSQ393235 CCF393235:CCM393235 CMB393235:CMI393235 CVX393235:CWE393235 DFT393235:DGA393235 DPP393235:DPW393235 DZL393235:DZS393235 EJH393235:EJO393235 ETD393235:ETK393235 FCZ393235:FDG393235 FMV393235:FNC393235 FWR393235:FWY393235 GGN393235:GGU393235 GQJ393235:GQQ393235 HAF393235:HAM393235 HKB393235:HKI393235 HTX393235:HUE393235 IDT393235:IEA393235 INP393235:INW393235 IXL393235:IXS393235 JHH393235:JHO393235 JRD393235:JRK393235 KAZ393235:KBG393235 KKV393235:KLC393235 KUR393235:KUY393235 LEN393235:LEU393235 LOJ393235:LOQ393235 LYF393235:LYM393235 MIB393235:MII393235 MRX393235:MSE393235 NBT393235:NCA393235 NLP393235:NLW393235 NVL393235:NVS393235 OFH393235:OFO393235 OPD393235:OPK393235 OYZ393235:OZG393235 PIV393235:PJC393235 PSR393235:PSY393235 QCN393235:QCU393235 QMJ393235:QMQ393235 QWF393235:QWM393235 RGB393235:RGI393235 RPX393235:RQE393235 RZT393235:SAA393235 SJP393235:SJW393235 STL393235:STS393235 TDH393235:TDO393235 TND393235:TNK393235 TWZ393235:TXG393235 UGV393235:UHC393235 UQR393235:UQY393235 VAN393235:VAU393235 VKJ393235:VKQ393235 VUF393235:VUM393235 WEB393235:WEI393235 WNX393235:WOE393235 WXT393235:WYA393235 LH458771:LO458771 VD458771:VK458771 AEZ458771:AFG458771 AOV458771:APC458771 AYR458771:AYY458771 BIN458771:BIU458771 BSJ458771:BSQ458771 CCF458771:CCM458771 CMB458771:CMI458771 CVX458771:CWE458771 DFT458771:DGA458771 DPP458771:DPW458771 DZL458771:DZS458771 EJH458771:EJO458771 ETD458771:ETK458771 FCZ458771:FDG458771 FMV458771:FNC458771 FWR458771:FWY458771 GGN458771:GGU458771 GQJ458771:GQQ458771 HAF458771:HAM458771 HKB458771:HKI458771 HTX458771:HUE458771 IDT458771:IEA458771 INP458771:INW458771 IXL458771:IXS458771 JHH458771:JHO458771 JRD458771:JRK458771 KAZ458771:KBG458771 KKV458771:KLC458771 KUR458771:KUY458771 LEN458771:LEU458771 LOJ458771:LOQ458771 LYF458771:LYM458771 MIB458771:MII458771 MRX458771:MSE458771 NBT458771:NCA458771 NLP458771:NLW458771 NVL458771:NVS458771 OFH458771:OFO458771 OPD458771:OPK458771 OYZ458771:OZG458771 PIV458771:PJC458771 PSR458771:PSY458771 QCN458771:QCU458771 QMJ458771:QMQ458771 QWF458771:QWM458771 RGB458771:RGI458771 RPX458771:RQE458771 RZT458771:SAA458771 SJP458771:SJW458771 STL458771:STS458771 TDH458771:TDO458771 TND458771:TNK458771 TWZ458771:TXG458771 UGV458771:UHC458771 UQR458771:UQY458771 VAN458771:VAU458771 VKJ458771:VKQ458771 VUF458771:VUM458771 WEB458771:WEI458771 WNX458771:WOE458771 WXT458771:WYA458771 LH524307:LO524307 VD524307:VK524307 AEZ524307:AFG524307 AOV524307:APC524307 AYR524307:AYY524307 BIN524307:BIU524307 BSJ524307:BSQ524307 CCF524307:CCM524307 CMB524307:CMI524307 CVX524307:CWE524307 DFT524307:DGA524307 DPP524307:DPW524307 DZL524307:DZS524307 EJH524307:EJO524307 ETD524307:ETK524307 FCZ524307:FDG524307 FMV524307:FNC524307 FWR524307:FWY524307 GGN524307:GGU524307 GQJ524307:GQQ524307 HAF524307:HAM524307 HKB524307:HKI524307 HTX524307:HUE524307 IDT524307:IEA524307 INP524307:INW524307 IXL524307:IXS524307 JHH524307:JHO524307 JRD524307:JRK524307 KAZ524307:KBG524307 KKV524307:KLC524307 KUR524307:KUY524307 LEN524307:LEU524307 LOJ524307:LOQ524307 LYF524307:LYM524307 MIB524307:MII524307 MRX524307:MSE524307 NBT524307:NCA524307 NLP524307:NLW524307 NVL524307:NVS524307 OFH524307:OFO524307 OPD524307:OPK524307 OYZ524307:OZG524307 PIV524307:PJC524307 PSR524307:PSY524307 QCN524307:QCU524307 QMJ524307:QMQ524307 QWF524307:QWM524307 RGB524307:RGI524307 RPX524307:RQE524307 RZT524307:SAA524307 SJP524307:SJW524307 STL524307:STS524307 TDH524307:TDO524307 TND524307:TNK524307 TWZ524307:TXG524307 UGV524307:UHC524307 UQR524307:UQY524307 VAN524307:VAU524307 VKJ524307:VKQ524307 VUF524307:VUM524307 WEB524307:WEI524307 WNX524307:WOE524307 WXT524307:WYA524307 LH589843:LO589843 VD589843:VK589843 AEZ589843:AFG589843 AOV589843:APC589843 AYR589843:AYY589843 BIN589843:BIU589843 BSJ589843:BSQ589843 CCF589843:CCM589843 CMB589843:CMI589843 CVX589843:CWE589843 DFT589843:DGA589843 DPP589843:DPW589843 DZL589843:DZS589843 EJH589843:EJO589843 ETD589843:ETK589843 FCZ589843:FDG589843 FMV589843:FNC589843 FWR589843:FWY589843 GGN589843:GGU589843 GQJ589843:GQQ589843 HAF589843:HAM589843 HKB589843:HKI589843 HTX589843:HUE589843 IDT589843:IEA589843 INP589843:INW589843 IXL589843:IXS589843 JHH589843:JHO589843 JRD589843:JRK589843 KAZ589843:KBG589843 KKV589843:KLC589843 KUR589843:KUY589843 LEN589843:LEU589843 LOJ589843:LOQ589843 LYF589843:LYM589843 MIB589843:MII589843 MRX589843:MSE589843 NBT589843:NCA589843 NLP589843:NLW589843 NVL589843:NVS589843 OFH589843:OFO589843 OPD589843:OPK589843 OYZ589843:OZG589843 PIV589843:PJC589843 PSR589843:PSY589843 QCN589843:QCU589843 QMJ589843:QMQ589843 QWF589843:QWM589843 RGB589843:RGI589843 RPX589843:RQE589843 RZT589843:SAA589843 SJP589843:SJW589843 STL589843:STS589843 TDH589843:TDO589843 TND589843:TNK589843 TWZ589843:TXG589843 UGV589843:UHC589843 UQR589843:UQY589843 VAN589843:VAU589843 VKJ589843:VKQ589843 VUF589843:VUM589843 WEB589843:WEI589843 WNX589843:WOE589843 WXT589843:WYA589843 LH655379:LO655379 VD655379:VK655379 AEZ655379:AFG655379 AOV655379:APC655379 AYR655379:AYY655379 BIN655379:BIU655379 BSJ655379:BSQ655379 CCF655379:CCM655379 CMB655379:CMI655379 CVX655379:CWE655379 DFT655379:DGA655379 DPP655379:DPW655379 DZL655379:DZS655379 EJH655379:EJO655379 ETD655379:ETK655379 FCZ655379:FDG655379 FMV655379:FNC655379 FWR655379:FWY655379 GGN655379:GGU655379 GQJ655379:GQQ655379 HAF655379:HAM655379 HKB655379:HKI655379 HTX655379:HUE655379 IDT655379:IEA655379 INP655379:INW655379 IXL655379:IXS655379 JHH655379:JHO655379 JRD655379:JRK655379 KAZ655379:KBG655379 KKV655379:KLC655379 KUR655379:KUY655379 LEN655379:LEU655379 LOJ655379:LOQ655379 LYF655379:LYM655379 MIB655379:MII655379 MRX655379:MSE655379 NBT655379:NCA655379 NLP655379:NLW655379 NVL655379:NVS655379 OFH655379:OFO655379 OPD655379:OPK655379 OYZ655379:OZG655379 PIV655379:PJC655379 PSR655379:PSY655379 QCN655379:QCU655379 QMJ655379:QMQ655379 QWF655379:QWM655379 RGB655379:RGI655379 RPX655379:RQE655379 RZT655379:SAA655379 SJP655379:SJW655379 STL655379:STS655379 TDH655379:TDO655379 TND655379:TNK655379 TWZ655379:TXG655379 UGV655379:UHC655379 UQR655379:UQY655379 VAN655379:VAU655379 VKJ655379:VKQ655379 VUF655379:VUM655379 WEB655379:WEI655379 WNX655379:WOE655379 WXT655379:WYA655379 LH720915:LO720915 VD720915:VK720915 AEZ720915:AFG720915 AOV720915:APC720915 AYR720915:AYY720915 BIN720915:BIU720915 BSJ720915:BSQ720915 CCF720915:CCM720915 CMB720915:CMI720915 CVX720915:CWE720915 DFT720915:DGA720915 DPP720915:DPW720915 DZL720915:DZS720915 EJH720915:EJO720915 ETD720915:ETK720915 FCZ720915:FDG720915 FMV720915:FNC720915 FWR720915:FWY720915 GGN720915:GGU720915 GQJ720915:GQQ720915 HAF720915:HAM720915 HKB720915:HKI720915 HTX720915:HUE720915 IDT720915:IEA720915 INP720915:INW720915 IXL720915:IXS720915 JHH720915:JHO720915 JRD720915:JRK720915 KAZ720915:KBG720915 KKV720915:KLC720915 KUR720915:KUY720915 LEN720915:LEU720915 LOJ720915:LOQ720915 LYF720915:LYM720915 MIB720915:MII720915 MRX720915:MSE720915 NBT720915:NCA720915 NLP720915:NLW720915 NVL720915:NVS720915 OFH720915:OFO720915 OPD720915:OPK720915 OYZ720915:OZG720915 PIV720915:PJC720915 PSR720915:PSY720915 QCN720915:QCU720915 QMJ720915:QMQ720915 QWF720915:QWM720915 RGB720915:RGI720915 RPX720915:RQE720915 RZT720915:SAA720915 SJP720915:SJW720915 STL720915:STS720915 TDH720915:TDO720915 TND720915:TNK720915 TWZ720915:TXG720915 UGV720915:UHC720915 UQR720915:UQY720915 VAN720915:VAU720915 VKJ720915:VKQ720915 VUF720915:VUM720915 WEB720915:WEI720915 WNX720915:WOE720915 WXT720915:WYA720915 LH786451:LO786451 VD786451:VK786451 AEZ786451:AFG786451 AOV786451:APC786451 AYR786451:AYY786451 BIN786451:BIU786451 BSJ786451:BSQ786451 CCF786451:CCM786451 CMB786451:CMI786451 CVX786451:CWE786451 DFT786451:DGA786451 DPP786451:DPW786451 DZL786451:DZS786451 EJH786451:EJO786451 ETD786451:ETK786451 FCZ786451:FDG786451 FMV786451:FNC786451 FWR786451:FWY786451 GGN786451:GGU786451 GQJ786451:GQQ786451 HAF786451:HAM786451 HKB786451:HKI786451 HTX786451:HUE786451 IDT786451:IEA786451 INP786451:INW786451 IXL786451:IXS786451 JHH786451:JHO786451 JRD786451:JRK786451 KAZ786451:KBG786451 KKV786451:KLC786451 KUR786451:KUY786451 LEN786451:LEU786451 LOJ786451:LOQ786451 LYF786451:LYM786451 MIB786451:MII786451 MRX786451:MSE786451 NBT786451:NCA786451 NLP786451:NLW786451 NVL786451:NVS786451 OFH786451:OFO786451 OPD786451:OPK786451 OYZ786451:OZG786451 PIV786451:PJC786451 PSR786451:PSY786451 QCN786451:QCU786451 QMJ786451:QMQ786451 QWF786451:QWM786451 RGB786451:RGI786451 RPX786451:RQE786451 RZT786451:SAA786451 SJP786451:SJW786451 STL786451:STS786451 TDH786451:TDO786451 TND786451:TNK786451 TWZ786451:TXG786451 UGV786451:UHC786451 UQR786451:UQY786451 VAN786451:VAU786451 VKJ786451:VKQ786451 VUF786451:VUM786451 WEB786451:WEI786451 WNX786451:WOE786451 WXT786451:WYA786451 LH851987:LO851987 VD851987:VK851987 AEZ851987:AFG851987 AOV851987:APC851987 AYR851987:AYY851987 BIN851987:BIU851987 BSJ851987:BSQ851987 CCF851987:CCM851987 CMB851987:CMI851987 CVX851987:CWE851987 DFT851987:DGA851987 DPP851987:DPW851987 DZL851987:DZS851987 EJH851987:EJO851987 ETD851987:ETK851987 FCZ851987:FDG851987 FMV851987:FNC851987 FWR851987:FWY851987 GGN851987:GGU851987 GQJ851987:GQQ851987 HAF851987:HAM851987 HKB851987:HKI851987 HTX851987:HUE851987 IDT851987:IEA851987 INP851987:INW851987 IXL851987:IXS851987 JHH851987:JHO851987 JRD851987:JRK851987 KAZ851987:KBG851987 KKV851987:KLC851987 KUR851987:KUY851987 LEN851987:LEU851987 LOJ851987:LOQ851987 LYF851987:LYM851987 MIB851987:MII851987 MRX851987:MSE851987 NBT851987:NCA851987 NLP851987:NLW851987 NVL851987:NVS851987 OFH851987:OFO851987 OPD851987:OPK851987 OYZ851987:OZG851987 PIV851987:PJC851987 PSR851987:PSY851987 QCN851987:QCU851987 QMJ851987:QMQ851987 QWF851987:QWM851987 RGB851987:RGI851987 RPX851987:RQE851987 RZT851987:SAA851987 SJP851987:SJW851987 STL851987:STS851987 TDH851987:TDO851987 TND851987:TNK851987 TWZ851987:TXG851987 UGV851987:UHC851987 UQR851987:UQY851987 VAN851987:VAU851987 VKJ851987:VKQ851987 VUF851987:VUM851987 WEB851987:WEI851987 WNX851987:WOE851987 WXT851987:WYA851987 LH917523:LO917523 VD917523:VK917523 AEZ917523:AFG917523 AOV917523:APC917523 AYR917523:AYY917523 BIN917523:BIU917523 BSJ917523:BSQ917523 CCF917523:CCM917523 CMB917523:CMI917523 CVX917523:CWE917523 DFT917523:DGA917523 DPP917523:DPW917523 DZL917523:DZS917523 EJH917523:EJO917523 ETD917523:ETK917523 FCZ917523:FDG917523 FMV917523:FNC917523 FWR917523:FWY917523 GGN917523:GGU917523 GQJ917523:GQQ917523 HAF917523:HAM917523 HKB917523:HKI917523 HTX917523:HUE917523 IDT917523:IEA917523 INP917523:INW917523 IXL917523:IXS917523 JHH917523:JHO917523 JRD917523:JRK917523 KAZ917523:KBG917523 KKV917523:KLC917523 KUR917523:KUY917523 LEN917523:LEU917523 LOJ917523:LOQ917523 LYF917523:LYM917523 MIB917523:MII917523 MRX917523:MSE917523 NBT917523:NCA917523 NLP917523:NLW917523 NVL917523:NVS917523 OFH917523:OFO917523 OPD917523:OPK917523 OYZ917523:OZG917523 PIV917523:PJC917523 PSR917523:PSY917523 QCN917523:QCU917523 QMJ917523:QMQ917523 QWF917523:QWM917523 RGB917523:RGI917523 RPX917523:RQE917523 RZT917523:SAA917523 SJP917523:SJW917523 STL917523:STS917523 TDH917523:TDO917523 TND917523:TNK917523 TWZ917523:TXG917523 UGV917523:UHC917523 UQR917523:UQY917523 VAN917523:VAU917523 VKJ917523:VKQ917523 VUF917523:VUM917523 WEB917523:WEI917523 WNX917523:WOE917523 WXT917523:WYA917523 WXT983059:WYA983059 LH983059:LO983059 VD983059:VK983059 AEZ983059:AFG983059 AOV983059:APC983059 AYR983059:AYY983059 BIN983059:BIU983059 BSJ983059:BSQ983059 CCF983059:CCM983059 CMB983059:CMI983059 CVX983059:CWE983059 DFT983059:DGA983059 DPP983059:DPW983059 DZL983059:DZS983059 EJH983059:EJO983059 ETD983059:ETK983059 FCZ983059:FDG983059 FMV983059:FNC983059 FWR983059:FWY983059 GGN983059:GGU983059 GQJ983059:GQQ983059 HAF983059:HAM983059 HKB983059:HKI983059 HTX983059:HUE983059 IDT983059:IEA983059 INP983059:INW983059 IXL983059:IXS983059 JHH983059:JHO983059 JRD983059:JRK983059 KAZ983059:KBG983059 KKV983059:KLC983059 KUR983059:KUY983059 LEN983059:LEU983059 LOJ983059:LOQ983059 LYF983059:LYM983059 MIB983059:MII983059 MRX983059:MSE983059 NBT983059:NCA983059 NLP983059:NLW983059 NVL983059:NVS983059 OFH983059:OFO983059 OPD983059:OPK983059 OYZ983059:OZG983059 PIV983059:PJC983059 PSR983059:PSY983059 QCN983059:QCU983059 QMJ983059:QMQ983059 QWF983059:QWM983059 RGB983059:RGI983059 RPX983059:RQE983059 RZT983059:SAA983059 SJP983059:SJW983059 STL983059:STS983059 TDH983059:TDO983059 TND983059:TNK983059 TWZ983059:TXG983059 UGV983059:UHC983059 UQR983059:UQY983059 VAN983059:VAU983059 VKJ983059:VKQ983059 VUF983059:VUM983059 WEB983059:WEI983059 WNX983059:WOE983059 O983059:BZ983059 O65555:BZ65555 O131091:BZ131091 O196627:BZ196627 O262163:BZ262163 O327699:BZ327699 O393235:BZ393235 O458771:BZ458771 O524307:BZ524307 O589843:BZ589843 O655379:BZ655379 O720915:BZ720915 O786451:BZ786451 O851987:BZ851987 O917523:BZ917523">
      <formula1>kind_of_cons</formula1>
    </dataValidation>
    <dataValidation type="list" allowBlank="1" showInputMessage="1" showErrorMessage="1" errorTitle="Ошибка" error="Выберите значение из списка" sqref="WXR983060 M65556 LF65556 VB65556 AEX65556 AOT65556 AYP65556 BIL65556 BSH65556 CCD65556 CLZ65556 CVV65556 DFR65556 DPN65556 DZJ65556 EJF65556 ETB65556 FCX65556 FMT65556 FWP65556 GGL65556 GQH65556 HAD65556 HJZ65556 HTV65556 IDR65556 INN65556 IXJ65556 JHF65556 JRB65556 KAX65556 KKT65556 KUP65556 LEL65556 LOH65556 LYD65556 MHZ65556 MRV65556 NBR65556 NLN65556 NVJ65556 OFF65556 OPB65556 OYX65556 PIT65556 PSP65556 QCL65556 QMH65556 QWD65556 RFZ65556 RPV65556 RZR65556 SJN65556 STJ65556 TDF65556 TNB65556 TWX65556 UGT65556 UQP65556 VAL65556 VKH65556 VUD65556 WDZ65556 WNV65556 WXR65556 M131092 LF131092 VB131092 AEX131092 AOT131092 AYP131092 BIL131092 BSH131092 CCD131092 CLZ131092 CVV131092 DFR131092 DPN131092 DZJ131092 EJF131092 ETB131092 FCX131092 FMT131092 FWP131092 GGL131092 GQH131092 HAD131092 HJZ131092 HTV131092 IDR131092 INN131092 IXJ131092 JHF131092 JRB131092 KAX131092 KKT131092 KUP131092 LEL131092 LOH131092 LYD131092 MHZ131092 MRV131092 NBR131092 NLN131092 NVJ131092 OFF131092 OPB131092 OYX131092 PIT131092 PSP131092 QCL131092 QMH131092 QWD131092 RFZ131092 RPV131092 RZR131092 SJN131092 STJ131092 TDF131092 TNB131092 TWX131092 UGT131092 UQP131092 VAL131092 VKH131092 VUD131092 WDZ131092 WNV131092 WXR131092 M196628 LF196628 VB196628 AEX196628 AOT196628 AYP196628 BIL196628 BSH196628 CCD196628 CLZ196628 CVV196628 DFR196628 DPN196628 DZJ196628 EJF196628 ETB196628 FCX196628 FMT196628 FWP196628 GGL196628 GQH196628 HAD196628 HJZ196628 HTV196628 IDR196628 INN196628 IXJ196628 JHF196628 JRB196628 KAX196628 KKT196628 KUP196628 LEL196628 LOH196628 LYD196628 MHZ196628 MRV196628 NBR196628 NLN196628 NVJ196628 OFF196628 OPB196628 OYX196628 PIT196628 PSP196628 QCL196628 QMH196628 QWD196628 RFZ196628 RPV196628 RZR196628 SJN196628 STJ196628 TDF196628 TNB196628 TWX196628 UGT196628 UQP196628 VAL196628 VKH196628 VUD196628 WDZ196628 WNV196628 WXR196628 M262164 LF262164 VB262164 AEX262164 AOT262164 AYP262164 BIL262164 BSH262164 CCD262164 CLZ262164 CVV262164 DFR262164 DPN262164 DZJ262164 EJF262164 ETB262164 FCX262164 FMT262164 FWP262164 GGL262164 GQH262164 HAD262164 HJZ262164 HTV262164 IDR262164 INN262164 IXJ262164 JHF262164 JRB262164 KAX262164 KKT262164 KUP262164 LEL262164 LOH262164 LYD262164 MHZ262164 MRV262164 NBR262164 NLN262164 NVJ262164 OFF262164 OPB262164 OYX262164 PIT262164 PSP262164 QCL262164 QMH262164 QWD262164 RFZ262164 RPV262164 RZR262164 SJN262164 STJ262164 TDF262164 TNB262164 TWX262164 UGT262164 UQP262164 VAL262164 VKH262164 VUD262164 WDZ262164 WNV262164 WXR262164 M327700 LF327700 VB327700 AEX327700 AOT327700 AYP327700 BIL327700 BSH327700 CCD327700 CLZ327700 CVV327700 DFR327700 DPN327700 DZJ327700 EJF327700 ETB327700 FCX327700 FMT327700 FWP327700 GGL327700 GQH327700 HAD327700 HJZ327700 HTV327700 IDR327700 INN327700 IXJ327700 JHF327700 JRB327700 KAX327700 KKT327700 KUP327700 LEL327700 LOH327700 LYD327700 MHZ327700 MRV327700 NBR327700 NLN327700 NVJ327700 OFF327700 OPB327700 OYX327700 PIT327700 PSP327700 QCL327700 QMH327700 QWD327700 RFZ327700 RPV327700 RZR327700 SJN327700 STJ327700 TDF327700 TNB327700 TWX327700 UGT327700 UQP327700 VAL327700 VKH327700 VUD327700 WDZ327700 WNV327700 WXR327700 M393236 LF393236 VB393236 AEX393236 AOT393236 AYP393236 BIL393236 BSH393236 CCD393236 CLZ393236 CVV393236 DFR393236 DPN393236 DZJ393236 EJF393236 ETB393236 FCX393236 FMT393236 FWP393236 GGL393236 GQH393236 HAD393236 HJZ393236 HTV393236 IDR393236 INN393236 IXJ393236 JHF393236 JRB393236 KAX393236 KKT393236 KUP393236 LEL393236 LOH393236 LYD393236 MHZ393236 MRV393236 NBR393236 NLN393236 NVJ393236 OFF393236 OPB393236 OYX393236 PIT393236 PSP393236 QCL393236 QMH393236 QWD393236 RFZ393236 RPV393236 RZR393236 SJN393236 STJ393236 TDF393236 TNB393236 TWX393236 UGT393236 UQP393236 VAL393236 VKH393236 VUD393236 WDZ393236 WNV393236 WXR393236 M458772 LF458772 VB458772 AEX458772 AOT458772 AYP458772 BIL458772 BSH458772 CCD458772 CLZ458772 CVV458772 DFR458772 DPN458772 DZJ458772 EJF458772 ETB458772 FCX458772 FMT458772 FWP458772 GGL458772 GQH458772 HAD458772 HJZ458772 HTV458772 IDR458772 INN458772 IXJ458772 JHF458772 JRB458772 KAX458772 KKT458772 KUP458772 LEL458772 LOH458772 LYD458772 MHZ458772 MRV458772 NBR458772 NLN458772 NVJ458772 OFF458772 OPB458772 OYX458772 PIT458772 PSP458772 QCL458772 QMH458772 QWD458772 RFZ458772 RPV458772 RZR458772 SJN458772 STJ458772 TDF458772 TNB458772 TWX458772 UGT458772 UQP458772 VAL458772 VKH458772 VUD458772 WDZ458772 WNV458772 WXR458772 M524308 LF524308 VB524308 AEX524308 AOT524308 AYP524308 BIL524308 BSH524308 CCD524308 CLZ524308 CVV524308 DFR524308 DPN524308 DZJ524308 EJF524308 ETB524308 FCX524308 FMT524308 FWP524308 GGL524308 GQH524308 HAD524308 HJZ524308 HTV524308 IDR524308 INN524308 IXJ524308 JHF524308 JRB524308 KAX524308 KKT524308 KUP524308 LEL524308 LOH524308 LYD524308 MHZ524308 MRV524308 NBR524308 NLN524308 NVJ524308 OFF524308 OPB524308 OYX524308 PIT524308 PSP524308 QCL524308 QMH524308 QWD524308 RFZ524308 RPV524308 RZR524308 SJN524308 STJ524308 TDF524308 TNB524308 TWX524308 UGT524308 UQP524308 VAL524308 VKH524308 VUD524308 WDZ524308 WNV524308 WXR524308 M589844 LF589844 VB589844 AEX589844 AOT589844 AYP589844 BIL589844 BSH589844 CCD589844 CLZ589844 CVV589844 DFR589844 DPN589844 DZJ589844 EJF589844 ETB589844 FCX589844 FMT589844 FWP589844 GGL589844 GQH589844 HAD589844 HJZ589844 HTV589844 IDR589844 INN589844 IXJ589844 JHF589844 JRB589844 KAX589844 KKT589844 KUP589844 LEL589844 LOH589844 LYD589844 MHZ589844 MRV589844 NBR589844 NLN589844 NVJ589844 OFF589844 OPB589844 OYX589844 PIT589844 PSP589844 QCL589844 QMH589844 QWD589844 RFZ589844 RPV589844 RZR589844 SJN589844 STJ589844 TDF589844 TNB589844 TWX589844 UGT589844 UQP589844 VAL589844 VKH589844 VUD589844 WDZ589844 WNV589844 WXR589844 M655380 LF655380 VB655380 AEX655380 AOT655380 AYP655380 BIL655380 BSH655380 CCD655380 CLZ655380 CVV655380 DFR655380 DPN655380 DZJ655380 EJF655380 ETB655380 FCX655380 FMT655380 FWP655380 GGL655380 GQH655380 HAD655380 HJZ655380 HTV655380 IDR655380 INN655380 IXJ655380 JHF655380 JRB655380 KAX655380 KKT655380 KUP655380 LEL655380 LOH655380 LYD655380 MHZ655380 MRV655380 NBR655380 NLN655380 NVJ655380 OFF655380 OPB655380 OYX655380 PIT655380 PSP655380 QCL655380 QMH655380 QWD655380 RFZ655380 RPV655380 RZR655380 SJN655380 STJ655380 TDF655380 TNB655380 TWX655380 UGT655380 UQP655380 VAL655380 VKH655380 VUD655380 WDZ655380 WNV655380 WXR655380 M720916 LF720916 VB720916 AEX720916 AOT720916 AYP720916 BIL720916 BSH720916 CCD720916 CLZ720916 CVV720916 DFR720916 DPN720916 DZJ720916 EJF720916 ETB720916 FCX720916 FMT720916 FWP720916 GGL720916 GQH720916 HAD720916 HJZ720916 HTV720916 IDR720916 INN720916 IXJ720916 JHF720916 JRB720916 KAX720916 KKT720916 KUP720916 LEL720916 LOH720916 LYD720916 MHZ720916 MRV720916 NBR720916 NLN720916 NVJ720916 OFF720916 OPB720916 OYX720916 PIT720916 PSP720916 QCL720916 QMH720916 QWD720916 RFZ720916 RPV720916 RZR720916 SJN720916 STJ720916 TDF720916 TNB720916 TWX720916 UGT720916 UQP720916 VAL720916 VKH720916 VUD720916 WDZ720916 WNV720916 WXR720916 M786452 LF786452 VB786452 AEX786452 AOT786452 AYP786452 BIL786452 BSH786452 CCD786452 CLZ786452 CVV786452 DFR786452 DPN786452 DZJ786452 EJF786452 ETB786452 FCX786452 FMT786452 FWP786452 GGL786452 GQH786452 HAD786452 HJZ786452 HTV786452 IDR786452 INN786452 IXJ786452 JHF786452 JRB786452 KAX786452 KKT786452 KUP786452 LEL786452 LOH786452 LYD786452 MHZ786452 MRV786452 NBR786452 NLN786452 NVJ786452 OFF786452 OPB786452 OYX786452 PIT786452 PSP786452 QCL786452 QMH786452 QWD786452 RFZ786452 RPV786452 RZR786452 SJN786452 STJ786452 TDF786452 TNB786452 TWX786452 UGT786452 UQP786452 VAL786452 VKH786452 VUD786452 WDZ786452 WNV786452 WXR786452 M851988 LF851988 VB851988 AEX851988 AOT851988 AYP851988 BIL851988 BSH851988 CCD851988 CLZ851988 CVV851988 DFR851988 DPN851988 DZJ851988 EJF851988 ETB851988 FCX851988 FMT851988 FWP851988 GGL851988 GQH851988 HAD851988 HJZ851988 HTV851988 IDR851988 INN851988 IXJ851988 JHF851988 JRB851988 KAX851988 KKT851988 KUP851988 LEL851988 LOH851988 LYD851988 MHZ851988 MRV851988 NBR851988 NLN851988 NVJ851988 OFF851988 OPB851988 OYX851988 PIT851988 PSP851988 QCL851988 QMH851988 QWD851988 RFZ851988 RPV851988 RZR851988 SJN851988 STJ851988 TDF851988 TNB851988 TWX851988 UGT851988 UQP851988 VAL851988 VKH851988 VUD851988 WDZ851988 WNV851988 WXR851988 M917524 LF917524 VB917524 AEX917524 AOT917524 AYP917524 BIL917524 BSH917524 CCD917524 CLZ917524 CVV917524 DFR917524 DPN917524 DZJ917524 EJF917524 ETB917524 FCX917524 FMT917524 FWP917524 GGL917524 GQH917524 HAD917524 HJZ917524 HTV917524 IDR917524 INN917524 IXJ917524 JHF917524 JRB917524 KAX917524 KKT917524 KUP917524 LEL917524 LOH917524 LYD917524 MHZ917524 MRV917524 NBR917524 NLN917524 NVJ917524 OFF917524 OPB917524 OYX917524 PIT917524 PSP917524 QCL917524 QMH917524 QWD917524 RFZ917524 RPV917524 RZR917524 SJN917524 STJ917524 TDF917524 TNB917524 TWX917524 UGT917524 UQP917524 VAL917524 VKH917524 VUD917524 WDZ917524 WNV917524 WXR917524 M983060 LF983060 VB983060 AEX983060 AOT983060 AYP983060 BIL983060 BSH983060 CCD983060 CLZ983060 CVV983060 DFR983060 DPN983060 DZJ983060 EJF983060 ETB983060 FCX983060 FMT983060 FWP983060 GGL983060 GQH983060 HAD983060 HJZ983060 HTV983060 IDR983060 INN983060 IXJ983060 JHF983060 JRB983060 KAX983060 KKT983060 KUP983060 LEL983060 LOH983060 LYD983060 MHZ983060 MRV983060 NBR983060 NLN983060 NVJ983060 OFF983060 OPB983060 OYX983060 PIT983060 PSP983060 QCL983060 QMH983060 QWD983060 RFZ983060 RPV983060 RZR983060 SJN983060 STJ983060 TDF983060 TNB983060 TWX983060 UGT983060 UQP983060 VAL983060 VKH983060 VUD983060 WDZ983060 WNV983060 LF24 M24 WXR24 WNV24 WDZ24 VUD24 VKH24 VAL24 UQP24 UGT24 TWX24 TNB24 TDF24 STJ24 SJN24 RZR24 RPV24 RFZ24 QWD24 QMH24 QCL24 PSP24 PIT24 OYX24 OPB24 OFF24 NVJ24 NLN24 NBR24 MRV24 MHZ24 LYD24 LOH24 LEL24 KUP24 KKT24 KAX24 JRB24 JHF24 IXJ24 INN24 IDR24 HTV24 HJZ24 HAD24 GQH24 GGL24 FWP24 FMT24 FCX24 ETB24 EJF24 DZJ24 DPN24 DFR24 CVV24 CLZ24 CCD24 BSH24 BIL24 AYP24 AOT24 AEX24 V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LK65556 VG65556 AFC65556 AOY65556 AYU65556 BIQ65556 BSM65556 CCI65556 CME65556 CWA65556 DFW65556 DPS65556 DZO65556 EJK65556 ETG65556 FDC65556 FMY65556 FWU65556 GGQ65556 GQM65556 HAI65556 HKE65556 HUA65556 IDW65556 INS65556 IXO65556 JHK65556 JRG65556 KBC65556 KKY65556 KUU65556 LEQ65556 LOM65556 LYI65556 MIE65556 MSA65556 NBW65556 NLS65556 NVO65556 OFK65556 OPG65556 OZC65556 PIY65556 PSU65556 QCQ65556 QMM65556 QWI65556 RGE65556 RQA65556 RZW65556 SJS65556 STO65556 TDK65556 TNG65556 TXC65556 UGY65556 UQU65556 VAQ65556 VKM65556 VUI65556 WEE65556 WOA65556 WXW65556 R131092 LK131092 VG131092 AFC131092 AOY131092 AYU131092 BIQ131092 BSM131092 CCI131092 CME131092 CWA131092 DFW131092 DPS131092 DZO131092 EJK131092 ETG131092 FDC131092 FMY131092 FWU131092 GGQ131092 GQM131092 HAI131092 HKE131092 HUA131092 IDW131092 INS131092 IXO131092 JHK131092 JRG131092 KBC131092 KKY131092 KUU131092 LEQ131092 LOM131092 LYI131092 MIE131092 MSA131092 NBW131092 NLS131092 NVO131092 OFK131092 OPG131092 OZC131092 PIY131092 PSU131092 QCQ131092 QMM131092 QWI131092 RGE131092 RQA131092 RZW131092 SJS131092 STO131092 TDK131092 TNG131092 TXC131092 UGY131092 UQU131092 VAQ131092 VKM131092 VUI131092 WEE131092 WOA131092 WXW131092 R196628 LK196628 VG196628 AFC196628 AOY196628 AYU196628 BIQ196628 BSM196628 CCI196628 CME196628 CWA196628 DFW196628 DPS196628 DZO196628 EJK196628 ETG196628 FDC196628 FMY196628 FWU196628 GGQ196628 GQM196628 HAI196628 HKE196628 HUA196628 IDW196628 INS196628 IXO196628 JHK196628 JRG196628 KBC196628 KKY196628 KUU196628 LEQ196628 LOM196628 LYI196628 MIE196628 MSA196628 NBW196628 NLS196628 NVO196628 OFK196628 OPG196628 OZC196628 PIY196628 PSU196628 QCQ196628 QMM196628 QWI196628 RGE196628 RQA196628 RZW196628 SJS196628 STO196628 TDK196628 TNG196628 TXC196628 UGY196628 UQU196628 VAQ196628 VKM196628 VUI196628 WEE196628 WOA196628 WXW196628 R262164 LK262164 VG262164 AFC262164 AOY262164 AYU262164 BIQ262164 BSM262164 CCI262164 CME262164 CWA262164 DFW262164 DPS262164 DZO262164 EJK262164 ETG262164 FDC262164 FMY262164 FWU262164 GGQ262164 GQM262164 HAI262164 HKE262164 HUA262164 IDW262164 INS262164 IXO262164 JHK262164 JRG262164 KBC262164 KKY262164 KUU262164 LEQ262164 LOM262164 LYI262164 MIE262164 MSA262164 NBW262164 NLS262164 NVO262164 OFK262164 OPG262164 OZC262164 PIY262164 PSU262164 QCQ262164 QMM262164 QWI262164 RGE262164 RQA262164 RZW262164 SJS262164 STO262164 TDK262164 TNG262164 TXC262164 UGY262164 UQU262164 VAQ262164 VKM262164 VUI262164 WEE262164 WOA262164 WXW262164 R327700 LK327700 VG327700 AFC327700 AOY327700 AYU327700 BIQ327700 BSM327700 CCI327700 CME327700 CWA327700 DFW327700 DPS327700 DZO327700 EJK327700 ETG327700 FDC327700 FMY327700 FWU327700 GGQ327700 GQM327700 HAI327700 HKE327700 HUA327700 IDW327700 INS327700 IXO327700 JHK327700 JRG327700 KBC327700 KKY327700 KUU327700 LEQ327700 LOM327700 LYI327700 MIE327700 MSA327700 NBW327700 NLS327700 NVO327700 OFK327700 OPG327700 OZC327700 PIY327700 PSU327700 QCQ327700 QMM327700 QWI327700 RGE327700 RQA327700 RZW327700 SJS327700 STO327700 TDK327700 TNG327700 TXC327700 UGY327700 UQU327700 VAQ327700 VKM327700 VUI327700 WEE327700 WOA327700 WXW327700 R393236 LK393236 VG393236 AFC393236 AOY393236 AYU393236 BIQ393236 BSM393236 CCI393236 CME393236 CWA393236 DFW393236 DPS393236 DZO393236 EJK393236 ETG393236 FDC393236 FMY393236 FWU393236 GGQ393236 GQM393236 HAI393236 HKE393236 HUA393236 IDW393236 INS393236 IXO393236 JHK393236 JRG393236 KBC393236 KKY393236 KUU393236 LEQ393236 LOM393236 LYI393236 MIE393236 MSA393236 NBW393236 NLS393236 NVO393236 OFK393236 OPG393236 OZC393236 PIY393236 PSU393236 QCQ393236 QMM393236 QWI393236 RGE393236 RQA393236 RZW393236 SJS393236 STO393236 TDK393236 TNG393236 TXC393236 UGY393236 UQU393236 VAQ393236 VKM393236 VUI393236 WEE393236 WOA393236 WXW393236 R458772 LK458772 VG458772 AFC458772 AOY458772 AYU458772 BIQ458772 BSM458772 CCI458772 CME458772 CWA458772 DFW458772 DPS458772 DZO458772 EJK458772 ETG458772 FDC458772 FMY458772 FWU458772 GGQ458772 GQM458772 HAI458772 HKE458772 HUA458772 IDW458772 INS458772 IXO458772 JHK458772 JRG458772 KBC458772 KKY458772 KUU458772 LEQ458772 LOM458772 LYI458772 MIE458772 MSA458772 NBW458772 NLS458772 NVO458772 OFK458772 OPG458772 OZC458772 PIY458772 PSU458772 QCQ458772 QMM458772 QWI458772 RGE458772 RQA458772 RZW458772 SJS458772 STO458772 TDK458772 TNG458772 TXC458772 UGY458772 UQU458772 VAQ458772 VKM458772 VUI458772 WEE458772 WOA458772 WXW458772 R524308 LK524308 VG524308 AFC524308 AOY524308 AYU524308 BIQ524308 BSM524308 CCI524308 CME524308 CWA524308 DFW524308 DPS524308 DZO524308 EJK524308 ETG524308 FDC524308 FMY524308 FWU524308 GGQ524308 GQM524308 HAI524308 HKE524308 HUA524308 IDW524308 INS524308 IXO524308 JHK524308 JRG524308 KBC524308 KKY524308 KUU524308 LEQ524308 LOM524308 LYI524308 MIE524308 MSA524308 NBW524308 NLS524308 NVO524308 OFK524308 OPG524308 OZC524308 PIY524308 PSU524308 QCQ524308 QMM524308 QWI524308 RGE524308 RQA524308 RZW524308 SJS524308 STO524308 TDK524308 TNG524308 TXC524308 UGY524308 UQU524308 VAQ524308 VKM524308 VUI524308 WEE524308 WOA524308 WXW524308 R589844 LK589844 VG589844 AFC589844 AOY589844 AYU589844 BIQ589844 BSM589844 CCI589844 CME589844 CWA589844 DFW589844 DPS589844 DZO589844 EJK589844 ETG589844 FDC589844 FMY589844 FWU589844 GGQ589844 GQM589844 HAI589844 HKE589844 HUA589844 IDW589844 INS589844 IXO589844 JHK589844 JRG589844 KBC589844 KKY589844 KUU589844 LEQ589844 LOM589844 LYI589844 MIE589844 MSA589844 NBW589844 NLS589844 NVO589844 OFK589844 OPG589844 OZC589844 PIY589844 PSU589844 QCQ589844 QMM589844 QWI589844 RGE589844 RQA589844 RZW589844 SJS589844 STO589844 TDK589844 TNG589844 TXC589844 UGY589844 UQU589844 VAQ589844 VKM589844 VUI589844 WEE589844 WOA589844 WXW589844 R655380 LK655380 VG655380 AFC655380 AOY655380 AYU655380 BIQ655380 BSM655380 CCI655380 CME655380 CWA655380 DFW655380 DPS655380 DZO655380 EJK655380 ETG655380 FDC655380 FMY655380 FWU655380 GGQ655380 GQM655380 HAI655380 HKE655380 HUA655380 IDW655380 INS655380 IXO655380 JHK655380 JRG655380 KBC655380 KKY655380 KUU655380 LEQ655380 LOM655380 LYI655380 MIE655380 MSA655380 NBW655380 NLS655380 NVO655380 OFK655380 OPG655380 OZC655380 PIY655380 PSU655380 QCQ655380 QMM655380 QWI655380 RGE655380 RQA655380 RZW655380 SJS655380 STO655380 TDK655380 TNG655380 TXC655380 UGY655380 UQU655380 VAQ655380 VKM655380 VUI655380 WEE655380 WOA655380 WXW655380 R720916 LK720916 VG720916 AFC720916 AOY720916 AYU720916 BIQ720916 BSM720916 CCI720916 CME720916 CWA720916 DFW720916 DPS720916 DZO720916 EJK720916 ETG720916 FDC720916 FMY720916 FWU720916 GGQ720916 GQM720916 HAI720916 HKE720916 HUA720916 IDW720916 INS720916 IXO720916 JHK720916 JRG720916 KBC720916 KKY720916 KUU720916 LEQ720916 LOM720916 LYI720916 MIE720916 MSA720916 NBW720916 NLS720916 NVO720916 OFK720916 OPG720916 OZC720916 PIY720916 PSU720916 QCQ720916 QMM720916 QWI720916 RGE720916 RQA720916 RZW720916 SJS720916 STO720916 TDK720916 TNG720916 TXC720916 UGY720916 UQU720916 VAQ720916 VKM720916 VUI720916 WEE720916 WOA720916 WXW720916 R786452 LK786452 VG786452 AFC786452 AOY786452 AYU786452 BIQ786452 BSM786452 CCI786452 CME786452 CWA786452 DFW786452 DPS786452 DZO786452 EJK786452 ETG786452 FDC786452 FMY786452 FWU786452 GGQ786452 GQM786452 HAI786452 HKE786452 HUA786452 IDW786452 INS786452 IXO786452 JHK786452 JRG786452 KBC786452 KKY786452 KUU786452 LEQ786452 LOM786452 LYI786452 MIE786452 MSA786452 NBW786452 NLS786452 NVO786452 OFK786452 OPG786452 OZC786452 PIY786452 PSU786452 QCQ786452 QMM786452 QWI786452 RGE786452 RQA786452 RZW786452 SJS786452 STO786452 TDK786452 TNG786452 TXC786452 UGY786452 UQU786452 VAQ786452 VKM786452 VUI786452 WEE786452 WOA786452 WXW786452 R851988 LK851988 VG851988 AFC851988 AOY851988 AYU851988 BIQ851988 BSM851988 CCI851988 CME851988 CWA851988 DFW851988 DPS851988 DZO851988 EJK851988 ETG851988 FDC851988 FMY851988 FWU851988 GGQ851988 GQM851988 HAI851988 HKE851988 HUA851988 IDW851988 INS851988 IXO851988 JHK851988 JRG851988 KBC851988 KKY851988 KUU851988 LEQ851988 LOM851988 LYI851988 MIE851988 MSA851988 NBW851988 NLS851988 NVO851988 OFK851988 OPG851988 OZC851988 PIY851988 PSU851988 QCQ851988 QMM851988 QWI851988 RGE851988 RQA851988 RZW851988 SJS851988 STO851988 TDK851988 TNG851988 TXC851988 UGY851988 UQU851988 VAQ851988 VKM851988 VUI851988 WEE851988 WOA851988 WXW851988 R917524 LK917524 VG917524 AFC917524 AOY917524 AYU917524 BIQ917524 BSM917524 CCI917524 CME917524 CWA917524 DFW917524 DPS917524 DZO917524 EJK917524 ETG917524 FDC917524 FMY917524 FWU917524 GGQ917524 GQM917524 HAI917524 HKE917524 HUA917524 IDW917524 INS917524 IXO917524 JHK917524 JRG917524 KBC917524 KKY917524 KUU917524 LEQ917524 LOM917524 LYI917524 MIE917524 MSA917524 NBW917524 NLS917524 NVO917524 OFK917524 OPG917524 OZC917524 PIY917524 PSU917524 QCQ917524 QMM917524 QWI917524 RGE917524 RQA917524 RZW917524 SJS917524 STO917524 TDK917524 TNG917524 TXC917524 UGY917524 UQU917524 VAQ917524 VKM917524 VUI917524 WEE917524 WOA917524 WXW917524 R983060 LK983060 VG983060 AFC983060 AOY983060 AYU983060 BIQ983060 BSM983060 CCI983060 CME983060 CWA983060 DFW983060 DPS983060 DZO983060 EJK983060 ETG983060 FDC983060 FMY983060 FWU983060 GGQ983060 GQM983060 HAI983060 HKE983060 HUA983060 IDW983060 INS983060 IXO983060 JHK983060 JRG983060 KBC983060 KKY983060 KUU983060 LEQ983060 LOM983060 LYI983060 MIE983060 MSA983060 NBW983060 NLS983060 NVO983060 OFK983060 OPG983060 OZC983060 PIY983060 PSU983060 QCQ983060 QMM983060 QWI983060 RGE983060 RQA983060 RZW983060 SJS983060 STO983060 TDK983060 TNG983060 TXC983060 UGY983060 UQU983060 VAQ983060 VKM983060 VUI983060 WEE983060 WOA983060 WXW983060 WXY983060 T65556 LM65556 VI65556 AFE65556 APA65556 AYW65556 BIS65556 BSO65556 CCK65556 CMG65556 CWC65556 DFY65556 DPU65556 DZQ65556 EJM65556 ETI65556 FDE65556 FNA65556 FWW65556 GGS65556 GQO65556 HAK65556 HKG65556 HUC65556 IDY65556 INU65556 IXQ65556 JHM65556 JRI65556 KBE65556 KLA65556 KUW65556 LES65556 LOO65556 LYK65556 MIG65556 MSC65556 NBY65556 NLU65556 NVQ65556 OFM65556 OPI65556 OZE65556 PJA65556 PSW65556 QCS65556 QMO65556 QWK65556 RGG65556 RQC65556 RZY65556 SJU65556 STQ65556 TDM65556 TNI65556 TXE65556 UHA65556 UQW65556 VAS65556 VKO65556 VUK65556 WEG65556 WOC65556 WXY65556 T131092 LM131092 VI131092 AFE131092 APA131092 AYW131092 BIS131092 BSO131092 CCK131092 CMG131092 CWC131092 DFY131092 DPU131092 DZQ131092 EJM131092 ETI131092 FDE131092 FNA131092 FWW131092 GGS131092 GQO131092 HAK131092 HKG131092 HUC131092 IDY131092 INU131092 IXQ131092 JHM131092 JRI131092 KBE131092 KLA131092 KUW131092 LES131092 LOO131092 LYK131092 MIG131092 MSC131092 NBY131092 NLU131092 NVQ131092 OFM131092 OPI131092 OZE131092 PJA131092 PSW131092 QCS131092 QMO131092 QWK131092 RGG131092 RQC131092 RZY131092 SJU131092 STQ131092 TDM131092 TNI131092 TXE131092 UHA131092 UQW131092 VAS131092 VKO131092 VUK131092 WEG131092 WOC131092 WXY131092 T196628 LM196628 VI196628 AFE196628 APA196628 AYW196628 BIS196628 BSO196628 CCK196628 CMG196628 CWC196628 DFY196628 DPU196628 DZQ196628 EJM196628 ETI196628 FDE196628 FNA196628 FWW196628 GGS196628 GQO196628 HAK196628 HKG196628 HUC196628 IDY196628 INU196628 IXQ196628 JHM196628 JRI196628 KBE196628 KLA196628 KUW196628 LES196628 LOO196628 LYK196628 MIG196628 MSC196628 NBY196628 NLU196628 NVQ196628 OFM196628 OPI196628 OZE196628 PJA196628 PSW196628 QCS196628 QMO196628 QWK196628 RGG196628 RQC196628 RZY196628 SJU196628 STQ196628 TDM196628 TNI196628 TXE196628 UHA196628 UQW196628 VAS196628 VKO196628 VUK196628 WEG196628 WOC196628 WXY196628 T262164 LM262164 VI262164 AFE262164 APA262164 AYW262164 BIS262164 BSO262164 CCK262164 CMG262164 CWC262164 DFY262164 DPU262164 DZQ262164 EJM262164 ETI262164 FDE262164 FNA262164 FWW262164 GGS262164 GQO262164 HAK262164 HKG262164 HUC262164 IDY262164 INU262164 IXQ262164 JHM262164 JRI262164 KBE262164 KLA262164 KUW262164 LES262164 LOO262164 LYK262164 MIG262164 MSC262164 NBY262164 NLU262164 NVQ262164 OFM262164 OPI262164 OZE262164 PJA262164 PSW262164 QCS262164 QMO262164 QWK262164 RGG262164 RQC262164 RZY262164 SJU262164 STQ262164 TDM262164 TNI262164 TXE262164 UHA262164 UQW262164 VAS262164 VKO262164 VUK262164 WEG262164 WOC262164 WXY262164 T327700 LM327700 VI327700 AFE327700 APA327700 AYW327700 BIS327700 BSO327700 CCK327700 CMG327700 CWC327700 DFY327700 DPU327700 DZQ327700 EJM327700 ETI327700 FDE327700 FNA327700 FWW327700 GGS327700 GQO327700 HAK327700 HKG327700 HUC327700 IDY327700 INU327700 IXQ327700 JHM327700 JRI327700 KBE327700 KLA327700 KUW327700 LES327700 LOO327700 LYK327700 MIG327700 MSC327700 NBY327700 NLU327700 NVQ327700 OFM327700 OPI327700 OZE327700 PJA327700 PSW327700 QCS327700 QMO327700 QWK327700 RGG327700 RQC327700 RZY327700 SJU327700 STQ327700 TDM327700 TNI327700 TXE327700 UHA327700 UQW327700 VAS327700 VKO327700 VUK327700 WEG327700 WOC327700 WXY327700 T393236 LM393236 VI393236 AFE393236 APA393236 AYW393236 BIS393236 BSO393236 CCK393236 CMG393236 CWC393236 DFY393236 DPU393236 DZQ393236 EJM393236 ETI393236 FDE393236 FNA393236 FWW393236 GGS393236 GQO393236 HAK393236 HKG393236 HUC393236 IDY393236 INU393236 IXQ393236 JHM393236 JRI393236 KBE393236 KLA393236 KUW393236 LES393236 LOO393236 LYK393236 MIG393236 MSC393236 NBY393236 NLU393236 NVQ393236 OFM393236 OPI393236 OZE393236 PJA393236 PSW393236 QCS393236 QMO393236 QWK393236 RGG393236 RQC393236 RZY393236 SJU393236 STQ393236 TDM393236 TNI393236 TXE393236 UHA393236 UQW393236 VAS393236 VKO393236 VUK393236 WEG393236 WOC393236 WXY393236 T458772 LM458772 VI458772 AFE458772 APA458772 AYW458772 BIS458772 BSO458772 CCK458772 CMG458772 CWC458772 DFY458772 DPU458772 DZQ458772 EJM458772 ETI458772 FDE458772 FNA458772 FWW458772 GGS458772 GQO458772 HAK458772 HKG458772 HUC458772 IDY458772 INU458772 IXQ458772 JHM458772 JRI458772 KBE458772 KLA458772 KUW458772 LES458772 LOO458772 LYK458772 MIG458772 MSC458772 NBY458772 NLU458772 NVQ458772 OFM458772 OPI458772 OZE458772 PJA458772 PSW458772 QCS458772 QMO458772 QWK458772 RGG458772 RQC458772 RZY458772 SJU458772 STQ458772 TDM458772 TNI458772 TXE458772 UHA458772 UQW458772 VAS458772 VKO458772 VUK458772 WEG458772 WOC458772 WXY458772 T524308 LM524308 VI524308 AFE524308 APA524308 AYW524308 BIS524308 BSO524308 CCK524308 CMG524308 CWC524308 DFY524308 DPU524308 DZQ524308 EJM524308 ETI524308 FDE524308 FNA524308 FWW524308 GGS524308 GQO524308 HAK524308 HKG524308 HUC524308 IDY524308 INU524308 IXQ524308 JHM524308 JRI524308 KBE524308 KLA524308 KUW524308 LES524308 LOO524308 LYK524308 MIG524308 MSC524308 NBY524308 NLU524308 NVQ524308 OFM524308 OPI524308 OZE524308 PJA524308 PSW524308 QCS524308 QMO524308 QWK524308 RGG524308 RQC524308 RZY524308 SJU524308 STQ524308 TDM524308 TNI524308 TXE524308 UHA524308 UQW524308 VAS524308 VKO524308 VUK524308 WEG524308 WOC524308 WXY524308 T589844 LM589844 VI589844 AFE589844 APA589844 AYW589844 BIS589844 BSO589844 CCK589844 CMG589844 CWC589844 DFY589844 DPU589844 DZQ589844 EJM589844 ETI589844 FDE589844 FNA589844 FWW589844 GGS589844 GQO589844 HAK589844 HKG589844 HUC589844 IDY589844 INU589844 IXQ589844 JHM589844 JRI589844 KBE589844 KLA589844 KUW589844 LES589844 LOO589844 LYK589844 MIG589844 MSC589844 NBY589844 NLU589844 NVQ589844 OFM589844 OPI589844 OZE589844 PJA589844 PSW589844 QCS589844 QMO589844 QWK589844 RGG589844 RQC589844 RZY589844 SJU589844 STQ589844 TDM589844 TNI589844 TXE589844 UHA589844 UQW589844 VAS589844 VKO589844 VUK589844 WEG589844 WOC589844 WXY589844 T655380 LM655380 VI655380 AFE655380 APA655380 AYW655380 BIS655380 BSO655380 CCK655380 CMG655380 CWC655380 DFY655380 DPU655380 DZQ655380 EJM655380 ETI655380 FDE655380 FNA655380 FWW655380 GGS655380 GQO655380 HAK655380 HKG655380 HUC655380 IDY655380 INU655380 IXQ655380 JHM655380 JRI655380 KBE655380 KLA655380 KUW655380 LES655380 LOO655380 LYK655380 MIG655380 MSC655380 NBY655380 NLU655380 NVQ655380 OFM655380 OPI655380 OZE655380 PJA655380 PSW655380 QCS655380 QMO655380 QWK655380 RGG655380 RQC655380 RZY655380 SJU655380 STQ655380 TDM655380 TNI655380 TXE655380 UHA655380 UQW655380 VAS655380 VKO655380 VUK655380 WEG655380 WOC655380 WXY655380 T720916 LM720916 VI720916 AFE720916 APA720916 AYW720916 BIS720916 BSO720916 CCK720916 CMG720916 CWC720916 DFY720916 DPU720916 DZQ720916 EJM720916 ETI720916 FDE720916 FNA720916 FWW720916 GGS720916 GQO720916 HAK720916 HKG720916 HUC720916 IDY720916 INU720916 IXQ720916 JHM720916 JRI720916 KBE720916 KLA720916 KUW720916 LES720916 LOO720916 LYK720916 MIG720916 MSC720916 NBY720916 NLU720916 NVQ720916 OFM720916 OPI720916 OZE720916 PJA720916 PSW720916 QCS720916 QMO720916 QWK720916 RGG720916 RQC720916 RZY720916 SJU720916 STQ720916 TDM720916 TNI720916 TXE720916 UHA720916 UQW720916 VAS720916 VKO720916 VUK720916 WEG720916 WOC720916 WXY720916 T786452 LM786452 VI786452 AFE786452 APA786452 AYW786452 BIS786452 BSO786452 CCK786452 CMG786452 CWC786452 DFY786452 DPU786452 DZQ786452 EJM786452 ETI786452 FDE786452 FNA786452 FWW786452 GGS786452 GQO786452 HAK786452 HKG786452 HUC786452 IDY786452 INU786452 IXQ786452 JHM786452 JRI786452 KBE786452 KLA786452 KUW786452 LES786452 LOO786452 LYK786452 MIG786452 MSC786452 NBY786452 NLU786452 NVQ786452 OFM786452 OPI786452 OZE786452 PJA786452 PSW786452 QCS786452 QMO786452 QWK786452 RGG786452 RQC786452 RZY786452 SJU786452 STQ786452 TDM786452 TNI786452 TXE786452 UHA786452 UQW786452 VAS786452 VKO786452 VUK786452 WEG786452 WOC786452 WXY786452 T851988 LM851988 VI851988 AFE851988 APA851988 AYW851988 BIS851988 BSO851988 CCK851988 CMG851988 CWC851988 DFY851988 DPU851988 DZQ851988 EJM851988 ETI851988 FDE851988 FNA851988 FWW851988 GGS851988 GQO851988 HAK851988 HKG851988 HUC851988 IDY851988 INU851988 IXQ851988 JHM851988 JRI851988 KBE851988 KLA851988 KUW851988 LES851988 LOO851988 LYK851988 MIG851988 MSC851988 NBY851988 NLU851988 NVQ851988 OFM851988 OPI851988 OZE851988 PJA851988 PSW851988 QCS851988 QMO851988 QWK851988 RGG851988 RQC851988 RZY851988 SJU851988 STQ851988 TDM851988 TNI851988 TXE851988 UHA851988 UQW851988 VAS851988 VKO851988 VUK851988 WEG851988 WOC851988 WXY851988 T917524 LM917524 VI917524 AFE917524 APA917524 AYW917524 BIS917524 BSO917524 CCK917524 CMG917524 CWC917524 DFY917524 DPU917524 DZQ917524 EJM917524 ETI917524 FDE917524 FNA917524 FWW917524 GGS917524 GQO917524 HAK917524 HKG917524 HUC917524 IDY917524 INU917524 IXQ917524 JHM917524 JRI917524 KBE917524 KLA917524 KUW917524 LES917524 LOO917524 LYK917524 MIG917524 MSC917524 NBY917524 NLU917524 NVQ917524 OFM917524 OPI917524 OZE917524 PJA917524 PSW917524 QCS917524 QMO917524 QWK917524 RGG917524 RQC917524 RZY917524 SJU917524 STQ917524 TDM917524 TNI917524 TXE917524 UHA917524 UQW917524 VAS917524 VKO917524 VUK917524 WEG917524 WOC917524 WXY917524 T983060 LM983060 VI983060 AFE983060 APA983060 AYW983060 BIS983060 BSO983060 CCK983060 CMG983060 CWC983060 DFY983060 DPU983060 DZQ983060 EJM983060 ETI983060 FDE983060 FNA983060 FWW983060 GGS983060 GQO983060 HAK983060 HKG983060 HUC983060 IDY983060 INU983060 IXQ983060 JHM983060 JRI983060 KBE983060 KLA983060 KUW983060 LES983060 LOO983060 LYK983060 MIG983060 MSC983060 NBY983060 NLU983060 NVQ983060 OFM983060 OPI983060 OZE983060 PJA983060 PSW983060 QCS983060 QMO983060 QWK983060 RGG983060 RQC983060 RZY983060 SJU983060 STQ983060 TDM983060 TNI983060 TXE983060 UHA983060 UQW983060 VAS983060 VKO983060 VUK983060 WEG983060 WOC983060 LK24 R24 WXY24 WOC24 WEG24 VUK24 VKO24 VAS24 UQW24 UHA24 TXE24 TNI24 TDM24 STQ24 SJU24 RZY24 RQC24 RGG24 QWK24 QMO24 QCS24 PSW24 PJA24 OZE24 OPI24 OFM24 NVQ24 NLU24 NBY24 MSC24 MIG24 LYK24 LOO24 LES24 KUW24 KLA24 KBE24 JRI24 JHM24 IXQ24 INU24 IDY24 HUC24 HKG24 HAK24 GQO24 GGS24 FWW24 FNA24 FDE24 ETI24 EJM24 DZQ24 DPU24 DFY24 CWC24 CMG24 CCK24 BSO24 BIS24 AYW24 APA24 AFE24 VI24 LM24 T24 WXW24 WOA24 WEE24 VUI24 VKM24 VAQ24 UQU24 UGY24 TXC24 TNG24 TDK24 STO24 SJS24 RZW24 RQA24 RGE24 QWI24 QMM24 QCQ24 PSU24 PIY24 OZC24 OPG24 OFK24 NVO24 NLS24 NBW24 MSA24 MIE24 LYI24 LOM24 LEQ24 KUU24 KKY24 KBC24 JRG24 JHK24 IXO24 INS24 IDW24 HUA24 HKE24 HAI24 GQM24 GGQ24 FWU24 FMY24 FDC24 ETG24 EJK24 DZO24 DPS24 DFW24 CWA24 CME24 CCI24 BSM24 BIQ24 AYU24 AOY24 AFC24 VG24 Y65556 Y131092 Y196628 Y262164 Y327700 Y393236 Y458772 Y524308 Y589844 Y655380 Y720916 Y786452 Y851988 Y917524 Y983060 AA65556 AA131092 AA196628 AA262164 AA327700 AA393236 AA458772 AA524308 AA589844 AA655380 AA720916 AA786452 AA851988 AA917524 AA983060 Y24 AA24 AF65556 AF131092 AF196628 AF262164 AF327700 AF393236 AF458772 AF524308 AF589844 AF655380 AF720916 AF786452 AF851988 AF917524 AF983060 AH65556 AH131092 AH196628 AH262164 AH327700 AH393236 AH458772 AH524308 AH589844 AH655380 AH720916 AH786452 AH851988 AH917524 AH983060 AF24 AH24 AM65556 AM131092 AM196628 AM262164 AM327700 AM393236 AM458772 AM524308 AM589844 AM655380 AM720916 AM786452 AM851988 AM917524 AM983060 AO65556 AO131092 AO196628 AO262164 AO327700 AO393236 AO458772 AO524308 AO589844 AO655380 AO720916 AO786452 AO851988 AO917524 AO983060 AM24 AO24 AT65556 AT131092 AT196628 AT262164 AT327700 AT393236 AT458772 AT524308 AT589844 AT655380 AT720916 AT786452 AT851988 AT917524 AT983060 AV65556 AV131092 AV196628 AV262164 AV327700 AV393236 AV458772 AV524308 AV589844 AV655380 AV720916 AV786452 AV851988 AV917524 AV983060 AT24 AV24 BA65556 BA131092 BA196628 BA262164 BA327700 BA393236 BA458772 BA524308 BA589844 BA655380 BA720916 BA786452 BA851988 BA917524 BA983060 BC65556 BC131092 BC196628 BC262164 BC327700 BC393236 BC458772 BC524308 BC589844 BC655380 BC720916 BC786452 BC851988 BC917524 BC983060 BA24 BC24 BH65556 BH131092 BH196628 BH262164 BH327700 BH393236 BH458772 BH524308 BH589844 BH655380 BH720916 BH786452 BH851988 BH917524 BH983060 BJ65556 BJ131092 BJ196628 BJ262164 BJ327700 BJ393236 BJ458772 BJ524308 BJ589844 BJ655380 BJ720916 BJ786452 BJ851988 BJ917524 BJ983060 BH24 BJ24 BO65556 BO131092 BO196628 BO262164 BO327700 BO393236 BO458772 BO524308 BO589844 BO655380 BO720916 BO786452 BO851988 BO917524 BO983060 BQ65556 BQ131092 BQ196628 BQ262164 BQ327700 BQ393236 BQ458772 BQ524308 BQ589844 BQ655380 BQ720916 BQ786452 BQ851988 BQ917524 BQ983060 BO24 BQ24 BV65556 BV131092 BV196628 BV262164 BV327700 BV393236 BV458772 BV524308 BV589844 BV655380 BV720916 BV786452 BV851988 BV917524 BV983060 BX65556 BX131092 BX196628 BX262164 BX327700 BX393236 BX458772 BX524308 BX589844 BX655380 BX720916 BX786452 BX851988 BX917524 BX983060 BV24 BX24"/>
    <dataValidation allowBlank="1" showInputMessage="1" showErrorMessage="1" prompt="Для выбора выполните двойной щелчок левой клавиши мыши по соответствующей ячейке." sqref="S65556 LL65556 VH65556 AFD65556 AOZ65556 AYV65556 BIR65556 BSN65556 CCJ65556 CMF65556 CWB65556 DFX65556 DPT65556 DZP65556 EJL65556 ETH65556 FDD65556 FMZ65556 FWV65556 GGR65556 GQN65556 HAJ65556 HKF65556 HUB65556 IDX65556 INT65556 IXP65556 JHL65556 JRH65556 KBD65556 KKZ65556 KUV65556 LER65556 LON65556 LYJ65556 MIF65556 MSB65556 NBX65556 NLT65556 NVP65556 OFL65556 OPH65556 OZD65556 PIZ65556 PSV65556 QCR65556 QMN65556 QWJ65556 RGF65556 RQB65556 RZX65556 SJT65556 STP65556 TDL65556 TNH65556 TXD65556 UGZ65556 UQV65556 VAR65556 VKN65556 VUJ65556 WEF65556 WOB65556 WXX65556 S131092 LL131092 VH131092 AFD131092 AOZ131092 AYV131092 BIR131092 BSN131092 CCJ131092 CMF131092 CWB131092 DFX131092 DPT131092 DZP131092 EJL131092 ETH131092 FDD131092 FMZ131092 FWV131092 GGR131092 GQN131092 HAJ131092 HKF131092 HUB131092 IDX131092 INT131092 IXP131092 JHL131092 JRH131092 KBD131092 KKZ131092 KUV131092 LER131092 LON131092 LYJ131092 MIF131092 MSB131092 NBX131092 NLT131092 NVP131092 OFL131092 OPH131092 OZD131092 PIZ131092 PSV131092 QCR131092 QMN131092 QWJ131092 RGF131092 RQB131092 RZX131092 SJT131092 STP131092 TDL131092 TNH131092 TXD131092 UGZ131092 UQV131092 VAR131092 VKN131092 VUJ131092 WEF131092 WOB131092 WXX131092 S196628 LL196628 VH196628 AFD196628 AOZ196628 AYV196628 BIR196628 BSN196628 CCJ196628 CMF196628 CWB196628 DFX196628 DPT196628 DZP196628 EJL196628 ETH196628 FDD196628 FMZ196628 FWV196628 GGR196628 GQN196628 HAJ196628 HKF196628 HUB196628 IDX196628 INT196628 IXP196628 JHL196628 JRH196628 KBD196628 KKZ196628 KUV196628 LER196628 LON196628 LYJ196628 MIF196628 MSB196628 NBX196628 NLT196628 NVP196628 OFL196628 OPH196628 OZD196628 PIZ196628 PSV196628 QCR196628 QMN196628 QWJ196628 RGF196628 RQB196628 RZX196628 SJT196628 STP196628 TDL196628 TNH196628 TXD196628 UGZ196628 UQV196628 VAR196628 VKN196628 VUJ196628 WEF196628 WOB196628 WXX196628 S262164 LL262164 VH262164 AFD262164 AOZ262164 AYV262164 BIR262164 BSN262164 CCJ262164 CMF262164 CWB262164 DFX262164 DPT262164 DZP262164 EJL262164 ETH262164 FDD262164 FMZ262164 FWV262164 GGR262164 GQN262164 HAJ262164 HKF262164 HUB262164 IDX262164 INT262164 IXP262164 JHL262164 JRH262164 KBD262164 KKZ262164 KUV262164 LER262164 LON262164 LYJ262164 MIF262164 MSB262164 NBX262164 NLT262164 NVP262164 OFL262164 OPH262164 OZD262164 PIZ262164 PSV262164 QCR262164 QMN262164 QWJ262164 RGF262164 RQB262164 RZX262164 SJT262164 STP262164 TDL262164 TNH262164 TXD262164 UGZ262164 UQV262164 VAR262164 VKN262164 VUJ262164 WEF262164 WOB262164 WXX262164 S327700 LL327700 VH327700 AFD327700 AOZ327700 AYV327700 BIR327700 BSN327700 CCJ327700 CMF327700 CWB327700 DFX327700 DPT327700 DZP327700 EJL327700 ETH327700 FDD327700 FMZ327700 FWV327700 GGR327700 GQN327700 HAJ327700 HKF327700 HUB327700 IDX327700 INT327700 IXP327700 JHL327700 JRH327700 KBD327700 KKZ327700 KUV327700 LER327700 LON327700 LYJ327700 MIF327700 MSB327700 NBX327700 NLT327700 NVP327700 OFL327700 OPH327700 OZD327700 PIZ327700 PSV327700 QCR327700 QMN327700 QWJ327700 RGF327700 RQB327700 RZX327700 SJT327700 STP327700 TDL327700 TNH327700 TXD327700 UGZ327700 UQV327700 VAR327700 VKN327700 VUJ327700 WEF327700 WOB327700 WXX327700 S393236 LL393236 VH393236 AFD393236 AOZ393236 AYV393236 BIR393236 BSN393236 CCJ393236 CMF393236 CWB393236 DFX393236 DPT393236 DZP393236 EJL393236 ETH393236 FDD393236 FMZ393236 FWV393236 GGR393236 GQN393236 HAJ393236 HKF393236 HUB393236 IDX393236 INT393236 IXP393236 JHL393236 JRH393236 KBD393236 KKZ393236 KUV393236 LER393236 LON393236 LYJ393236 MIF393236 MSB393236 NBX393236 NLT393236 NVP393236 OFL393236 OPH393236 OZD393236 PIZ393236 PSV393236 QCR393236 QMN393236 QWJ393236 RGF393236 RQB393236 RZX393236 SJT393236 STP393236 TDL393236 TNH393236 TXD393236 UGZ393236 UQV393236 VAR393236 VKN393236 VUJ393236 WEF393236 WOB393236 WXX393236 S458772 LL458772 VH458772 AFD458772 AOZ458772 AYV458772 BIR458772 BSN458772 CCJ458772 CMF458772 CWB458772 DFX458772 DPT458772 DZP458772 EJL458772 ETH458772 FDD458772 FMZ458772 FWV458772 GGR458772 GQN458772 HAJ458772 HKF458772 HUB458772 IDX458772 INT458772 IXP458772 JHL458772 JRH458772 KBD458772 KKZ458772 KUV458772 LER458772 LON458772 LYJ458772 MIF458772 MSB458772 NBX458772 NLT458772 NVP458772 OFL458772 OPH458772 OZD458772 PIZ458772 PSV458772 QCR458772 QMN458772 QWJ458772 RGF458772 RQB458772 RZX458772 SJT458772 STP458772 TDL458772 TNH458772 TXD458772 UGZ458772 UQV458772 VAR458772 VKN458772 VUJ458772 WEF458772 WOB458772 WXX458772 S524308 LL524308 VH524308 AFD524308 AOZ524308 AYV524308 BIR524308 BSN524308 CCJ524308 CMF524308 CWB524308 DFX524308 DPT524308 DZP524308 EJL524308 ETH524308 FDD524308 FMZ524308 FWV524308 GGR524308 GQN524308 HAJ524308 HKF524308 HUB524308 IDX524308 INT524308 IXP524308 JHL524308 JRH524308 KBD524308 KKZ524308 KUV524308 LER524308 LON524308 LYJ524308 MIF524308 MSB524308 NBX524308 NLT524308 NVP524308 OFL524308 OPH524308 OZD524308 PIZ524308 PSV524308 QCR524308 QMN524308 QWJ524308 RGF524308 RQB524308 RZX524308 SJT524308 STP524308 TDL524308 TNH524308 TXD524308 UGZ524308 UQV524308 VAR524308 VKN524308 VUJ524308 WEF524308 WOB524308 WXX524308 S589844 LL589844 VH589844 AFD589844 AOZ589844 AYV589844 BIR589844 BSN589844 CCJ589844 CMF589844 CWB589844 DFX589844 DPT589844 DZP589844 EJL589844 ETH589844 FDD589844 FMZ589844 FWV589844 GGR589844 GQN589844 HAJ589844 HKF589844 HUB589844 IDX589844 INT589844 IXP589844 JHL589844 JRH589844 KBD589844 KKZ589844 KUV589844 LER589844 LON589844 LYJ589844 MIF589844 MSB589844 NBX589844 NLT589844 NVP589844 OFL589844 OPH589844 OZD589844 PIZ589844 PSV589844 QCR589844 QMN589844 QWJ589844 RGF589844 RQB589844 RZX589844 SJT589844 STP589844 TDL589844 TNH589844 TXD589844 UGZ589844 UQV589844 VAR589844 VKN589844 VUJ589844 WEF589844 WOB589844 WXX589844 S655380 LL655380 VH655380 AFD655380 AOZ655380 AYV655380 BIR655380 BSN655380 CCJ655380 CMF655380 CWB655380 DFX655380 DPT655380 DZP655380 EJL655380 ETH655380 FDD655380 FMZ655380 FWV655380 GGR655380 GQN655380 HAJ655380 HKF655380 HUB655380 IDX655380 INT655380 IXP655380 JHL655380 JRH655380 KBD655380 KKZ655380 KUV655380 LER655380 LON655380 LYJ655380 MIF655380 MSB655380 NBX655380 NLT655380 NVP655380 OFL655380 OPH655380 OZD655380 PIZ655380 PSV655380 QCR655380 QMN655380 QWJ655380 RGF655380 RQB655380 RZX655380 SJT655380 STP655380 TDL655380 TNH655380 TXD655380 UGZ655380 UQV655380 VAR655380 VKN655380 VUJ655380 WEF655380 WOB655380 WXX655380 S720916 LL720916 VH720916 AFD720916 AOZ720916 AYV720916 BIR720916 BSN720916 CCJ720916 CMF720916 CWB720916 DFX720916 DPT720916 DZP720916 EJL720916 ETH720916 FDD720916 FMZ720916 FWV720916 GGR720916 GQN720916 HAJ720916 HKF720916 HUB720916 IDX720916 INT720916 IXP720916 JHL720916 JRH720916 KBD720916 KKZ720916 KUV720916 LER720916 LON720916 LYJ720916 MIF720916 MSB720916 NBX720916 NLT720916 NVP720916 OFL720916 OPH720916 OZD720916 PIZ720916 PSV720916 QCR720916 QMN720916 QWJ720916 RGF720916 RQB720916 RZX720916 SJT720916 STP720916 TDL720916 TNH720916 TXD720916 UGZ720916 UQV720916 VAR720916 VKN720916 VUJ720916 WEF720916 WOB720916 WXX720916 S786452 LL786452 VH786452 AFD786452 AOZ786452 AYV786452 BIR786452 BSN786452 CCJ786452 CMF786452 CWB786452 DFX786452 DPT786452 DZP786452 EJL786452 ETH786452 FDD786452 FMZ786452 FWV786452 GGR786452 GQN786452 HAJ786452 HKF786452 HUB786452 IDX786452 INT786452 IXP786452 JHL786452 JRH786452 KBD786452 KKZ786452 KUV786452 LER786452 LON786452 LYJ786452 MIF786452 MSB786452 NBX786452 NLT786452 NVP786452 OFL786452 OPH786452 OZD786452 PIZ786452 PSV786452 QCR786452 QMN786452 QWJ786452 RGF786452 RQB786452 RZX786452 SJT786452 STP786452 TDL786452 TNH786452 TXD786452 UGZ786452 UQV786452 VAR786452 VKN786452 VUJ786452 WEF786452 WOB786452 WXX786452 S851988 LL851988 VH851988 AFD851988 AOZ851988 AYV851988 BIR851988 BSN851988 CCJ851988 CMF851988 CWB851988 DFX851988 DPT851988 DZP851988 EJL851988 ETH851988 FDD851988 FMZ851988 FWV851988 GGR851988 GQN851988 HAJ851988 HKF851988 HUB851988 IDX851988 INT851988 IXP851988 JHL851988 JRH851988 KBD851988 KKZ851988 KUV851988 LER851988 LON851988 LYJ851988 MIF851988 MSB851988 NBX851988 NLT851988 NVP851988 OFL851988 OPH851988 OZD851988 PIZ851988 PSV851988 QCR851988 QMN851988 QWJ851988 RGF851988 RQB851988 RZX851988 SJT851988 STP851988 TDL851988 TNH851988 TXD851988 UGZ851988 UQV851988 VAR851988 VKN851988 VUJ851988 WEF851988 WOB851988 WXX851988 S917524 LL917524 VH917524 AFD917524 AOZ917524 AYV917524 BIR917524 BSN917524 CCJ917524 CMF917524 CWB917524 DFX917524 DPT917524 DZP917524 EJL917524 ETH917524 FDD917524 FMZ917524 FWV917524 GGR917524 GQN917524 HAJ917524 HKF917524 HUB917524 IDX917524 INT917524 IXP917524 JHL917524 JRH917524 KBD917524 KKZ917524 KUV917524 LER917524 LON917524 LYJ917524 MIF917524 MSB917524 NBX917524 NLT917524 NVP917524 OFL917524 OPH917524 OZD917524 PIZ917524 PSV917524 QCR917524 QMN917524 QWJ917524 RGF917524 RQB917524 RZX917524 SJT917524 STP917524 TDL917524 TNH917524 TXD917524 UGZ917524 UQV917524 VAR917524 VKN917524 VUJ917524 WEF917524 WOB917524 WXX917524 S983060 LL983060 VH983060 AFD983060 AOZ983060 AYV983060 BIR983060 BSN983060 CCJ983060 CMF983060 CWB983060 DFX983060 DPT983060 DZP983060 EJL983060 ETH983060 FDD983060 FMZ983060 FWV983060 GGR983060 GQN983060 HAJ983060 HKF983060 HUB983060 IDX983060 INT983060 IXP983060 JHL983060 JRH983060 KBD983060 KKZ983060 KUV983060 LER983060 LON983060 LYJ983060 MIF983060 MSB983060 NBX983060 NLT983060 NVP983060 OFL983060 OPH983060 OZD983060 PIZ983060 PSV983060 QCR983060 QMN983060 QWJ983060 RGF983060 RQB983060 RZX983060 SJT983060 STP983060 TDL983060 TNH983060 TXD983060 UGZ983060 UQV983060 VAR983060 VKN983060 VUJ983060 WEF983060 WOB983060 WXX983060 U327700 U393236 LN65556 VJ65556 AFF65556 APB65556 AYX65556 BIT65556 BSP65556 CCL65556 CMH65556 CWD65556 DFZ65556 DPV65556 DZR65556 EJN65556 ETJ65556 FDF65556 FNB65556 FWX65556 GGT65556 GQP65556 HAL65556 HKH65556 HUD65556 IDZ65556 INV65556 IXR65556 JHN65556 JRJ65556 KBF65556 KLB65556 KUX65556 LET65556 LOP65556 LYL65556 MIH65556 MSD65556 NBZ65556 NLV65556 NVR65556 OFN65556 OPJ65556 OZF65556 PJB65556 PSX65556 QCT65556 QMP65556 QWL65556 RGH65556 RQD65556 RZZ65556 SJV65556 STR65556 TDN65556 TNJ65556 TXF65556 UHB65556 UQX65556 VAT65556 VKP65556 VUL65556 WEH65556 WOD65556 WXZ65556 U458772 LN131092 VJ131092 AFF131092 APB131092 AYX131092 BIT131092 BSP131092 CCL131092 CMH131092 CWD131092 DFZ131092 DPV131092 DZR131092 EJN131092 ETJ131092 FDF131092 FNB131092 FWX131092 GGT131092 GQP131092 HAL131092 HKH131092 HUD131092 IDZ131092 INV131092 IXR131092 JHN131092 JRJ131092 KBF131092 KLB131092 KUX131092 LET131092 LOP131092 LYL131092 MIH131092 MSD131092 NBZ131092 NLV131092 NVR131092 OFN131092 OPJ131092 OZF131092 PJB131092 PSX131092 QCT131092 QMP131092 QWL131092 RGH131092 RQD131092 RZZ131092 SJV131092 STR131092 TDN131092 TNJ131092 TXF131092 UHB131092 UQX131092 VAT131092 VKP131092 VUL131092 WEH131092 WOD131092 WXZ131092 U524308 LN196628 VJ196628 AFF196628 APB196628 AYX196628 BIT196628 BSP196628 CCL196628 CMH196628 CWD196628 DFZ196628 DPV196628 DZR196628 EJN196628 ETJ196628 FDF196628 FNB196628 FWX196628 GGT196628 GQP196628 HAL196628 HKH196628 HUD196628 IDZ196628 INV196628 IXR196628 JHN196628 JRJ196628 KBF196628 KLB196628 KUX196628 LET196628 LOP196628 LYL196628 MIH196628 MSD196628 NBZ196628 NLV196628 NVR196628 OFN196628 OPJ196628 OZF196628 PJB196628 PSX196628 QCT196628 QMP196628 QWL196628 RGH196628 RQD196628 RZZ196628 SJV196628 STR196628 TDN196628 TNJ196628 TXF196628 UHB196628 UQX196628 VAT196628 VKP196628 VUL196628 WEH196628 WOD196628 WXZ196628 U589844 LN262164 VJ262164 AFF262164 APB262164 AYX262164 BIT262164 BSP262164 CCL262164 CMH262164 CWD262164 DFZ262164 DPV262164 DZR262164 EJN262164 ETJ262164 FDF262164 FNB262164 FWX262164 GGT262164 GQP262164 HAL262164 HKH262164 HUD262164 IDZ262164 INV262164 IXR262164 JHN262164 JRJ262164 KBF262164 KLB262164 KUX262164 LET262164 LOP262164 LYL262164 MIH262164 MSD262164 NBZ262164 NLV262164 NVR262164 OFN262164 OPJ262164 OZF262164 PJB262164 PSX262164 QCT262164 QMP262164 QWL262164 RGH262164 RQD262164 RZZ262164 SJV262164 STR262164 TDN262164 TNJ262164 TXF262164 UHB262164 UQX262164 VAT262164 VKP262164 VUL262164 WEH262164 WOD262164 WXZ262164 U655380 LN327700 VJ327700 AFF327700 APB327700 AYX327700 BIT327700 BSP327700 CCL327700 CMH327700 CWD327700 DFZ327700 DPV327700 DZR327700 EJN327700 ETJ327700 FDF327700 FNB327700 FWX327700 GGT327700 GQP327700 HAL327700 HKH327700 HUD327700 IDZ327700 INV327700 IXR327700 JHN327700 JRJ327700 KBF327700 KLB327700 KUX327700 LET327700 LOP327700 LYL327700 MIH327700 MSD327700 NBZ327700 NLV327700 NVR327700 OFN327700 OPJ327700 OZF327700 PJB327700 PSX327700 QCT327700 QMP327700 QWL327700 RGH327700 RQD327700 RZZ327700 SJV327700 STR327700 TDN327700 TNJ327700 TXF327700 UHB327700 UQX327700 VAT327700 VKP327700 VUL327700 WEH327700 WOD327700 WXZ327700 U720916 LN393236 VJ393236 AFF393236 APB393236 AYX393236 BIT393236 BSP393236 CCL393236 CMH393236 CWD393236 DFZ393236 DPV393236 DZR393236 EJN393236 ETJ393236 FDF393236 FNB393236 FWX393236 GGT393236 GQP393236 HAL393236 HKH393236 HUD393236 IDZ393236 INV393236 IXR393236 JHN393236 JRJ393236 KBF393236 KLB393236 KUX393236 LET393236 LOP393236 LYL393236 MIH393236 MSD393236 NBZ393236 NLV393236 NVR393236 OFN393236 OPJ393236 OZF393236 PJB393236 PSX393236 QCT393236 QMP393236 QWL393236 RGH393236 RQD393236 RZZ393236 SJV393236 STR393236 TDN393236 TNJ393236 TXF393236 UHB393236 UQX393236 VAT393236 VKP393236 VUL393236 WEH393236 WOD393236 WXZ393236 U786452 LN458772 VJ458772 AFF458772 APB458772 AYX458772 BIT458772 BSP458772 CCL458772 CMH458772 CWD458772 DFZ458772 DPV458772 DZR458772 EJN458772 ETJ458772 FDF458772 FNB458772 FWX458772 GGT458772 GQP458772 HAL458772 HKH458772 HUD458772 IDZ458772 INV458772 IXR458772 JHN458772 JRJ458772 KBF458772 KLB458772 KUX458772 LET458772 LOP458772 LYL458772 MIH458772 MSD458772 NBZ458772 NLV458772 NVR458772 OFN458772 OPJ458772 OZF458772 PJB458772 PSX458772 QCT458772 QMP458772 QWL458772 RGH458772 RQD458772 RZZ458772 SJV458772 STR458772 TDN458772 TNJ458772 TXF458772 UHB458772 UQX458772 VAT458772 VKP458772 VUL458772 WEH458772 WOD458772 WXZ458772 U851988 LN524308 VJ524308 AFF524308 APB524308 AYX524308 BIT524308 BSP524308 CCL524308 CMH524308 CWD524308 DFZ524308 DPV524308 DZR524308 EJN524308 ETJ524308 FDF524308 FNB524308 FWX524308 GGT524308 GQP524308 HAL524308 HKH524308 HUD524308 IDZ524308 INV524308 IXR524308 JHN524308 JRJ524308 KBF524308 KLB524308 KUX524308 LET524308 LOP524308 LYL524308 MIH524308 MSD524308 NBZ524308 NLV524308 NVR524308 OFN524308 OPJ524308 OZF524308 PJB524308 PSX524308 QCT524308 QMP524308 QWL524308 RGH524308 RQD524308 RZZ524308 SJV524308 STR524308 TDN524308 TNJ524308 TXF524308 UHB524308 UQX524308 VAT524308 VKP524308 VUL524308 WEH524308 WOD524308 WXZ524308 U917524 LN589844 VJ589844 AFF589844 APB589844 AYX589844 BIT589844 BSP589844 CCL589844 CMH589844 CWD589844 DFZ589844 DPV589844 DZR589844 EJN589844 ETJ589844 FDF589844 FNB589844 FWX589844 GGT589844 GQP589844 HAL589844 HKH589844 HUD589844 IDZ589844 INV589844 IXR589844 JHN589844 JRJ589844 KBF589844 KLB589844 KUX589844 LET589844 LOP589844 LYL589844 MIH589844 MSD589844 NBZ589844 NLV589844 NVR589844 OFN589844 OPJ589844 OZF589844 PJB589844 PSX589844 QCT589844 QMP589844 QWL589844 RGH589844 RQD589844 RZZ589844 SJV589844 STR589844 TDN589844 TNJ589844 TXF589844 UHB589844 UQX589844 VAT589844 VKP589844 VUL589844 WEH589844 WOD589844 WXZ589844 U983060 LN655380 VJ655380 AFF655380 APB655380 AYX655380 BIT655380 BSP655380 CCL655380 CMH655380 CWD655380 DFZ655380 DPV655380 DZR655380 EJN655380 ETJ655380 FDF655380 FNB655380 FWX655380 GGT655380 GQP655380 HAL655380 HKH655380 HUD655380 IDZ655380 INV655380 IXR655380 JHN655380 JRJ655380 KBF655380 KLB655380 KUX655380 LET655380 LOP655380 LYL655380 MIH655380 MSD655380 NBZ655380 NLV655380 NVR655380 OFN655380 OPJ655380 OZF655380 PJB655380 PSX655380 QCT655380 QMP655380 QWL655380 RGH655380 RQD655380 RZZ655380 SJV655380 STR655380 TDN655380 TNJ655380 TXF655380 UHB655380 UQX655380 VAT655380 VKP655380 VUL655380 WEH655380 WOD655380 WXZ655380 U65556 LN720916 VJ720916 AFF720916 APB720916 AYX720916 BIT720916 BSP720916 CCL720916 CMH720916 CWD720916 DFZ720916 DPV720916 DZR720916 EJN720916 ETJ720916 FDF720916 FNB720916 FWX720916 GGT720916 GQP720916 HAL720916 HKH720916 HUD720916 IDZ720916 INV720916 IXR720916 JHN720916 JRJ720916 KBF720916 KLB720916 KUX720916 LET720916 LOP720916 LYL720916 MIH720916 MSD720916 NBZ720916 NLV720916 NVR720916 OFN720916 OPJ720916 OZF720916 PJB720916 PSX720916 QCT720916 QMP720916 QWL720916 RGH720916 RQD720916 RZZ720916 SJV720916 STR720916 TDN720916 TNJ720916 TXF720916 UHB720916 UQX720916 VAT720916 VKP720916 VUL720916 WEH720916 WOD720916 WXZ720916 U131092 LN786452 VJ786452 AFF786452 APB786452 AYX786452 BIT786452 BSP786452 CCL786452 CMH786452 CWD786452 DFZ786452 DPV786452 DZR786452 EJN786452 ETJ786452 FDF786452 FNB786452 FWX786452 GGT786452 GQP786452 HAL786452 HKH786452 HUD786452 IDZ786452 INV786452 IXR786452 JHN786452 JRJ786452 KBF786452 KLB786452 KUX786452 LET786452 LOP786452 LYL786452 MIH786452 MSD786452 NBZ786452 NLV786452 NVR786452 OFN786452 OPJ786452 OZF786452 PJB786452 PSX786452 QCT786452 QMP786452 QWL786452 RGH786452 RQD786452 RZZ786452 SJV786452 STR786452 TDN786452 TNJ786452 TXF786452 UHB786452 UQX786452 VAT786452 VKP786452 VUL786452 WEH786452 WOD786452 WXZ786452 U24 LN851988 VJ851988 AFF851988 APB851988 AYX851988 BIT851988 BSP851988 CCL851988 CMH851988 CWD851988 DFZ851988 DPV851988 DZR851988 EJN851988 ETJ851988 FDF851988 FNB851988 FWX851988 GGT851988 GQP851988 HAL851988 HKH851988 HUD851988 IDZ851988 INV851988 IXR851988 JHN851988 JRJ851988 KBF851988 KLB851988 KUX851988 LET851988 LOP851988 LYL851988 MIH851988 MSD851988 NBZ851988 NLV851988 NVR851988 OFN851988 OPJ851988 OZF851988 PJB851988 PSX851988 QCT851988 QMP851988 QWL851988 RGH851988 RQD851988 RZZ851988 SJV851988 STR851988 TDN851988 TNJ851988 TXF851988 UHB851988 UQX851988 VAT851988 VKP851988 VUL851988 WEH851988 WOD851988 WXZ851988 LN917524 VJ917524 AFF917524 APB917524 AYX917524 BIT917524 BSP917524 CCL917524 CMH917524 CWD917524 DFZ917524 DPV917524 DZR917524 EJN917524 ETJ917524 FDF917524 FNB917524 FWX917524 GGT917524 GQP917524 HAL917524 HKH917524 HUD917524 IDZ917524 INV917524 IXR917524 JHN917524 JRJ917524 KBF917524 KLB917524 KUX917524 LET917524 LOP917524 LYL917524 MIH917524 MSD917524 NBZ917524 NLV917524 NVR917524 OFN917524 OPJ917524 OZF917524 PJB917524 PSX917524 QCT917524 QMP917524 QWL917524 RGH917524 RQD917524 RZZ917524 SJV917524 STR917524 TDN917524 TNJ917524 TXF917524 UHB917524 UQX917524 VAT917524 VKP917524 VUL917524 WEH917524 WOD917524 WXZ917524 WXZ983060 LN983060 VJ983060 AFF983060 APB983060 AYX983060 BIT983060 BSP983060 CCL983060 CMH983060 CWD983060 DFZ983060 DPV983060 DZR983060 EJN983060 ETJ983060 FDF983060 FNB983060 FWX983060 GGT983060 GQP983060 HAL983060 HKH983060 HUD983060 IDZ983060 INV983060 IXR983060 JHN983060 JRJ983060 KBF983060 KLB983060 KUX983060 LET983060 LOP983060 LYL983060 MIH983060 MSD983060 NBZ983060 NLV983060 NVR983060 OFN983060 OPJ983060 OZF983060 PJB983060 PSX983060 QCT983060 QMP983060 QWL983060 RGH983060 RQD983060 RZZ983060 SJV983060 STR983060 TDN983060 TNJ983060 TXF983060 UHB983060 UQX983060 VAT983060 VKP983060 VUL983060 WEH983060 WOD983060 U196628 LL24 S24 WXZ24 WOD24 WEH24 VUL24 VKP24 VAT24 UQX24 UHB24 TXF24 TNJ24 TDN24 STR24 SJV24 RZZ24 RQD24 RGH24 QWL24 QMP24 QCT24 PSX24 PJB24 OZF24 OPJ24 OFN24 NVR24 NLV24 NBZ24 MSD24 MIH24 LYL24 LOP24 LET24 KUX24 KLB24 KBF24 JRJ24 JHN24 IXR24 INV24 IDZ24 HUD24 HKH24 HAL24 GQP24 GGT24 FWX24 FNB24 FDF24 ETJ24 EJN24 DZR24 DPV24 DFZ24 CWD24 CMH24 CCL24 BSP24 BIT24 AYX24 APB24 AFF24 VJ24 VH24 LN24 WXX24 WOB24 WEF24 VUJ24 VKN24 VAR24 UQV24 UGZ24 TXD24 TNH24 TDL24 STP24 SJT24 RZX24 RQB24 RGF24 QWJ24 QMN24 QCR24 PSV24 PIZ24 OZD24 OPH24 OFL24 NVP24 NLT24 NBX24 MSB24 MIF24 LYJ24 LON24 LER24 KUV24 KKZ24 KBD24 JRH24 JHL24 IXP24 INT24 IDX24 HUB24 HKF24 HAJ24 GQN24 GGR24 FWV24 FMZ24 FDD24 ETH24 EJL24 DZP24 DPT24 DFX24 CWB24 CMF24 CCJ24 BSN24 BIR24 AYV24 AOZ24 AFD24 U262164 Z65556 Z131092 Z196628 Z262164 Z327700 Z393236 Z458772 Z524308 Z589844 Z655380 Z720916 Z786452 Z851988 Z917524 Z983060 AB393236 AB458772 AB524308 AB589844 AB655380 AB720916 AB786452 AB851988 AB917524 AB983060 AB65556 AB131092 AB262164 AB196628 AB24 Z24 AB327700 AG65556 AG131092 AG196628 AG262164 AG327700 AG393236 AG458772 AG524308 AG589844 AG655380 AG720916 AG786452 AG851988 AG917524 AG983060 AI393236 AI458772 AI524308 AI589844 AI655380 AI720916 AI786452 AI851988 AI917524 AI983060 AI65556 AI131092 AI262164 AI196628 AI24 AG24 AI327700 AN65556 AN131092 AN196628 AN262164 AN327700 AN393236 AN458772 AN524308 AN589844 AN655380 AN720916 AN786452 AN851988 AN917524 AN983060 AP393236 AP458772 AP524308 AP589844 AP655380 AP720916 AP786452 AP851988 AP917524 AP983060 AP65556 AP131092 AP262164 AP196628 AP24 AN24 AP327700 AU65556 AU131092 AU196628 AU262164 AU327700 AU393236 AU458772 AU524308 AU589844 AU655380 AU720916 AU786452 AU851988 AU917524 AU983060 AW393236 AW458772 AW524308 AW589844 AW655380 AW720916 AW786452 AW851988 AW917524 AW983060 AW65556 AW131092 AW262164 AW196628 AW24 AU24 AW327700 BB65556 BB131092 BB196628 BB262164 BB327700 BB393236 BB458772 BB524308 BB589844 BB655380 BB720916 BB786452 BB851988 BB917524 BB983060 BD393236 BD458772 BD524308 BD589844 BD655380 BD720916 BD786452 BD851988 BD917524 BD983060 BD65556 BD131092 BD262164 BD196628 BD24 BB24 BD327700 BI65556 BI131092 BI196628 BI262164 BI327700 BI393236 BI458772 BI524308 BI589844 BI655380 BI720916 BI786452 BI851988 BI917524 BI983060 BK393236 BK458772 BK524308 BK589844 BK655380 BK720916 BK786452 BK851988 BK917524 BK983060 BK65556 BK131092 BK262164 BK196628 BK24 BI24 BK327700 BP65556 BP131092 BP196628 BP262164 BP327700 BP393236 BP458772 BP524308 BP589844 BP655380 BP720916 BP786452 BP851988 BP917524 BP983060 BR393236 BR458772 BR524308 BR589844 BR655380 BR720916 BR786452 BR851988 BR917524 BR983060 BR65556 BR131092 BR262164 BR196628 BR24 BP24 BR327700 BW65556 BW131092 BW196628 BW262164 BW327700 BW393236 BW458772 BW524308 BW589844 BW655380 BW720916 BW786452 BW851988 BW917524 BW983060 BY327700 BY393236 BY458772 BY524308 BY589844 BY655380 BY720916 BY786452 BY851988 BY917524 BY983060 BY65556 BY131092 BY262164 BY196628 BY24 BW24"/>
    <dataValidation allowBlank="1" promptTitle="checkPeriodRange" sqref="Q25 LJ25 VF25 AFB25 AOX25 AYT25 BIP25 BSL25 CCH25 CMD25 CVZ25 DFV25 DPR25 DZN25 EJJ25 ETF25 FDB25 FMX25 FWT25 GGP25 GQL25 HAH25 HKD25 HTZ25 IDV25 INR25 IXN25 JHJ25 JRF25 KBB25 KKX25 KUT25 LEP25 LOL25 LYH25 MID25 MRZ25 NBV25 NLR25 NVN25 OFJ25 OPF25 OZB25 PIX25 PST25 QCP25 QML25 QWH25 RGD25 RPZ25 RZV25 SJR25 STN25 TDJ25 TNF25 TXB25 UGX25 UQT25 VAP25 VKL25 VUH25 WED25 WNZ25 WXV25 Q65557 LJ65557 VF65557 AFB65557 AOX65557 AYT65557 BIP65557 BSL65557 CCH65557 CMD65557 CVZ65557 DFV65557 DPR65557 DZN65557 EJJ65557 ETF65557 FDB65557 FMX65557 FWT65557 GGP65557 GQL65557 HAH65557 HKD65557 HTZ65557 IDV65557 INR65557 IXN65557 JHJ65557 JRF65557 KBB65557 KKX65557 KUT65557 LEP65557 LOL65557 LYH65557 MID65557 MRZ65557 NBV65557 NLR65557 NVN65557 OFJ65557 OPF65557 OZB65557 PIX65557 PST65557 QCP65557 QML65557 QWH65557 RGD65557 RPZ65557 RZV65557 SJR65557 STN65557 TDJ65557 TNF65557 TXB65557 UGX65557 UQT65557 VAP65557 VKL65557 VUH65557 WED65557 WNZ65557 WXV65557 Q131093 LJ131093 VF131093 AFB131093 AOX131093 AYT131093 BIP131093 BSL131093 CCH131093 CMD131093 CVZ131093 DFV131093 DPR131093 DZN131093 EJJ131093 ETF131093 FDB131093 FMX131093 FWT131093 GGP131093 GQL131093 HAH131093 HKD131093 HTZ131093 IDV131093 INR131093 IXN131093 JHJ131093 JRF131093 KBB131093 KKX131093 KUT131093 LEP131093 LOL131093 LYH131093 MID131093 MRZ131093 NBV131093 NLR131093 NVN131093 OFJ131093 OPF131093 OZB131093 PIX131093 PST131093 QCP131093 QML131093 QWH131093 RGD131093 RPZ131093 RZV131093 SJR131093 STN131093 TDJ131093 TNF131093 TXB131093 UGX131093 UQT131093 VAP131093 VKL131093 VUH131093 WED131093 WNZ131093 WXV131093 Q196629 LJ196629 VF196629 AFB196629 AOX196629 AYT196629 BIP196629 BSL196629 CCH196629 CMD196629 CVZ196629 DFV196629 DPR196629 DZN196629 EJJ196629 ETF196629 FDB196629 FMX196629 FWT196629 GGP196629 GQL196629 HAH196629 HKD196629 HTZ196629 IDV196629 INR196629 IXN196629 JHJ196629 JRF196629 KBB196629 KKX196629 KUT196629 LEP196629 LOL196629 LYH196629 MID196629 MRZ196629 NBV196629 NLR196629 NVN196629 OFJ196629 OPF196629 OZB196629 PIX196629 PST196629 QCP196629 QML196629 QWH196629 RGD196629 RPZ196629 RZV196629 SJR196629 STN196629 TDJ196629 TNF196629 TXB196629 UGX196629 UQT196629 VAP196629 VKL196629 VUH196629 WED196629 WNZ196629 WXV196629 Q262165 LJ262165 VF262165 AFB262165 AOX262165 AYT262165 BIP262165 BSL262165 CCH262165 CMD262165 CVZ262165 DFV262165 DPR262165 DZN262165 EJJ262165 ETF262165 FDB262165 FMX262165 FWT262165 GGP262165 GQL262165 HAH262165 HKD262165 HTZ262165 IDV262165 INR262165 IXN262165 JHJ262165 JRF262165 KBB262165 KKX262165 KUT262165 LEP262165 LOL262165 LYH262165 MID262165 MRZ262165 NBV262165 NLR262165 NVN262165 OFJ262165 OPF262165 OZB262165 PIX262165 PST262165 QCP262165 QML262165 QWH262165 RGD262165 RPZ262165 RZV262165 SJR262165 STN262165 TDJ262165 TNF262165 TXB262165 UGX262165 UQT262165 VAP262165 VKL262165 VUH262165 WED262165 WNZ262165 WXV262165 Q327701 LJ327701 VF327701 AFB327701 AOX327701 AYT327701 BIP327701 BSL327701 CCH327701 CMD327701 CVZ327701 DFV327701 DPR327701 DZN327701 EJJ327701 ETF327701 FDB327701 FMX327701 FWT327701 GGP327701 GQL327701 HAH327701 HKD327701 HTZ327701 IDV327701 INR327701 IXN327701 JHJ327701 JRF327701 KBB327701 KKX327701 KUT327701 LEP327701 LOL327701 LYH327701 MID327701 MRZ327701 NBV327701 NLR327701 NVN327701 OFJ327701 OPF327701 OZB327701 PIX327701 PST327701 QCP327701 QML327701 QWH327701 RGD327701 RPZ327701 RZV327701 SJR327701 STN327701 TDJ327701 TNF327701 TXB327701 UGX327701 UQT327701 VAP327701 VKL327701 VUH327701 WED327701 WNZ327701 WXV327701 Q393237 LJ393237 VF393237 AFB393237 AOX393237 AYT393237 BIP393237 BSL393237 CCH393237 CMD393237 CVZ393237 DFV393237 DPR393237 DZN393237 EJJ393237 ETF393237 FDB393237 FMX393237 FWT393237 GGP393237 GQL393237 HAH393237 HKD393237 HTZ393237 IDV393237 INR393237 IXN393237 JHJ393237 JRF393237 KBB393237 KKX393237 KUT393237 LEP393237 LOL393237 LYH393237 MID393237 MRZ393237 NBV393237 NLR393237 NVN393237 OFJ393237 OPF393237 OZB393237 PIX393237 PST393237 QCP393237 QML393237 QWH393237 RGD393237 RPZ393237 RZV393237 SJR393237 STN393237 TDJ393237 TNF393237 TXB393237 UGX393237 UQT393237 VAP393237 VKL393237 VUH393237 WED393237 WNZ393237 WXV393237 Q458773 LJ458773 VF458773 AFB458773 AOX458773 AYT458773 BIP458773 BSL458773 CCH458773 CMD458773 CVZ458773 DFV458773 DPR458773 DZN458773 EJJ458773 ETF458773 FDB458773 FMX458773 FWT458773 GGP458773 GQL458773 HAH458773 HKD458773 HTZ458773 IDV458773 INR458773 IXN458773 JHJ458773 JRF458773 KBB458773 KKX458773 KUT458773 LEP458773 LOL458773 LYH458773 MID458773 MRZ458773 NBV458773 NLR458773 NVN458773 OFJ458773 OPF458773 OZB458773 PIX458773 PST458773 QCP458773 QML458773 QWH458773 RGD458773 RPZ458773 RZV458773 SJR458773 STN458773 TDJ458773 TNF458773 TXB458773 UGX458773 UQT458773 VAP458773 VKL458773 VUH458773 WED458773 WNZ458773 WXV458773 Q524309 LJ524309 VF524309 AFB524309 AOX524309 AYT524309 BIP524309 BSL524309 CCH524309 CMD524309 CVZ524309 DFV524309 DPR524309 DZN524309 EJJ524309 ETF524309 FDB524309 FMX524309 FWT524309 GGP524309 GQL524309 HAH524309 HKD524309 HTZ524309 IDV524309 INR524309 IXN524309 JHJ524309 JRF524309 KBB524309 KKX524309 KUT524309 LEP524309 LOL524309 LYH524309 MID524309 MRZ524309 NBV524309 NLR524309 NVN524309 OFJ524309 OPF524309 OZB524309 PIX524309 PST524309 QCP524309 QML524309 QWH524309 RGD524309 RPZ524309 RZV524309 SJR524309 STN524309 TDJ524309 TNF524309 TXB524309 UGX524309 UQT524309 VAP524309 VKL524309 VUH524309 WED524309 WNZ524309 WXV524309 Q589845 LJ589845 VF589845 AFB589845 AOX589845 AYT589845 BIP589845 BSL589845 CCH589845 CMD589845 CVZ589845 DFV589845 DPR589845 DZN589845 EJJ589845 ETF589845 FDB589845 FMX589845 FWT589845 GGP589845 GQL589845 HAH589845 HKD589845 HTZ589845 IDV589845 INR589845 IXN589845 JHJ589845 JRF589845 KBB589845 KKX589845 KUT589845 LEP589845 LOL589845 LYH589845 MID589845 MRZ589845 NBV589845 NLR589845 NVN589845 OFJ589845 OPF589845 OZB589845 PIX589845 PST589845 QCP589845 QML589845 QWH589845 RGD589845 RPZ589845 RZV589845 SJR589845 STN589845 TDJ589845 TNF589845 TXB589845 UGX589845 UQT589845 VAP589845 VKL589845 VUH589845 WED589845 WNZ589845 WXV589845 Q655381 LJ655381 VF655381 AFB655381 AOX655381 AYT655381 BIP655381 BSL655381 CCH655381 CMD655381 CVZ655381 DFV655381 DPR655381 DZN655381 EJJ655381 ETF655381 FDB655381 FMX655381 FWT655381 GGP655381 GQL655381 HAH655381 HKD655381 HTZ655381 IDV655381 INR655381 IXN655381 JHJ655381 JRF655381 KBB655381 KKX655381 KUT655381 LEP655381 LOL655381 LYH655381 MID655381 MRZ655381 NBV655381 NLR655381 NVN655381 OFJ655381 OPF655381 OZB655381 PIX655381 PST655381 QCP655381 QML655381 QWH655381 RGD655381 RPZ655381 RZV655381 SJR655381 STN655381 TDJ655381 TNF655381 TXB655381 UGX655381 UQT655381 VAP655381 VKL655381 VUH655381 WED655381 WNZ655381 WXV655381 Q720917 LJ720917 VF720917 AFB720917 AOX720917 AYT720917 BIP720917 BSL720917 CCH720917 CMD720917 CVZ720917 DFV720917 DPR720917 DZN720917 EJJ720917 ETF720917 FDB720917 FMX720917 FWT720917 GGP720917 GQL720917 HAH720917 HKD720917 HTZ720917 IDV720917 INR720917 IXN720917 JHJ720917 JRF720917 KBB720917 KKX720917 KUT720917 LEP720917 LOL720917 LYH720917 MID720917 MRZ720917 NBV720917 NLR720917 NVN720917 OFJ720917 OPF720917 OZB720917 PIX720917 PST720917 QCP720917 QML720917 QWH720917 RGD720917 RPZ720917 RZV720917 SJR720917 STN720917 TDJ720917 TNF720917 TXB720917 UGX720917 UQT720917 VAP720917 VKL720917 VUH720917 WED720917 WNZ720917 WXV720917 Q786453 LJ786453 VF786453 AFB786453 AOX786453 AYT786453 BIP786453 BSL786453 CCH786453 CMD786453 CVZ786453 DFV786453 DPR786453 DZN786453 EJJ786453 ETF786453 FDB786453 FMX786453 FWT786453 GGP786453 GQL786453 HAH786453 HKD786453 HTZ786453 IDV786453 INR786453 IXN786453 JHJ786453 JRF786453 KBB786453 KKX786453 KUT786453 LEP786453 LOL786453 LYH786453 MID786453 MRZ786453 NBV786453 NLR786453 NVN786453 OFJ786453 OPF786453 OZB786453 PIX786453 PST786453 QCP786453 QML786453 QWH786453 RGD786453 RPZ786453 RZV786453 SJR786453 STN786453 TDJ786453 TNF786453 TXB786453 UGX786453 UQT786453 VAP786453 VKL786453 VUH786453 WED786453 WNZ786453 WXV786453 Q851989 LJ851989 VF851989 AFB851989 AOX851989 AYT851989 BIP851989 BSL851989 CCH851989 CMD851989 CVZ851989 DFV851989 DPR851989 DZN851989 EJJ851989 ETF851989 FDB851989 FMX851989 FWT851989 GGP851989 GQL851989 HAH851989 HKD851989 HTZ851989 IDV851989 INR851989 IXN851989 JHJ851989 JRF851989 KBB851989 KKX851989 KUT851989 LEP851989 LOL851989 LYH851989 MID851989 MRZ851989 NBV851989 NLR851989 NVN851989 OFJ851989 OPF851989 OZB851989 PIX851989 PST851989 QCP851989 QML851989 QWH851989 RGD851989 RPZ851989 RZV851989 SJR851989 STN851989 TDJ851989 TNF851989 TXB851989 UGX851989 UQT851989 VAP851989 VKL851989 VUH851989 WED851989 WNZ851989 WXV851989 Q917525 LJ917525 VF917525 AFB917525 AOX917525 AYT917525 BIP917525 BSL917525 CCH917525 CMD917525 CVZ917525 DFV917525 DPR917525 DZN917525 EJJ917525 ETF917525 FDB917525 FMX917525 FWT917525 GGP917525 GQL917525 HAH917525 HKD917525 HTZ917525 IDV917525 INR917525 IXN917525 JHJ917525 JRF917525 KBB917525 KKX917525 KUT917525 LEP917525 LOL917525 LYH917525 MID917525 MRZ917525 NBV917525 NLR917525 NVN917525 OFJ917525 OPF917525 OZB917525 PIX917525 PST917525 QCP917525 QML917525 QWH917525 RGD917525 RPZ917525 RZV917525 SJR917525 STN917525 TDJ917525 TNF917525 TXB917525 UGX917525 UQT917525 VAP917525 VKL917525 VUH917525 WED917525 WNZ917525 WXV917525 Q983061 LJ983061 VF983061 AFB983061 AOX983061 AYT983061 BIP983061 BSL983061 CCH983061 CMD983061 CVZ983061 DFV983061 DPR983061 DZN983061 EJJ983061 ETF983061 FDB983061 FMX983061 FWT983061 GGP983061 GQL983061 HAH983061 HKD983061 HTZ983061 IDV983061 INR983061 IXN983061 JHJ983061 JRF983061 KBB983061 KKX983061 KUT983061 LEP983061 LOL983061 LYH983061 MID983061 MRZ983061 NBV983061 NLR983061 NVN983061 OFJ983061 OPF983061 OZB983061 PIX983061 PST983061 QCP983061 QML983061 QWH983061 RGD983061 RPZ983061 RZV983061 SJR983061 STN983061 TDJ983061 TNF983061 TXB983061 UGX983061 UQT983061 VAP983061 VKL983061 VUH983061 WED983061 WNZ983061 WXV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BU983061 BU65557 BU131093 BU196629 BU262165 BU327701 BU393237 BU458773 BU524309 BU589845 BU655381 BU720917 BU786453 BU851989 BU917525 BU25"/>
    <dataValidation allowBlank="1" sqref="WXQ983062:WYB983068 LE65558:LP65564 VA65558:VL65564 AEW65558:AFH65564 AOS65558:APD65564 AYO65558:AYZ65564 BIK65558:BIV65564 BSG65558:BSR65564 CCC65558:CCN65564 CLY65558:CMJ65564 CVU65558:CWF65564 DFQ65558:DGB65564 DPM65558:DPX65564 DZI65558:DZT65564 EJE65558:EJP65564 ETA65558:ETL65564 FCW65558:FDH65564 FMS65558:FND65564 FWO65558:FWZ65564 GGK65558:GGV65564 GQG65558:GQR65564 HAC65558:HAN65564 HJY65558:HKJ65564 HTU65558:HUF65564 IDQ65558:IEB65564 INM65558:INX65564 IXI65558:IXT65564 JHE65558:JHP65564 JRA65558:JRL65564 KAW65558:KBH65564 KKS65558:KLD65564 KUO65558:KUZ65564 LEK65558:LEV65564 LOG65558:LOR65564 LYC65558:LYN65564 MHY65558:MIJ65564 MRU65558:MSF65564 NBQ65558:NCB65564 NLM65558:NLX65564 NVI65558:NVT65564 OFE65558:OFP65564 OPA65558:OPL65564 OYW65558:OZH65564 PIS65558:PJD65564 PSO65558:PSZ65564 QCK65558:QCV65564 QMG65558:QMR65564 QWC65558:QWN65564 RFY65558:RGJ65564 RPU65558:RQF65564 RZQ65558:SAB65564 SJM65558:SJX65564 STI65558:STT65564 TDE65558:TDP65564 TNA65558:TNL65564 TWW65558:TXH65564 UGS65558:UHD65564 UQO65558:UQZ65564 VAK65558:VAV65564 VKG65558:VKR65564 VUC65558:VUN65564 WDY65558:WEJ65564 WNU65558:WOF65564 WXQ65558:WYB65564 LE131094:LP131100 VA131094:VL131100 AEW131094:AFH131100 AOS131094:APD131100 AYO131094:AYZ131100 BIK131094:BIV131100 BSG131094:BSR131100 CCC131094:CCN131100 CLY131094:CMJ131100 CVU131094:CWF131100 DFQ131094:DGB131100 DPM131094:DPX131100 DZI131094:DZT131100 EJE131094:EJP131100 ETA131094:ETL131100 FCW131094:FDH131100 FMS131094:FND131100 FWO131094:FWZ131100 GGK131094:GGV131100 GQG131094:GQR131100 HAC131094:HAN131100 HJY131094:HKJ131100 HTU131094:HUF131100 IDQ131094:IEB131100 INM131094:INX131100 IXI131094:IXT131100 JHE131094:JHP131100 JRA131094:JRL131100 KAW131094:KBH131100 KKS131094:KLD131100 KUO131094:KUZ131100 LEK131094:LEV131100 LOG131094:LOR131100 LYC131094:LYN131100 MHY131094:MIJ131100 MRU131094:MSF131100 NBQ131094:NCB131100 NLM131094:NLX131100 NVI131094:NVT131100 OFE131094:OFP131100 OPA131094:OPL131100 OYW131094:OZH131100 PIS131094:PJD131100 PSO131094:PSZ131100 QCK131094:QCV131100 QMG131094:QMR131100 QWC131094:QWN131100 RFY131094:RGJ131100 RPU131094:RQF131100 RZQ131094:SAB131100 SJM131094:SJX131100 STI131094:STT131100 TDE131094:TDP131100 TNA131094:TNL131100 TWW131094:TXH131100 UGS131094:UHD131100 UQO131094:UQZ131100 VAK131094:VAV131100 VKG131094:VKR131100 VUC131094:VUN131100 WDY131094:WEJ131100 WNU131094:WOF131100 WXQ131094:WYB131100 LE196630:LP196636 VA196630:VL196636 AEW196630:AFH196636 AOS196630:APD196636 AYO196630:AYZ196636 BIK196630:BIV196636 BSG196630:BSR196636 CCC196630:CCN196636 CLY196630:CMJ196636 CVU196630:CWF196636 DFQ196630:DGB196636 DPM196630:DPX196636 DZI196630:DZT196636 EJE196630:EJP196636 ETA196630:ETL196636 FCW196630:FDH196636 FMS196630:FND196636 FWO196630:FWZ196636 GGK196630:GGV196636 GQG196630:GQR196636 HAC196630:HAN196636 HJY196630:HKJ196636 HTU196630:HUF196636 IDQ196630:IEB196636 INM196630:INX196636 IXI196630:IXT196636 JHE196630:JHP196636 JRA196630:JRL196636 KAW196630:KBH196636 KKS196630:KLD196636 KUO196630:KUZ196636 LEK196630:LEV196636 LOG196630:LOR196636 LYC196630:LYN196636 MHY196630:MIJ196636 MRU196630:MSF196636 NBQ196630:NCB196636 NLM196630:NLX196636 NVI196630:NVT196636 OFE196630:OFP196636 OPA196630:OPL196636 OYW196630:OZH196636 PIS196630:PJD196636 PSO196630:PSZ196636 QCK196630:QCV196636 QMG196630:QMR196636 QWC196630:QWN196636 RFY196630:RGJ196636 RPU196630:RQF196636 RZQ196630:SAB196636 SJM196630:SJX196636 STI196630:STT196636 TDE196630:TDP196636 TNA196630:TNL196636 TWW196630:TXH196636 UGS196630:UHD196636 UQO196630:UQZ196636 VAK196630:VAV196636 VKG196630:VKR196636 VUC196630:VUN196636 WDY196630:WEJ196636 WNU196630:WOF196636 WXQ196630:WYB196636 LE262166:LP262172 VA262166:VL262172 AEW262166:AFH262172 AOS262166:APD262172 AYO262166:AYZ262172 BIK262166:BIV262172 BSG262166:BSR262172 CCC262166:CCN262172 CLY262166:CMJ262172 CVU262166:CWF262172 DFQ262166:DGB262172 DPM262166:DPX262172 DZI262166:DZT262172 EJE262166:EJP262172 ETA262166:ETL262172 FCW262166:FDH262172 FMS262166:FND262172 FWO262166:FWZ262172 GGK262166:GGV262172 GQG262166:GQR262172 HAC262166:HAN262172 HJY262166:HKJ262172 HTU262166:HUF262172 IDQ262166:IEB262172 INM262166:INX262172 IXI262166:IXT262172 JHE262166:JHP262172 JRA262166:JRL262172 KAW262166:KBH262172 KKS262166:KLD262172 KUO262166:KUZ262172 LEK262166:LEV262172 LOG262166:LOR262172 LYC262166:LYN262172 MHY262166:MIJ262172 MRU262166:MSF262172 NBQ262166:NCB262172 NLM262166:NLX262172 NVI262166:NVT262172 OFE262166:OFP262172 OPA262166:OPL262172 OYW262166:OZH262172 PIS262166:PJD262172 PSO262166:PSZ262172 QCK262166:QCV262172 QMG262166:QMR262172 QWC262166:QWN262172 RFY262166:RGJ262172 RPU262166:RQF262172 RZQ262166:SAB262172 SJM262166:SJX262172 STI262166:STT262172 TDE262166:TDP262172 TNA262166:TNL262172 TWW262166:TXH262172 UGS262166:UHD262172 UQO262166:UQZ262172 VAK262166:VAV262172 VKG262166:VKR262172 VUC262166:VUN262172 WDY262166:WEJ262172 WNU262166:WOF262172 WXQ262166:WYB262172 LE327702:LP327708 VA327702:VL327708 AEW327702:AFH327708 AOS327702:APD327708 AYO327702:AYZ327708 BIK327702:BIV327708 BSG327702:BSR327708 CCC327702:CCN327708 CLY327702:CMJ327708 CVU327702:CWF327708 DFQ327702:DGB327708 DPM327702:DPX327708 DZI327702:DZT327708 EJE327702:EJP327708 ETA327702:ETL327708 FCW327702:FDH327708 FMS327702:FND327708 FWO327702:FWZ327708 GGK327702:GGV327708 GQG327702:GQR327708 HAC327702:HAN327708 HJY327702:HKJ327708 HTU327702:HUF327708 IDQ327702:IEB327708 INM327702:INX327708 IXI327702:IXT327708 JHE327702:JHP327708 JRA327702:JRL327708 KAW327702:KBH327708 KKS327702:KLD327708 KUO327702:KUZ327708 LEK327702:LEV327708 LOG327702:LOR327708 LYC327702:LYN327708 MHY327702:MIJ327708 MRU327702:MSF327708 NBQ327702:NCB327708 NLM327702:NLX327708 NVI327702:NVT327708 OFE327702:OFP327708 OPA327702:OPL327708 OYW327702:OZH327708 PIS327702:PJD327708 PSO327702:PSZ327708 QCK327702:QCV327708 QMG327702:QMR327708 QWC327702:QWN327708 RFY327702:RGJ327708 RPU327702:RQF327708 RZQ327702:SAB327708 SJM327702:SJX327708 STI327702:STT327708 TDE327702:TDP327708 TNA327702:TNL327708 TWW327702:TXH327708 UGS327702:UHD327708 UQO327702:UQZ327708 VAK327702:VAV327708 VKG327702:VKR327708 VUC327702:VUN327708 WDY327702:WEJ327708 WNU327702:WOF327708 WXQ327702:WYB327708 LE393238:LP393244 VA393238:VL393244 AEW393238:AFH393244 AOS393238:APD393244 AYO393238:AYZ393244 BIK393238:BIV393244 BSG393238:BSR393244 CCC393238:CCN393244 CLY393238:CMJ393244 CVU393238:CWF393244 DFQ393238:DGB393244 DPM393238:DPX393244 DZI393238:DZT393244 EJE393238:EJP393244 ETA393238:ETL393244 FCW393238:FDH393244 FMS393238:FND393244 FWO393238:FWZ393244 GGK393238:GGV393244 GQG393238:GQR393244 HAC393238:HAN393244 HJY393238:HKJ393244 HTU393238:HUF393244 IDQ393238:IEB393244 INM393238:INX393244 IXI393238:IXT393244 JHE393238:JHP393244 JRA393238:JRL393244 KAW393238:KBH393244 KKS393238:KLD393244 KUO393238:KUZ393244 LEK393238:LEV393244 LOG393238:LOR393244 LYC393238:LYN393244 MHY393238:MIJ393244 MRU393238:MSF393244 NBQ393238:NCB393244 NLM393238:NLX393244 NVI393238:NVT393244 OFE393238:OFP393244 OPA393238:OPL393244 OYW393238:OZH393244 PIS393238:PJD393244 PSO393238:PSZ393244 QCK393238:QCV393244 QMG393238:QMR393244 QWC393238:QWN393244 RFY393238:RGJ393244 RPU393238:RQF393244 RZQ393238:SAB393244 SJM393238:SJX393244 STI393238:STT393244 TDE393238:TDP393244 TNA393238:TNL393244 TWW393238:TXH393244 UGS393238:UHD393244 UQO393238:UQZ393244 VAK393238:VAV393244 VKG393238:VKR393244 VUC393238:VUN393244 WDY393238:WEJ393244 WNU393238:WOF393244 WXQ393238:WYB393244 LE458774:LP458780 VA458774:VL458780 AEW458774:AFH458780 AOS458774:APD458780 AYO458774:AYZ458780 BIK458774:BIV458780 BSG458774:BSR458780 CCC458774:CCN458780 CLY458774:CMJ458780 CVU458774:CWF458780 DFQ458774:DGB458780 DPM458774:DPX458780 DZI458774:DZT458780 EJE458774:EJP458780 ETA458774:ETL458780 FCW458774:FDH458780 FMS458774:FND458780 FWO458774:FWZ458780 GGK458774:GGV458780 GQG458774:GQR458780 HAC458774:HAN458780 HJY458774:HKJ458780 HTU458774:HUF458780 IDQ458774:IEB458780 INM458774:INX458780 IXI458774:IXT458780 JHE458774:JHP458780 JRA458774:JRL458780 KAW458774:KBH458780 KKS458774:KLD458780 KUO458774:KUZ458780 LEK458774:LEV458780 LOG458774:LOR458780 LYC458774:LYN458780 MHY458774:MIJ458780 MRU458774:MSF458780 NBQ458774:NCB458780 NLM458774:NLX458780 NVI458774:NVT458780 OFE458774:OFP458780 OPA458774:OPL458780 OYW458774:OZH458780 PIS458774:PJD458780 PSO458774:PSZ458780 QCK458774:QCV458780 QMG458774:QMR458780 QWC458774:QWN458780 RFY458774:RGJ458780 RPU458774:RQF458780 RZQ458774:SAB458780 SJM458774:SJX458780 STI458774:STT458780 TDE458774:TDP458780 TNA458774:TNL458780 TWW458774:TXH458780 UGS458774:UHD458780 UQO458774:UQZ458780 VAK458774:VAV458780 VKG458774:VKR458780 VUC458774:VUN458780 WDY458774:WEJ458780 WNU458774:WOF458780 WXQ458774:WYB458780 LE524310:LP524316 VA524310:VL524316 AEW524310:AFH524316 AOS524310:APD524316 AYO524310:AYZ524316 BIK524310:BIV524316 BSG524310:BSR524316 CCC524310:CCN524316 CLY524310:CMJ524316 CVU524310:CWF524316 DFQ524310:DGB524316 DPM524310:DPX524316 DZI524310:DZT524316 EJE524310:EJP524316 ETA524310:ETL524316 FCW524310:FDH524316 FMS524310:FND524316 FWO524310:FWZ524316 GGK524310:GGV524316 GQG524310:GQR524316 HAC524310:HAN524316 HJY524310:HKJ524316 HTU524310:HUF524316 IDQ524310:IEB524316 INM524310:INX524316 IXI524310:IXT524316 JHE524310:JHP524316 JRA524310:JRL524316 KAW524310:KBH524316 KKS524310:KLD524316 KUO524310:KUZ524316 LEK524310:LEV524316 LOG524310:LOR524316 LYC524310:LYN524316 MHY524310:MIJ524316 MRU524310:MSF524316 NBQ524310:NCB524316 NLM524310:NLX524316 NVI524310:NVT524316 OFE524310:OFP524316 OPA524310:OPL524316 OYW524310:OZH524316 PIS524310:PJD524316 PSO524310:PSZ524316 QCK524310:QCV524316 QMG524310:QMR524316 QWC524310:QWN524316 RFY524310:RGJ524316 RPU524310:RQF524316 RZQ524310:SAB524316 SJM524310:SJX524316 STI524310:STT524316 TDE524310:TDP524316 TNA524310:TNL524316 TWW524310:TXH524316 UGS524310:UHD524316 UQO524310:UQZ524316 VAK524310:VAV524316 VKG524310:VKR524316 VUC524310:VUN524316 WDY524310:WEJ524316 WNU524310:WOF524316 WXQ524310:WYB524316 LE589846:LP589852 VA589846:VL589852 AEW589846:AFH589852 AOS589846:APD589852 AYO589846:AYZ589852 BIK589846:BIV589852 BSG589846:BSR589852 CCC589846:CCN589852 CLY589846:CMJ589852 CVU589846:CWF589852 DFQ589846:DGB589852 DPM589846:DPX589852 DZI589846:DZT589852 EJE589846:EJP589852 ETA589846:ETL589852 FCW589846:FDH589852 FMS589846:FND589852 FWO589846:FWZ589852 GGK589846:GGV589852 GQG589846:GQR589852 HAC589846:HAN589852 HJY589846:HKJ589852 HTU589846:HUF589852 IDQ589846:IEB589852 INM589846:INX589852 IXI589846:IXT589852 JHE589846:JHP589852 JRA589846:JRL589852 KAW589846:KBH589852 KKS589846:KLD589852 KUO589846:KUZ589852 LEK589846:LEV589852 LOG589846:LOR589852 LYC589846:LYN589852 MHY589846:MIJ589852 MRU589846:MSF589852 NBQ589846:NCB589852 NLM589846:NLX589852 NVI589846:NVT589852 OFE589846:OFP589852 OPA589846:OPL589852 OYW589846:OZH589852 PIS589846:PJD589852 PSO589846:PSZ589852 QCK589846:QCV589852 QMG589846:QMR589852 QWC589846:QWN589852 RFY589846:RGJ589852 RPU589846:RQF589852 RZQ589846:SAB589852 SJM589846:SJX589852 STI589846:STT589852 TDE589846:TDP589852 TNA589846:TNL589852 TWW589846:TXH589852 UGS589846:UHD589852 UQO589846:UQZ589852 VAK589846:VAV589852 VKG589846:VKR589852 VUC589846:VUN589852 WDY589846:WEJ589852 WNU589846:WOF589852 WXQ589846:WYB589852 LE655382:LP655388 VA655382:VL655388 AEW655382:AFH655388 AOS655382:APD655388 AYO655382:AYZ655388 BIK655382:BIV655388 BSG655382:BSR655388 CCC655382:CCN655388 CLY655382:CMJ655388 CVU655382:CWF655388 DFQ655382:DGB655388 DPM655382:DPX655388 DZI655382:DZT655388 EJE655382:EJP655388 ETA655382:ETL655388 FCW655382:FDH655388 FMS655382:FND655388 FWO655382:FWZ655388 GGK655382:GGV655388 GQG655382:GQR655388 HAC655382:HAN655388 HJY655382:HKJ655388 HTU655382:HUF655388 IDQ655382:IEB655388 INM655382:INX655388 IXI655382:IXT655388 JHE655382:JHP655388 JRA655382:JRL655388 KAW655382:KBH655388 KKS655382:KLD655388 KUO655382:KUZ655388 LEK655382:LEV655388 LOG655382:LOR655388 LYC655382:LYN655388 MHY655382:MIJ655388 MRU655382:MSF655388 NBQ655382:NCB655388 NLM655382:NLX655388 NVI655382:NVT655388 OFE655382:OFP655388 OPA655382:OPL655388 OYW655382:OZH655388 PIS655382:PJD655388 PSO655382:PSZ655388 QCK655382:QCV655388 QMG655382:QMR655388 QWC655382:QWN655388 RFY655382:RGJ655388 RPU655382:RQF655388 RZQ655382:SAB655388 SJM655382:SJX655388 STI655382:STT655388 TDE655382:TDP655388 TNA655382:TNL655388 TWW655382:TXH655388 UGS655382:UHD655388 UQO655382:UQZ655388 VAK655382:VAV655388 VKG655382:VKR655388 VUC655382:VUN655388 WDY655382:WEJ655388 WNU655382:WOF655388 WXQ655382:WYB655388 LE720918:LP720924 VA720918:VL720924 AEW720918:AFH720924 AOS720918:APD720924 AYO720918:AYZ720924 BIK720918:BIV720924 BSG720918:BSR720924 CCC720918:CCN720924 CLY720918:CMJ720924 CVU720918:CWF720924 DFQ720918:DGB720924 DPM720918:DPX720924 DZI720918:DZT720924 EJE720918:EJP720924 ETA720918:ETL720924 FCW720918:FDH720924 FMS720918:FND720924 FWO720918:FWZ720924 GGK720918:GGV720924 GQG720918:GQR720924 HAC720918:HAN720924 HJY720918:HKJ720924 HTU720918:HUF720924 IDQ720918:IEB720924 INM720918:INX720924 IXI720918:IXT720924 JHE720918:JHP720924 JRA720918:JRL720924 KAW720918:KBH720924 KKS720918:KLD720924 KUO720918:KUZ720924 LEK720918:LEV720924 LOG720918:LOR720924 LYC720918:LYN720924 MHY720918:MIJ720924 MRU720918:MSF720924 NBQ720918:NCB720924 NLM720918:NLX720924 NVI720918:NVT720924 OFE720918:OFP720924 OPA720918:OPL720924 OYW720918:OZH720924 PIS720918:PJD720924 PSO720918:PSZ720924 QCK720918:QCV720924 QMG720918:QMR720924 QWC720918:QWN720924 RFY720918:RGJ720924 RPU720918:RQF720924 RZQ720918:SAB720924 SJM720918:SJX720924 STI720918:STT720924 TDE720918:TDP720924 TNA720918:TNL720924 TWW720918:TXH720924 UGS720918:UHD720924 UQO720918:UQZ720924 VAK720918:VAV720924 VKG720918:VKR720924 VUC720918:VUN720924 WDY720918:WEJ720924 WNU720918:WOF720924 WXQ720918:WYB720924 LE786454:LP786460 VA786454:VL786460 AEW786454:AFH786460 AOS786454:APD786460 AYO786454:AYZ786460 BIK786454:BIV786460 BSG786454:BSR786460 CCC786454:CCN786460 CLY786454:CMJ786460 CVU786454:CWF786460 DFQ786454:DGB786460 DPM786454:DPX786460 DZI786454:DZT786460 EJE786454:EJP786460 ETA786454:ETL786460 FCW786454:FDH786460 FMS786454:FND786460 FWO786454:FWZ786460 GGK786454:GGV786460 GQG786454:GQR786460 HAC786454:HAN786460 HJY786454:HKJ786460 HTU786454:HUF786460 IDQ786454:IEB786460 INM786454:INX786460 IXI786454:IXT786460 JHE786454:JHP786460 JRA786454:JRL786460 KAW786454:KBH786460 KKS786454:KLD786460 KUO786454:KUZ786460 LEK786454:LEV786460 LOG786454:LOR786460 LYC786454:LYN786460 MHY786454:MIJ786460 MRU786454:MSF786460 NBQ786454:NCB786460 NLM786454:NLX786460 NVI786454:NVT786460 OFE786454:OFP786460 OPA786454:OPL786460 OYW786454:OZH786460 PIS786454:PJD786460 PSO786454:PSZ786460 QCK786454:QCV786460 QMG786454:QMR786460 QWC786454:QWN786460 RFY786454:RGJ786460 RPU786454:RQF786460 RZQ786454:SAB786460 SJM786454:SJX786460 STI786454:STT786460 TDE786454:TDP786460 TNA786454:TNL786460 TWW786454:TXH786460 UGS786454:UHD786460 UQO786454:UQZ786460 VAK786454:VAV786460 VKG786454:VKR786460 VUC786454:VUN786460 WDY786454:WEJ786460 WNU786454:WOF786460 WXQ786454:WYB786460 LE851990:LP851996 VA851990:VL851996 AEW851990:AFH851996 AOS851990:APD851996 AYO851990:AYZ851996 BIK851990:BIV851996 BSG851990:BSR851996 CCC851990:CCN851996 CLY851990:CMJ851996 CVU851990:CWF851996 DFQ851990:DGB851996 DPM851990:DPX851996 DZI851990:DZT851996 EJE851990:EJP851996 ETA851990:ETL851996 FCW851990:FDH851996 FMS851990:FND851996 FWO851990:FWZ851996 GGK851990:GGV851996 GQG851990:GQR851996 HAC851990:HAN851996 HJY851990:HKJ851996 HTU851990:HUF851996 IDQ851990:IEB851996 INM851990:INX851996 IXI851990:IXT851996 JHE851990:JHP851996 JRA851990:JRL851996 KAW851990:KBH851996 KKS851990:KLD851996 KUO851990:KUZ851996 LEK851990:LEV851996 LOG851990:LOR851996 LYC851990:LYN851996 MHY851990:MIJ851996 MRU851990:MSF851996 NBQ851990:NCB851996 NLM851990:NLX851996 NVI851990:NVT851996 OFE851990:OFP851996 OPA851990:OPL851996 OYW851990:OZH851996 PIS851990:PJD851996 PSO851990:PSZ851996 QCK851990:QCV851996 QMG851990:QMR851996 QWC851990:QWN851996 RFY851990:RGJ851996 RPU851990:RQF851996 RZQ851990:SAB851996 SJM851990:SJX851996 STI851990:STT851996 TDE851990:TDP851996 TNA851990:TNL851996 TWW851990:TXH851996 UGS851990:UHD851996 UQO851990:UQZ851996 VAK851990:VAV851996 VKG851990:VKR851996 VUC851990:VUN851996 WDY851990:WEJ851996 WNU851990:WOF851996 WXQ851990:WYB851996 LE917526:LP917532 VA917526:VL917532 AEW917526:AFH917532 AOS917526:APD917532 AYO917526:AYZ917532 BIK917526:BIV917532 BSG917526:BSR917532 CCC917526:CCN917532 CLY917526:CMJ917532 CVU917526:CWF917532 DFQ917526:DGB917532 DPM917526:DPX917532 DZI917526:DZT917532 EJE917526:EJP917532 ETA917526:ETL917532 FCW917526:FDH917532 FMS917526:FND917532 FWO917526:FWZ917532 GGK917526:GGV917532 GQG917526:GQR917532 HAC917526:HAN917532 HJY917526:HKJ917532 HTU917526:HUF917532 IDQ917526:IEB917532 INM917526:INX917532 IXI917526:IXT917532 JHE917526:JHP917532 JRA917526:JRL917532 KAW917526:KBH917532 KKS917526:KLD917532 KUO917526:KUZ917532 LEK917526:LEV917532 LOG917526:LOR917532 LYC917526:LYN917532 MHY917526:MIJ917532 MRU917526:MSF917532 NBQ917526:NCB917532 NLM917526:NLX917532 NVI917526:NVT917532 OFE917526:OFP917532 OPA917526:OPL917532 OYW917526:OZH917532 PIS917526:PJD917532 PSO917526:PSZ917532 QCK917526:QCV917532 QMG917526:QMR917532 QWC917526:QWN917532 RFY917526:RGJ917532 RPU917526:RQF917532 RZQ917526:SAB917532 SJM917526:SJX917532 STI917526:STT917532 TDE917526:TDP917532 TNA917526:TNL917532 TWW917526:TXH917532 UGS917526:UHD917532 UQO917526:UQZ917532 VAK917526:VAV917532 VKG917526:VKR917532 VUC917526:VUN917532 WDY917526:WEJ917532 WNU917526:WOF917532 WXQ917526:WYB917532 LE983062:LP983068 VA983062:VL983068 AEW983062:AFH983068 AOS983062:APD983068 AYO983062:AYZ983068 BIK983062:BIV983068 BSG983062:BSR983068 CCC983062:CCN983068 CLY983062:CMJ983068 CVU983062:CWF983068 DFQ983062:DGB983068 DPM983062:DPX983068 DZI983062:DZT983068 EJE983062:EJP983068 ETA983062:ETL983068 FCW983062:FDH983068 FMS983062:FND983068 FWO983062:FWZ983068 GGK983062:GGV983068 GQG983062:GQR983068 HAC983062:HAN983068 HJY983062:HKJ983068 HTU983062:HUF983068 IDQ983062:IEB983068 INM983062:INX983068 IXI983062:IXT983068 JHE983062:JHP983068 JRA983062:JRL983068 KAW983062:KBH983068 KKS983062:KLD983068 KUO983062:KUZ983068 LEK983062:LEV983068 LOG983062:LOR983068 LYC983062:LYN983068 MHY983062:MIJ983068 MRU983062:MSF983068 NBQ983062:NCB983068 NLM983062:NLX983068 NVI983062:NVT983068 OFE983062:OFP983068 OPA983062:OPL983068 OYW983062:OZH983068 PIS983062:PJD983068 PSO983062:PSZ983068 QCK983062:QCV983068 QMG983062:QMR983068 QWC983062:QWN983068 RFY983062:RGJ983068 RPU983062:RQF983068 RZQ983062:SAB983068 SJM983062:SJX983068 STI983062:STT983068 TDE983062:TDP983068 TNA983062:TNL983068 TWW983062:TXH983068 UGS983062:UHD983068 UQO983062:UQZ983068 VAK983062:VAV983068 VKG983062:VKR983068 VUC983062:VUN983068 WDY983062:WEJ983068 WNU983062:WOF983068 AEW26:AFH28 AOS26:APD28 AYO26:AYZ28 BIK26:BIV28 BSG26:BSR28 CCC26:CCN28 CLY26:CMJ28 CVU26:CWF28 DFQ26:DGB28 DPM26:DPX28 DZI26:DZT28 EJE26:EJP28 ETA26:ETL28 FCW26:FDH28 FMS26:FND28 FWO26:FWZ28 GGK26:GGV28 GQG26:GQR28 HAC26:HAN28 HJY26:HKJ28 HTU26:HUF28 IDQ26:IEB28 INM26:INX28 IXI26:IXT28 JHE26:JHP28 JRA26:JRL28 KAW26:KBH28 KKS26:KLD28 KUO26:KUZ28 LEK26:LEV28 LOG26:LOR28 LYC26:LYN28 MHY26:MIJ28 MRU26:MSF28 NBQ26:NCB28 NLM26:NLX28 NVI26:NVT28 OFE26:OFP28 OPA26:OPL28 OYW26:OZH28 PIS26:PJD28 PSO26:PSZ28 QCK26:QCV28 QMG26:QMR28 QWC26:QWN28 RFY26:RGJ28 RPU26:RQF28 RZQ26:SAB28 SJM26:SJX28 STI26:STT28 TDE26:TDP28 TNA26:TNL28 TWW26:TXH28 UGS26:UHD28 UQO26:UQZ28 VAK26:VAV28 VKG26:VKR28 VUC26:VUN28 WDY26:WEJ28 WNU26:WOF28 WXQ26:WYB28 LE26:LP28 VA26:VL28 L26:BZ26 L131094:CA131100 L196630:CA196636 L262166:CA262172 L327702:CA327708 L393238:CA393244 L458774:CA458780 L524310:CA524316 L589846:CA589852 L655382:CA655388 L720918:CA720924 L786454:CA786460 L851990:CA851996 L917526:CA917532 L983062:CA983068 L65558:CA65564 L27:CA28"/>
    <dataValidation type="list" allowBlank="1" showInputMessage="1" showErrorMessage="1" errorTitle="Ошибка" error="Выберите значение из списка" prompt="Выберите значение из списка" sqref="O23 V23 AC23 AJ23 AQ23 AX23 BE23 BL23 BS23">
      <formula1>kind_of_cons</formula1>
    </dataValidation>
    <dataValidation type="decimal" allowBlank="1" showErrorMessage="1" errorTitle="Ошибка" error="Допускается ввод только действительных чисел!" sqref="O24 V24 AC24 AJ24 AQ24 AX24 BE24 BL24 BS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201" t="s">
        <v>491</v>
      </c>
      <c r="G2" s="1202"/>
      <c r="H2" s="1203"/>
      <c r="I2" s="806"/>
    </row>
    <row r="3" spans="1:20" ht="3" customHeight="1"/>
    <row r="4" spans="1:20" s="1007" customFormat="1" ht="11.25">
      <c r="A4" s="1013"/>
      <c r="B4" s="1013"/>
      <c r="C4" s="1013"/>
      <c r="D4" s="1013"/>
      <c r="F4" s="1160" t="s">
        <v>454</v>
      </c>
      <c r="G4" s="1160"/>
      <c r="H4" s="1160"/>
      <c r="I4" s="1204"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204"/>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027" t="str">
        <f>IF(dateCh="","",dateCh)</f>
        <v>28.11.2022</v>
      </c>
      <c r="I7" s="816" t="s">
        <v>493</v>
      </c>
      <c r="J7" s="615"/>
      <c r="K7" s="1013"/>
      <c r="L7" s="1013"/>
      <c r="M7" s="1013"/>
      <c r="N7" s="1013"/>
      <c r="O7" s="1013"/>
      <c r="P7" s="1013"/>
      <c r="Q7" s="1013"/>
      <c r="R7" s="1013"/>
      <c r="S7" s="1013"/>
      <c r="T7" s="1013"/>
    </row>
    <row r="8" spans="1:20" s="1007" customFormat="1" ht="45">
      <c r="A8" s="1205">
        <v>1</v>
      </c>
      <c r="B8" s="1013"/>
      <c r="C8" s="1013"/>
      <c r="D8" s="1013"/>
      <c r="F8" s="1029" t="str">
        <f>"2." &amp;mergeValue(A8)</f>
        <v>2.1</v>
      </c>
      <c r="G8" s="815" t="s">
        <v>494</v>
      </c>
      <c r="H8" s="1027"/>
      <c r="I8" s="816" t="s">
        <v>590</v>
      </c>
      <c r="J8" s="615"/>
      <c r="K8" s="1013"/>
      <c r="L8" s="1013"/>
      <c r="M8" s="1013"/>
      <c r="N8" s="1013"/>
      <c r="O8" s="1013"/>
      <c r="P8" s="1013"/>
      <c r="Q8" s="1013"/>
      <c r="R8" s="1013"/>
      <c r="S8" s="1013"/>
      <c r="T8" s="1013"/>
    </row>
    <row r="9" spans="1:20" s="1007" customFormat="1" ht="22.5">
      <c r="A9" s="1205"/>
      <c r="B9" s="1013"/>
      <c r="C9" s="1013"/>
      <c r="D9" s="1013"/>
      <c r="F9" s="1029" t="str">
        <f>"3." &amp;mergeValue(A9)</f>
        <v>3.1</v>
      </c>
      <c r="G9" s="815" t="s">
        <v>495</v>
      </c>
      <c r="H9" s="1027"/>
      <c r="I9" s="816" t="s">
        <v>588</v>
      </c>
      <c r="J9" s="615"/>
      <c r="K9" s="1013"/>
      <c r="L9" s="1013"/>
      <c r="M9" s="1013"/>
      <c r="N9" s="1013"/>
      <c r="O9" s="1013"/>
      <c r="P9" s="1013"/>
      <c r="Q9" s="1013"/>
      <c r="R9" s="1013"/>
      <c r="S9" s="1013"/>
      <c r="T9" s="1013"/>
    </row>
    <row r="10" spans="1:20" s="1007" customFormat="1" ht="22.5">
      <c r="A10" s="1205"/>
      <c r="B10" s="1013"/>
      <c r="C10" s="1013"/>
      <c r="D10" s="1013"/>
      <c r="F10" s="1029" t="str">
        <f>"4."&amp;mergeValue(A10)</f>
        <v>4.1</v>
      </c>
      <c r="G10" s="815" t="s">
        <v>496</v>
      </c>
      <c r="H10" s="1031" t="s">
        <v>458</v>
      </c>
      <c r="I10" s="816"/>
      <c r="J10" s="615"/>
      <c r="K10" s="1013"/>
      <c r="L10" s="1013"/>
      <c r="M10" s="1013"/>
      <c r="N10" s="1013"/>
      <c r="O10" s="1013"/>
      <c r="P10" s="1013"/>
      <c r="Q10" s="1013"/>
      <c r="R10" s="1013"/>
      <c r="S10" s="1013"/>
      <c r="T10" s="1013"/>
    </row>
    <row r="11" spans="1:20" s="1007" customFormat="1" ht="18.75">
      <c r="A11" s="1205"/>
      <c r="B11" s="1205">
        <v>1</v>
      </c>
      <c r="C11" s="1023"/>
      <c r="D11" s="1023"/>
      <c r="F11" s="1029" t="str">
        <f>"4."&amp;mergeValue(A11) &amp;"."&amp;mergeValue(B11)</f>
        <v>4.1.1</v>
      </c>
      <c r="G11" s="830" t="s">
        <v>592</v>
      </c>
      <c r="H11" s="1027" t="str">
        <f>IF(region_name="","",region_name)</f>
        <v>Челябинская область</v>
      </c>
      <c r="I11" s="816" t="s">
        <v>499</v>
      </c>
      <c r="J11" s="615"/>
      <c r="K11" s="1013"/>
      <c r="L11" s="1013"/>
      <c r="M11" s="1013"/>
      <c r="N11" s="1013"/>
      <c r="O11" s="1013"/>
      <c r="P11" s="1013"/>
      <c r="Q11" s="1013"/>
      <c r="R11" s="1013"/>
      <c r="S11" s="1013"/>
      <c r="T11" s="1013"/>
    </row>
    <row r="12" spans="1:20" s="1007" customFormat="1" ht="22.5">
      <c r="A12" s="1205"/>
      <c r="B12" s="1205"/>
      <c r="C12" s="1205">
        <v>1</v>
      </c>
      <c r="D12" s="1023"/>
      <c r="F12" s="1029" t="str">
        <f>"4."&amp;mergeValue(A12) &amp;"."&amp;mergeValue(B12)&amp;"."&amp;mergeValue(C12)</f>
        <v>4.1.1.1</v>
      </c>
      <c r="G12" s="817" t="s">
        <v>497</v>
      </c>
      <c r="H12" s="1027"/>
      <c r="I12" s="816" t="s">
        <v>500</v>
      </c>
      <c r="J12" s="615"/>
      <c r="K12" s="1013"/>
      <c r="L12" s="1013"/>
      <c r="M12" s="1013"/>
      <c r="N12" s="1013"/>
      <c r="O12" s="1013"/>
      <c r="P12" s="1013"/>
      <c r="Q12" s="1013"/>
      <c r="R12" s="1013"/>
      <c r="S12" s="1013"/>
      <c r="T12" s="1013"/>
    </row>
    <row r="13" spans="1:20" s="1007" customFormat="1" ht="39" customHeight="1">
      <c r="A13" s="1205"/>
      <c r="B13" s="1205"/>
      <c r="C13" s="1205"/>
      <c r="D13" s="1023">
        <v>1</v>
      </c>
      <c r="F13" s="1029" t="str">
        <f>"4."&amp;mergeValue(A13) &amp;"."&amp;mergeValue(B13)&amp;"."&amp;mergeValue(C13)&amp;"."&amp;mergeValue(D13)</f>
        <v>4.1.1.1.1</v>
      </c>
      <c r="G13" s="818" t="s">
        <v>498</v>
      </c>
      <c r="H13" s="1027"/>
      <c r="I13" s="1206" t="s">
        <v>591</v>
      </c>
      <c r="J13" s="615"/>
      <c r="K13" s="1013"/>
      <c r="L13" s="1013"/>
      <c r="M13" s="1013"/>
      <c r="N13" s="1013"/>
      <c r="O13" s="1013"/>
      <c r="P13" s="1013"/>
      <c r="Q13" s="1013"/>
      <c r="R13" s="1013"/>
      <c r="S13" s="1013"/>
      <c r="T13" s="1013"/>
    </row>
    <row r="14" spans="1:20" s="1007" customFormat="1" ht="18.75">
      <c r="A14" s="1205"/>
      <c r="B14" s="1205"/>
      <c r="C14" s="1205"/>
      <c r="D14" s="1023"/>
      <c r="F14" s="819"/>
      <c r="G14" s="1000" t="s">
        <v>4</v>
      </c>
      <c r="H14" s="624"/>
      <c r="I14" s="1206"/>
      <c r="J14" s="615"/>
      <c r="K14" s="1013"/>
      <c r="L14" s="1013"/>
      <c r="M14" s="1013"/>
      <c r="N14" s="1013"/>
      <c r="O14" s="1013"/>
      <c r="P14" s="1013"/>
      <c r="Q14" s="1013"/>
      <c r="R14" s="1013"/>
      <c r="S14" s="1013"/>
      <c r="T14" s="1013"/>
    </row>
    <row r="15" spans="1:20" s="1007" customFormat="1" ht="18.75">
      <c r="A15" s="1205"/>
      <c r="B15" s="1205"/>
      <c r="C15" s="1023"/>
      <c r="D15" s="1023"/>
      <c r="F15" s="634"/>
      <c r="G15" s="577" t="s">
        <v>403</v>
      </c>
      <c r="H15" s="635"/>
      <c r="I15" s="636"/>
      <c r="J15" s="615"/>
      <c r="K15" s="1013"/>
      <c r="L15" s="1013"/>
      <c r="M15" s="1013"/>
      <c r="N15" s="1013"/>
      <c r="O15" s="1013"/>
      <c r="P15" s="1013"/>
      <c r="Q15" s="1013"/>
      <c r="R15" s="1013"/>
      <c r="S15" s="1013"/>
      <c r="T15" s="1013"/>
    </row>
    <row r="16" spans="1:20" s="1007" customFormat="1" ht="18.75">
      <c r="A16" s="1205"/>
      <c r="B16" s="1013"/>
      <c r="C16" s="1013"/>
      <c r="D16" s="1013"/>
      <c r="F16" s="819"/>
      <c r="G16" s="733" t="s">
        <v>506</v>
      </c>
      <c r="H16" s="820"/>
      <c r="I16" s="821"/>
      <c r="J16" s="615"/>
      <c r="K16" s="1013"/>
      <c r="L16" s="1013"/>
      <c r="M16" s="1013"/>
      <c r="N16" s="1013"/>
      <c r="O16" s="1013"/>
      <c r="P16" s="1013"/>
      <c r="Q16" s="1013"/>
      <c r="R16" s="1013"/>
      <c r="S16" s="1013"/>
      <c r="T16" s="1013"/>
    </row>
    <row r="17" spans="1:20" s="1007" customFormat="1" ht="18.75">
      <c r="A17" s="1013"/>
      <c r="B17" s="1013"/>
      <c r="C17" s="1013"/>
      <c r="D17" s="1013"/>
      <c r="F17" s="819"/>
      <c r="G17" s="736" t="s">
        <v>505</v>
      </c>
      <c r="H17" s="820"/>
      <c r="I17" s="821"/>
      <c r="J17" s="615"/>
      <c r="K17" s="1013"/>
      <c r="L17" s="1013"/>
      <c r="M17" s="1013"/>
      <c r="N17" s="1013"/>
      <c r="O17" s="1013"/>
      <c r="P17" s="1013"/>
      <c r="Q17" s="1013"/>
      <c r="R17" s="1013"/>
      <c r="S17" s="1013"/>
      <c r="T17" s="1013"/>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0" t="s">
        <v>593</v>
      </c>
      <c r="H19" s="1200"/>
      <c r="I19" s="983"/>
      <c r="J19" s="773"/>
      <c r="K19" s="773"/>
      <c r="L19" s="773"/>
      <c r="M19" s="773"/>
      <c r="N19" s="773"/>
      <c r="O19" s="773"/>
      <c r="P19" s="773"/>
      <c r="Q19" s="773"/>
      <c r="R19" s="773"/>
      <c r="S19" s="773"/>
      <c r="T19" s="773"/>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8"/>
    <col min="26" max="26" width="11.140625" style="1008" customWidth="1"/>
    <col min="27" max="34" width="10.5703125" style="1008"/>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33" t="s">
        <v>631</v>
      </c>
      <c r="M5" s="1233"/>
      <c r="N5" s="1233"/>
      <c r="O5" s="1233"/>
      <c r="P5" s="1233"/>
      <c r="Q5" s="1233"/>
      <c r="R5" s="1233"/>
      <c r="S5" s="1233"/>
      <c r="T5" s="1233"/>
      <c r="U5" s="664"/>
    </row>
    <row r="6" spans="1:34" ht="3" customHeight="1">
      <c r="J6" s="995"/>
      <c r="K6" s="995"/>
      <c r="L6" s="991"/>
      <c r="M6" s="991"/>
      <c r="N6" s="991"/>
      <c r="O6" s="755"/>
      <c r="P6" s="755"/>
      <c r="Q6" s="755"/>
      <c r="R6" s="755"/>
      <c r="S6" s="755"/>
      <c r="T6" s="755"/>
      <c r="U6" s="755"/>
      <c r="V6" s="998"/>
    </row>
    <row r="7" spans="1:34" s="1007" customFormat="1" ht="22.5">
      <c r="A7" s="1013"/>
      <c r="B7" s="1013"/>
      <c r="C7" s="1013"/>
      <c r="D7" s="1013"/>
      <c r="E7" s="1013"/>
      <c r="F7" s="1013"/>
      <c r="G7" s="1013"/>
      <c r="H7" s="1013"/>
      <c r="L7" s="499"/>
      <c r="M7" s="617" t="s">
        <v>502</v>
      </c>
      <c r="N7" s="666"/>
      <c r="O7" s="1210" t="str">
        <f>IF(NameOrPr_ch="",IF(NameOrPr="","",NameOrPr),NameOrPr_ch)</f>
        <v>Министерство тарифного регулирования и энергетики Челябинской области</v>
      </c>
      <c r="P7" s="1210"/>
      <c r="Q7" s="1210"/>
      <c r="R7" s="1210"/>
      <c r="S7" s="1210"/>
      <c r="T7" s="1210"/>
      <c r="U7" s="767"/>
      <c r="V7" s="767"/>
      <c r="W7" s="519"/>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499"/>
      <c r="M8" s="617" t="s">
        <v>596</v>
      </c>
      <c r="N8" s="666"/>
      <c r="O8" s="1210" t="str">
        <f>IF(datePr_ch="",IF(datePr="","",datePr),datePr_ch)</f>
        <v>28.11.2022</v>
      </c>
      <c r="P8" s="1210"/>
      <c r="Q8" s="1210"/>
      <c r="R8" s="1210"/>
      <c r="S8" s="1210"/>
      <c r="T8" s="1210"/>
      <c r="U8" s="767"/>
      <c r="V8" s="767"/>
      <c r="W8" s="519"/>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1"/>
      <c r="M9" s="617" t="s">
        <v>595</v>
      </c>
      <c r="N9" s="666"/>
      <c r="O9" s="1210" t="str">
        <f>IF(numberPr_ch="",IF(numberPr="","",numberPr),numberPr_ch)</f>
        <v>102/160</v>
      </c>
      <c r="P9" s="1210"/>
      <c r="Q9" s="1210"/>
      <c r="R9" s="1210"/>
      <c r="S9" s="1210"/>
      <c r="T9" s="1210"/>
      <c r="U9" s="767"/>
      <c r="V9" s="767"/>
      <c r="W9" s="519"/>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1"/>
      <c r="M10" s="617" t="s">
        <v>501</v>
      </c>
      <c r="N10" s="666"/>
      <c r="O10" s="1210" t="str">
        <f>IF(IstPub_ch="",IF(IstPub="","",IstPub),IstPub_ch)</f>
        <v>Официальный сайт Министерства тарифного регулирования и энергетики Челябинской области</v>
      </c>
      <c r="P10" s="1210"/>
      <c r="Q10" s="1210"/>
      <c r="R10" s="1210"/>
      <c r="S10" s="1210"/>
      <c r="T10" s="1210"/>
      <c r="U10" s="767"/>
      <c r="V10" s="767"/>
      <c r="W10" s="519"/>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34"/>
      <c r="M11" s="1234"/>
      <c r="N11" s="1024"/>
      <c r="O11" s="767"/>
      <c r="P11" s="767"/>
      <c r="Q11" s="767"/>
      <c r="R11" s="767"/>
      <c r="S11" s="767"/>
      <c r="T11" s="767"/>
      <c r="U11" s="1011" t="s">
        <v>373</v>
      </c>
      <c r="X11" s="1013"/>
      <c r="Y11" s="1013"/>
      <c r="Z11" s="1013"/>
      <c r="AA11" s="1013"/>
      <c r="AB11" s="1013"/>
      <c r="AC11" s="1013"/>
      <c r="AD11" s="1013"/>
      <c r="AE11" s="1013"/>
      <c r="AF11" s="1013"/>
      <c r="AG11" s="1013"/>
      <c r="AH11" s="1013"/>
    </row>
    <row r="12" spans="1:34">
      <c r="J12" s="995"/>
      <c r="K12" s="995"/>
      <c r="L12" s="991"/>
      <c r="M12" s="991"/>
      <c r="N12" s="502"/>
      <c r="O12" s="1211"/>
      <c r="P12" s="1211"/>
      <c r="Q12" s="1211"/>
      <c r="R12" s="1211"/>
      <c r="S12" s="1211"/>
      <c r="T12" s="1211"/>
      <c r="U12" s="1211"/>
    </row>
    <row r="13" spans="1:34">
      <c r="J13" s="995"/>
      <c r="K13" s="995"/>
      <c r="L13" s="1160" t="s">
        <v>454</v>
      </c>
      <c r="M13" s="1160"/>
      <c r="N13" s="1160"/>
      <c r="O13" s="1160"/>
      <c r="P13" s="1160"/>
      <c r="Q13" s="1160"/>
      <c r="R13" s="1160"/>
      <c r="S13" s="1160"/>
      <c r="T13" s="1160"/>
      <c r="U13" s="1160"/>
      <c r="V13" s="1160"/>
      <c r="W13" s="1160" t="s">
        <v>455</v>
      </c>
    </row>
    <row r="14" spans="1:34" ht="14.25" customHeight="1">
      <c r="J14" s="995"/>
      <c r="K14" s="995"/>
      <c r="L14" s="1217" t="s">
        <v>92</v>
      </c>
      <c r="M14" s="1217" t="s">
        <v>639</v>
      </c>
      <c r="N14" s="661"/>
      <c r="O14" s="1218" t="s">
        <v>641</v>
      </c>
      <c r="P14" s="1219"/>
      <c r="Q14" s="1219"/>
      <c r="R14" s="1219"/>
      <c r="S14" s="1219"/>
      <c r="T14" s="1220"/>
      <c r="U14" s="1228" t="s">
        <v>341</v>
      </c>
      <c r="V14" s="1214" t="s">
        <v>275</v>
      </c>
      <c r="W14" s="1160"/>
    </row>
    <row r="15" spans="1:34" ht="14.25" customHeight="1">
      <c r="J15" s="995"/>
      <c r="K15" s="995"/>
      <c r="L15" s="1217"/>
      <c r="M15" s="1217"/>
      <c r="N15" s="662"/>
      <c r="O15" s="1223" t="s">
        <v>605</v>
      </c>
      <c r="P15" s="1221" t="s">
        <v>271</v>
      </c>
      <c r="Q15" s="1222"/>
      <c r="R15" s="1225" t="s">
        <v>654</v>
      </c>
      <c r="S15" s="1226"/>
      <c r="T15" s="1227"/>
      <c r="U15" s="1229"/>
      <c r="V15" s="1215"/>
      <c r="W15" s="1160"/>
    </row>
    <row r="16" spans="1:34" ht="33.75" customHeight="1">
      <c r="J16" s="995"/>
      <c r="K16" s="995"/>
      <c r="L16" s="1217"/>
      <c r="M16" s="1217"/>
      <c r="N16" s="663"/>
      <c r="O16" s="1224"/>
      <c r="P16" s="756" t="s">
        <v>606</v>
      </c>
      <c r="Q16" s="756" t="s">
        <v>6</v>
      </c>
      <c r="R16" s="1028" t="s">
        <v>274</v>
      </c>
      <c r="S16" s="1212" t="s">
        <v>273</v>
      </c>
      <c r="T16" s="1213"/>
      <c r="U16" s="1230"/>
      <c r="V16" s="1216"/>
      <c r="W16" s="1160"/>
    </row>
    <row r="17" spans="1:36">
      <c r="J17" s="995"/>
      <c r="K17" s="569">
        <v>1</v>
      </c>
      <c r="L17" s="647" t="s">
        <v>93</v>
      </c>
      <c r="M17" s="647" t="s">
        <v>49</v>
      </c>
      <c r="N17" s="649" t="str">
        <f ca="1">OFFSET(N17,0,-1)</f>
        <v>2</v>
      </c>
      <c r="O17" s="1025">
        <f ca="1">OFFSET(O17,0,-1)+1</f>
        <v>3</v>
      </c>
      <c r="P17" s="1025">
        <f ca="1">OFFSET(P17,0,-1)+1</f>
        <v>4</v>
      </c>
      <c r="Q17" s="1025">
        <f ca="1">OFFSET(Q17,0,-1)+1</f>
        <v>5</v>
      </c>
      <c r="R17" s="1025">
        <f ca="1">OFFSET(R17,0,-1)+1</f>
        <v>6</v>
      </c>
      <c r="S17" s="1235">
        <f ca="1">OFFSET(S17,0,-1)+1</f>
        <v>7</v>
      </c>
      <c r="T17" s="1235"/>
      <c r="U17" s="1025">
        <f ca="1">OFFSET(U17,0,-2)+1</f>
        <v>8</v>
      </c>
      <c r="V17" s="649">
        <f ca="1">OFFSET(V17,0,-1)</f>
        <v>8</v>
      </c>
      <c r="W17" s="1025">
        <f ca="1">OFFSET(W17,0,-1)+1</f>
        <v>9</v>
      </c>
    </row>
    <row r="18" spans="1:36" ht="22.5">
      <c r="A18" s="1236">
        <v>1</v>
      </c>
      <c r="B18" s="1015"/>
      <c r="C18" s="1015"/>
      <c r="D18" s="1015"/>
      <c r="E18" s="981"/>
      <c r="F18" s="1026"/>
      <c r="G18" s="1026"/>
      <c r="H18" s="1026"/>
      <c r="I18" s="983"/>
      <c r="J18" s="979"/>
      <c r="K18" s="963"/>
      <c r="L18" s="1030">
        <f>mergeValue(A18)</f>
        <v>1</v>
      </c>
      <c r="M18" s="641" t="s">
        <v>20</v>
      </c>
      <c r="N18" s="646"/>
      <c r="O18" s="1237"/>
      <c r="P18" s="1237"/>
      <c r="Q18" s="1237"/>
      <c r="R18" s="1237"/>
      <c r="S18" s="1237"/>
      <c r="T18" s="1237"/>
      <c r="U18" s="1237"/>
      <c r="V18" s="1237"/>
      <c r="W18" s="630" t="s">
        <v>476</v>
      </c>
      <c r="Y18" s="829"/>
      <c r="Z18" s="829" t="str">
        <f t="shared" ref="Z18:Z31" si="0">IF(M18="","",M18 )</f>
        <v>Наименование тарифа</v>
      </c>
      <c r="AA18" s="829"/>
      <c r="AB18" s="829"/>
      <c r="AC18" s="829"/>
      <c r="AI18" s="1008"/>
      <c r="AJ18" s="1008"/>
    </row>
    <row r="19" spans="1:36" ht="22.5">
      <c r="A19" s="1236"/>
      <c r="B19" s="1236">
        <v>1</v>
      </c>
      <c r="C19" s="1015"/>
      <c r="D19" s="1015"/>
      <c r="E19" s="1026"/>
      <c r="F19" s="1026"/>
      <c r="G19" s="1026"/>
      <c r="H19" s="1026"/>
      <c r="I19" s="1021"/>
      <c r="J19" s="954"/>
      <c r="K19" s="957"/>
      <c r="L19" s="1030" t="str">
        <f>mergeValue(A19) &amp;"."&amp; mergeValue(B19)</f>
        <v>1.1</v>
      </c>
      <c r="M19" s="692" t="s">
        <v>16</v>
      </c>
      <c r="N19" s="646"/>
      <c r="O19" s="1237"/>
      <c r="P19" s="1237"/>
      <c r="Q19" s="1237"/>
      <c r="R19" s="1237"/>
      <c r="S19" s="1237"/>
      <c r="T19" s="1237"/>
      <c r="U19" s="1237"/>
      <c r="V19" s="1237"/>
      <c r="W19" s="630" t="s">
        <v>477</v>
      </c>
      <c r="Y19" s="829"/>
      <c r="Z19" s="829" t="str">
        <f t="shared" si="0"/>
        <v>Территория действия тарифа</v>
      </c>
      <c r="AA19" s="829"/>
      <c r="AB19" s="829"/>
      <c r="AC19" s="829"/>
      <c r="AI19" s="1008"/>
      <c r="AJ19" s="1008"/>
    </row>
    <row r="20" spans="1:36" ht="22.5">
      <c r="A20" s="1236"/>
      <c r="B20" s="1236"/>
      <c r="C20" s="1236">
        <v>1</v>
      </c>
      <c r="D20" s="1015"/>
      <c r="E20" s="1026"/>
      <c r="F20" s="1026"/>
      <c r="G20" s="1026"/>
      <c r="H20" s="1026"/>
      <c r="I20" s="962"/>
      <c r="J20" s="954"/>
      <c r="K20" s="957"/>
      <c r="L20" s="1030" t="str">
        <f>mergeValue(A20) &amp;"."&amp; mergeValue(B20)&amp;"."&amp; mergeValue(C20)</f>
        <v>1.1.1</v>
      </c>
      <c r="M20" s="693" t="s">
        <v>7</v>
      </c>
      <c r="N20" s="646"/>
      <c r="O20" s="1237"/>
      <c r="P20" s="1237"/>
      <c r="Q20" s="1237"/>
      <c r="R20" s="1237"/>
      <c r="S20" s="1237"/>
      <c r="T20" s="1237"/>
      <c r="U20" s="1237"/>
      <c r="V20" s="1237"/>
      <c r="W20" s="630" t="s">
        <v>633</v>
      </c>
      <c r="Y20" s="829"/>
      <c r="Z20" s="829" t="str">
        <f t="shared" si="0"/>
        <v xml:space="preserve">Наименование системы теплоснабжения </v>
      </c>
      <c r="AA20" s="829"/>
      <c r="AB20" s="829"/>
      <c r="AC20" s="829"/>
      <c r="AI20" s="1008"/>
      <c r="AJ20" s="1008"/>
    </row>
    <row r="21" spans="1:36" ht="22.5">
      <c r="A21" s="1236"/>
      <c r="B21" s="1236"/>
      <c r="C21" s="1236"/>
      <c r="D21" s="1236">
        <v>1</v>
      </c>
      <c r="E21" s="1026"/>
      <c r="F21" s="1026"/>
      <c r="G21" s="1026"/>
      <c r="H21" s="1026"/>
      <c r="I21" s="962"/>
      <c r="J21" s="954"/>
      <c r="K21" s="957"/>
      <c r="L21" s="1030" t="str">
        <f>mergeValue(A21) &amp;"."&amp; mergeValue(B21)&amp;"."&amp; mergeValue(C21)&amp;"."&amp; mergeValue(D21)</f>
        <v>1.1.1.1</v>
      </c>
      <c r="M21" s="694" t="s">
        <v>22</v>
      </c>
      <c r="N21" s="646"/>
      <c r="O21" s="1237"/>
      <c r="P21" s="1237"/>
      <c r="Q21" s="1237"/>
      <c r="R21" s="1237"/>
      <c r="S21" s="1237"/>
      <c r="T21" s="1237"/>
      <c r="U21" s="1237"/>
      <c r="V21" s="1237"/>
      <c r="W21" s="630" t="s">
        <v>634</v>
      </c>
      <c r="Y21" s="829"/>
      <c r="Z21" s="829" t="str">
        <f t="shared" si="0"/>
        <v xml:space="preserve">Источник тепловой энергии  </v>
      </c>
      <c r="AA21" s="829"/>
      <c r="AB21" s="829"/>
      <c r="AC21" s="829"/>
      <c r="AI21" s="1008"/>
      <c r="AJ21" s="1008"/>
    </row>
    <row r="22" spans="1:36" ht="101.25">
      <c r="A22" s="1236"/>
      <c r="B22" s="1236"/>
      <c r="C22" s="1236"/>
      <c r="D22" s="1236"/>
      <c r="E22" s="1236">
        <v>1</v>
      </c>
      <c r="F22" s="1026"/>
      <c r="G22" s="1026"/>
      <c r="H22" s="1015">
        <v>1</v>
      </c>
      <c r="I22" s="1236">
        <v>1</v>
      </c>
      <c r="J22" s="1026"/>
      <c r="K22" s="965"/>
      <c r="L22" s="1030" t="str">
        <f>mergeValue(A22) &amp;"."&amp; mergeValue(B22)&amp;"."&amp; mergeValue(C22)&amp;"."&amp; mergeValue(D22)&amp;"."&amp; mergeValue(E22)</f>
        <v>1.1.1.1.1</v>
      </c>
      <c r="M22" s="554" t="s">
        <v>9</v>
      </c>
      <c r="N22" s="646"/>
      <c r="O22" s="1238"/>
      <c r="P22" s="1238"/>
      <c r="Q22" s="1238"/>
      <c r="R22" s="1238"/>
      <c r="S22" s="1238"/>
      <c r="T22" s="1238"/>
      <c r="U22" s="1238"/>
      <c r="V22" s="1238"/>
      <c r="W22" s="630" t="s">
        <v>638</v>
      </c>
      <c r="Y22" s="829"/>
      <c r="Z22" s="829" t="str">
        <f t="shared" si="0"/>
        <v>Схема подключения теплопотребляющей установки к коллектору источника тепловой энергии</v>
      </c>
      <c r="AA22" s="829"/>
      <c r="AB22" s="829"/>
      <c r="AC22" s="829"/>
      <c r="AI22" s="1008"/>
      <c r="AJ22" s="1008"/>
    </row>
    <row r="23" spans="1:36" ht="90">
      <c r="A23" s="1236"/>
      <c r="B23" s="1236"/>
      <c r="C23" s="1236"/>
      <c r="D23" s="1236"/>
      <c r="E23" s="1236"/>
      <c r="F23" s="1236">
        <v>1</v>
      </c>
      <c r="G23" s="1015"/>
      <c r="H23" s="1015"/>
      <c r="I23" s="1236"/>
      <c r="J23" s="1236">
        <v>1</v>
      </c>
      <c r="K23" s="966"/>
      <c r="L23" s="1030" t="str">
        <f>mergeValue(A23) &amp;"."&amp; mergeValue(B23)&amp;"."&amp; mergeValue(C23)&amp;"."&amp; mergeValue(D23)&amp;"."&amp; mergeValue(E23)&amp;"."&amp; mergeValue(F23)</f>
        <v>1.1.1.1.1.1</v>
      </c>
      <c r="M23" s="555" t="s">
        <v>10</v>
      </c>
      <c r="N23" s="646"/>
      <c r="O23" s="1239"/>
      <c r="P23" s="1240"/>
      <c r="Q23" s="1240"/>
      <c r="R23" s="1240"/>
      <c r="S23" s="1240"/>
      <c r="T23" s="1240"/>
      <c r="U23" s="1240"/>
      <c r="V23" s="1241"/>
      <c r="W23" s="630" t="s">
        <v>636</v>
      </c>
      <c r="Y23" s="829"/>
      <c r="Z23" s="829" t="str">
        <f t="shared" si="0"/>
        <v>Группа потребителей</v>
      </c>
      <c r="AA23" s="829"/>
      <c r="AB23" s="829"/>
      <c r="AC23" s="829"/>
      <c r="AI23" s="1008"/>
      <c r="AJ23" s="1008"/>
    </row>
    <row r="24" spans="1:36" ht="189" customHeight="1">
      <c r="A24" s="1236"/>
      <c r="B24" s="1236"/>
      <c r="C24" s="1236"/>
      <c r="D24" s="1236"/>
      <c r="E24" s="1236"/>
      <c r="F24" s="1236"/>
      <c r="G24" s="1015">
        <v>1</v>
      </c>
      <c r="H24" s="1015"/>
      <c r="I24" s="1236"/>
      <c r="J24" s="1236"/>
      <c r="K24" s="966">
        <v>1</v>
      </c>
      <c r="L24" s="1030" t="str">
        <f>mergeValue(A24) &amp;"."&amp; mergeValue(B24)&amp;"."&amp; mergeValue(C24)&amp;"."&amp; mergeValue(D24)&amp;"."&amp; mergeValue(E24)&amp;"."&amp; mergeValue(F24)&amp;"."&amp; mergeValue(G24)</f>
        <v>1.1.1.1.1.1.1</v>
      </c>
      <c r="M24" s="1069"/>
      <c r="N24" s="646"/>
      <c r="O24" s="763"/>
      <c r="P24" s="763"/>
      <c r="Q24" s="1094"/>
      <c r="R24" s="1231"/>
      <c r="S24" s="1232" t="s">
        <v>84</v>
      </c>
      <c r="T24" s="1231"/>
      <c r="U24" s="1232" t="s">
        <v>85</v>
      </c>
      <c r="V24" s="763"/>
      <c r="W24" s="1207" t="s">
        <v>655</v>
      </c>
      <c r="X24" s="1008" t="str">
        <f>strCheckDate(O25:V25)</f>
        <v/>
      </c>
      <c r="Y24" s="829"/>
      <c r="Z24" s="829" t="str">
        <f t="shared" si="0"/>
        <v/>
      </c>
      <c r="AA24" s="829"/>
      <c r="AB24" s="829"/>
      <c r="AC24" s="829"/>
      <c r="AI24" s="1008"/>
      <c r="AJ24" s="1008"/>
    </row>
    <row r="25" spans="1:36" ht="11.25" hidden="1">
      <c r="A25" s="1236"/>
      <c r="B25" s="1236"/>
      <c r="C25" s="1236"/>
      <c r="D25" s="1236"/>
      <c r="E25" s="1236"/>
      <c r="F25" s="1236"/>
      <c r="G25" s="1015"/>
      <c r="H25" s="1015"/>
      <c r="I25" s="1236"/>
      <c r="J25" s="1236"/>
      <c r="K25" s="966"/>
      <c r="L25" s="800"/>
      <c r="M25" s="646"/>
      <c r="N25" s="646"/>
      <c r="O25" s="763"/>
      <c r="P25" s="763"/>
      <c r="Q25" s="769" t="str">
        <f>R24 &amp; "-" &amp; T24</f>
        <v>-</v>
      </c>
      <c r="R25" s="1231"/>
      <c r="S25" s="1232"/>
      <c r="T25" s="1231"/>
      <c r="U25" s="1232"/>
      <c r="V25" s="763"/>
      <c r="W25" s="1208"/>
      <c r="Y25" s="829"/>
      <c r="Z25" s="829" t="str">
        <f t="shared" si="0"/>
        <v/>
      </c>
      <c r="AA25" s="829"/>
      <c r="AB25" s="829"/>
      <c r="AC25" s="829"/>
      <c r="AI25" s="1008"/>
      <c r="AJ25" s="1008"/>
    </row>
    <row r="26" spans="1:36" ht="15" customHeight="1">
      <c r="A26" s="1236"/>
      <c r="B26" s="1236"/>
      <c r="C26" s="1236"/>
      <c r="D26" s="1236"/>
      <c r="E26" s="1236"/>
      <c r="F26" s="1236"/>
      <c r="G26" s="1026"/>
      <c r="H26" s="1015"/>
      <c r="I26" s="1236"/>
      <c r="J26" s="1236"/>
      <c r="K26" s="965"/>
      <c r="L26" s="688"/>
      <c r="M26" s="557" t="s">
        <v>25</v>
      </c>
      <c r="N26" s="1006"/>
      <c r="O26" s="1006"/>
      <c r="P26" s="1006"/>
      <c r="Q26" s="1006"/>
      <c r="R26" s="1006"/>
      <c r="S26" s="1006"/>
      <c r="T26" s="1006"/>
      <c r="U26" s="1006"/>
      <c r="V26" s="762"/>
      <c r="W26" s="1209"/>
      <c r="Y26" s="829"/>
      <c r="Z26" s="829" t="str">
        <f t="shared" si="0"/>
        <v>Добавить вид теплоносителя (параметры теплоносителя)</v>
      </c>
      <c r="AA26" s="829"/>
      <c r="AB26" s="829"/>
      <c r="AC26" s="829"/>
      <c r="AI26" s="1008"/>
      <c r="AJ26" s="1008"/>
    </row>
    <row r="27" spans="1:36" ht="15" customHeight="1">
      <c r="A27" s="1236"/>
      <c r="B27" s="1236"/>
      <c r="C27" s="1236"/>
      <c r="D27" s="1236"/>
      <c r="E27" s="1236"/>
      <c r="F27" s="1026"/>
      <c r="G27" s="1026"/>
      <c r="H27" s="1015"/>
      <c r="I27" s="1236"/>
      <c r="J27" s="1026"/>
      <c r="K27" s="965"/>
      <c r="L27" s="688"/>
      <c r="M27" s="556" t="s">
        <v>11</v>
      </c>
      <c r="N27" s="1006"/>
      <c r="O27" s="1006"/>
      <c r="P27" s="1006"/>
      <c r="Q27" s="1006"/>
      <c r="R27" s="1006"/>
      <c r="S27" s="1006"/>
      <c r="T27" s="1006"/>
      <c r="U27" s="1005"/>
      <c r="V27" s="1006"/>
      <c r="W27" s="665"/>
      <c r="Y27" s="829"/>
      <c r="Z27" s="829" t="str">
        <f t="shared" si="0"/>
        <v>Добавить группу потребителей</v>
      </c>
      <c r="AA27" s="829"/>
      <c r="AB27" s="829"/>
      <c r="AC27" s="829"/>
      <c r="AI27" s="1008"/>
      <c r="AJ27" s="1008"/>
    </row>
    <row r="28" spans="1:36" ht="15" customHeight="1">
      <c r="A28" s="1236"/>
      <c r="B28" s="1236"/>
      <c r="C28" s="1236"/>
      <c r="D28" s="1236"/>
      <c r="E28" s="964"/>
      <c r="F28" s="1026"/>
      <c r="G28" s="1026"/>
      <c r="H28" s="1026"/>
      <c r="I28" s="979"/>
      <c r="J28" s="994"/>
      <c r="K28" s="963"/>
      <c r="L28" s="688"/>
      <c r="M28" s="1001" t="s">
        <v>12</v>
      </c>
      <c r="N28" s="1006"/>
      <c r="O28" s="1006"/>
      <c r="P28" s="1006"/>
      <c r="Q28" s="1006"/>
      <c r="R28" s="1006"/>
      <c r="S28" s="1006"/>
      <c r="T28" s="1006"/>
      <c r="U28" s="1005"/>
      <c r="V28" s="1006"/>
      <c r="W28" s="665"/>
      <c r="Y28" s="829"/>
      <c r="Z28" s="829" t="str">
        <f t="shared" si="0"/>
        <v>Добавить схему подключения</v>
      </c>
      <c r="AA28" s="829"/>
      <c r="AB28" s="829"/>
      <c r="AC28" s="829"/>
      <c r="AI28" s="1008"/>
      <c r="AJ28" s="1008"/>
    </row>
    <row r="29" spans="1:36" ht="15" customHeight="1">
      <c r="A29" s="1236"/>
      <c r="B29" s="1236"/>
      <c r="C29" s="1236"/>
      <c r="D29" s="964"/>
      <c r="E29" s="964"/>
      <c r="F29" s="1026"/>
      <c r="G29" s="1026"/>
      <c r="H29" s="1026"/>
      <c r="I29" s="979"/>
      <c r="J29" s="994"/>
      <c r="K29" s="963"/>
      <c r="L29" s="688"/>
      <c r="M29" s="1000" t="s">
        <v>17</v>
      </c>
      <c r="N29" s="1006"/>
      <c r="O29" s="1006"/>
      <c r="P29" s="1006"/>
      <c r="Q29" s="1006"/>
      <c r="R29" s="1006"/>
      <c r="S29" s="1006"/>
      <c r="T29" s="1006"/>
      <c r="U29" s="1005"/>
      <c r="V29" s="1006"/>
      <c r="W29" s="665"/>
      <c r="Y29" s="829"/>
      <c r="Z29" s="829" t="str">
        <f t="shared" si="0"/>
        <v>Добавить источник тепловой энергии</v>
      </c>
      <c r="AA29" s="829"/>
      <c r="AB29" s="829"/>
      <c r="AC29" s="829"/>
      <c r="AI29" s="1008"/>
      <c r="AJ29" s="1008"/>
    </row>
    <row r="30" spans="1:36" ht="15" customHeight="1">
      <c r="A30" s="1236"/>
      <c r="B30" s="1236"/>
      <c r="C30" s="964"/>
      <c r="D30" s="964"/>
      <c r="E30" s="964"/>
      <c r="F30" s="964"/>
      <c r="G30" s="969"/>
      <c r="H30" s="979"/>
      <c r="I30" s="967"/>
      <c r="J30" s="994"/>
      <c r="K30" s="968"/>
      <c r="L30" s="688"/>
      <c r="M30" s="999" t="s">
        <v>18</v>
      </c>
      <c r="N30" s="1006"/>
      <c r="O30" s="1006"/>
      <c r="P30" s="1006"/>
      <c r="Q30" s="1006"/>
      <c r="R30" s="1006"/>
      <c r="S30" s="1006"/>
      <c r="T30" s="1006"/>
      <c r="U30" s="1005"/>
      <c r="V30" s="1006"/>
      <c r="W30" s="665"/>
      <c r="Y30" s="829"/>
      <c r="Z30" s="829" t="str">
        <f t="shared" si="0"/>
        <v>Добавить наименование системы теплоснабжения</v>
      </c>
      <c r="AA30" s="829"/>
      <c r="AB30" s="829"/>
      <c r="AC30" s="829"/>
      <c r="AI30" s="1008"/>
      <c r="AJ30" s="1008"/>
    </row>
    <row r="31" spans="1:36" ht="15" customHeight="1">
      <c r="A31" s="1236"/>
      <c r="B31" s="964"/>
      <c r="C31" s="964"/>
      <c r="D31" s="964"/>
      <c r="E31" s="964"/>
      <c r="F31" s="964"/>
      <c r="G31" s="969"/>
      <c r="H31" s="979"/>
      <c r="I31" s="979"/>
      <c r="J31" s="994"/>
      <c r="K31" s="963"/>
      <c r="L31" s="688"/>
      <c r="M31" s="733" t="s">
        <v>19</v>
      </c>
      <c r="N31" s="1006"/>
      <c r="O31" s="1006"/>
      <c r="P31" s="1006"/>
      <c r="Q31" s="1006"/>
      <c r="R31" s="1006"/>
      <c r="S31" s="1006"/>
      <c r="T31" s="1006"/>
      <c r="U31" s="1005"/>
      <c r="V31" s="1006"/>
      <c r="W31" s="665"/>
      <c r="Y31" s="829"/>
      <c r="Z31" s="829" t="str">
        <f t="shared" si="0"/>
        <v>Добавить территорию действия тарифа</v>
      </c>
      <c r="AA31" s="829"/>
      <c r="AB31" s="829"/>
      <c r="AC31" s="829"/>
      <c r="AI31" s="1008"/>
      <c r="AJ31" s="1008"/>
    </row>
    <row r="32" spans="1:36" s="989" customFormat="1" ht="15" customHeight="1">
      <c r="L32" s="492"/>
      <c r="M32" s="736" t="s">
        <v>309</v>
      </c>
      <c r="N32" s="1006"/>
      <c r="O32" s="1006"/>
      <c r="P32" s="1006"/>
      <c r="Q32" s="1006"/>
      <c r="R32" s="1006"/>
      <c r="S32" s="1006"/>
      <c r="T32" s="1006"/>
      <c r="U32" s="1005"/>
      <c r="V32" s="1006"/>
      <c r="W32" s="665"/>
      <c r="X32" s="1010"/>
      <c r="Y32" s="1010"/>
      <c r="Z32" s="1010"/>
      <c r="AA32" s="1010"/>
      <c r="AB32" s="1010"/>
      <c r="AC32" s="1010"/>
      <c r="AD32" s="1010"/>
      <c r="AE32" s="1010"/>
      <c r="AF32" s="1010"/>
      <c r="AG32" s="1010"/>
      <c r="AH32" s="1010"/>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200" t="s">
        <v>632</v>
      </c>
      <c r="N34" s="1200"/>
      <c r="O34" s="1200"/>
      <c r="P34" s="1200"/>
      <c r="Q34" s="1200"/>
      <c r="R34" s="1200"/>
      <c r="S34" s="1200"/>
      <c r="T34" s="1200"/>
      <c r="U34" s="1200"/>
      <c r="V34" s="1200"/>
      <c r="W34" s="1200"/>
    </row>
  </sheetData>
  <sheetProtection algorithmName="SHA-512" hashValue="1x+QUzlzGxVVZU0aY3HQCxtRHnwxiMAqVmdp3gPK7MoiP05K2UU5li9JxMRlaK3+jVmf5iSN3dkjF4L9DRVo5g==" saltValue="bO5pZSbgdCaTIjo5i93X8w==" spinCount="100000"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201" t="s">
        <v>491</v>
      </c>
      <c r="G2" s="1202"/>
      <c r="H2" s="1203"/>
      <c r="I2" s="640"/>
    </row>
    <row r="3" spans="1:20" ht="3" customHeight="1"/>
    <row r="4" spans="1:20" s="570" customFormat="1" ht="11.25">
      <c r="A4" s="590"/>
      <c r="B4" s="590"/>
      <c r="C4" s="590"/>
      <c r="D4" s="590"/>
      <c r="F4" s="1160" t="s">
        <v>454</v>
      </c>
      <c r="G4" s="1160"/>
      <c r="H4" s="1160"/>
      <c r="I4" s="12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28.11.2022</v>
      </c>
      <c r="I7" s="581" t="s">
        <v>493</v>
      </c>
      <c r="J7" s="615"/>
      <c r="K7" s="590"/>
      <c r="L7" s="590"/>
      <c r="M7" s="590"/>
      <c r="N7" s="590"/>
      <c r="O7" s="590"/>
      <c r="P7" s="590"/>
      <c r="Q7" s="590"/>
      <c r="R7" s="590"/>
      <c r="S7" s="590"/>
      <c r="T7" s="590"/>
    </row>
    <row r="8" spans="1:20" s="570" customFormat="1" ht="45">
      <c r="A8" s="1205">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5"/>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5"/>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5"/>
      <c r="B11" s="1205">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5"/>
      <c r="B12" s="1205"/>
      <c r="C12" s="1205">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5"/>
      <c r="B13" s="1205"/>
      <c r="C13" s="1205"/>
      <c r="D13" s="623">
        <v>1</v>
      </c>
      <c r="F13" s="616" t="str">
        <f>"4."&amp;mergeValue(A13) &amp;"."&amp;mergeValue(B13)&amp;"."&amp;mergeValue(C13)&amp;"."&amp;mergeValue(D13)</f>
        <v>4.1.1.1.1</v>
      </c>
      <c r="G13" s="633" t="s">
        <v>498</v>
      </c>
      <c r="H13" s="604"/>
      <c r="I13" s="1206" t="s">
        <v>591</v>
      </c>
      <c r="J13" s="615"/>
      <c r="K13" s="590"/>
      <c r="L13" s="590"/>
      <c r="M13" s="590"/>
      <c r="N13" s="590"/>
      <c r="O13" s="590"/>
      <c r="P13" s="590"/>
      <c r="Q13" s="590"/>
      <c r="R13" s="590"/>
      <c r="S13" s="590"/>
      <c r="T13" s="590"/>
    </row>
    <row r="14" spans="1:20" s="570" customFormat="1" ht="18.75">
      <c r="A14" s="1205"/>
      <c r="B14" s="1205"/>
      <c r="C14" s="1205"/>
      <c r="D14" s="623"/>
      <c r="F14" s="619"/>
      <c r="G14" s="550" t="s">
        <v>4</v>
      </c>
      <c r="H14" s="624"/>
      <c r="I14" s="1206"/>
      <c r="J14" s="615"/>
      <c r="K14" s="590"/>
      <c r="L14" s="590"/>
      <c r="M14" s="590"/>
      <c r="N14" s="590"/>
      <c r="O14" s="590"/>
      <c r="P14" s="590"/>
      <c r="Q14" s="590"/>
      <c r="R14" s="590"/>
      <c r="S14" s="590"/>
      <c r="T14" s="590"/>
    </row>
    <row r="15" spans="1:20" s="570" customFormat="1" ht="18.75">
      <c r="A15" s="1205"/>
      <c r="B15" s="1205"/>
      <c r="C15" s="623"/>
      <c r="D15" s="623"/>
      <c r="F15" s="634"/>
      <c r="G15" s="577" t="s">
        <v>403</v>
      </c>
      <c r="H15" s="635"/>
      <c r="I15" s="636"/>
      <c r="J15" s="615"/>
      <c r="K15" s="590"/>
      <c r="L15" s="590"/>
      <c r="M15" s="590"/>
      <c r="N15" s="590"/>
      <c r="O15" s="590"/>
      <c r="P15" s="590"/>
      <c r="Q15" s="590"/>
      <c r="R15" s="590"/>
      <c r="S15" s="590"/>
      <c r="T15" s="590"/>
    </row>
    <row r="16" spans="1:20" s="570" customFormat="1" ht="18.75">
      <c r="A16" s="1205"/>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0" t="s">
        <v>593</v>
      </c>
      <c r="H19" s="1200"/>
      <c r="I19" s="594"/>
      <c r="J19" s="614"/>
      <c r="K19" s="614"/>
      <c r="L19" s="614"/>
      <c r="M19" s="614"/>
      <c r="N19" s="614"/>
      <c r="O19" s="614"/>
      <c r="P19" s="614"/>
      <c r="Q19" s="614"/>
      <c r="R19" s="614"/>
      <c r="S19" s="614"/>
      <c r="T19" s="614"/>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33" t="s">
        <v>631</v>
      </c>
      <c r="M5" s="1233"/>
      <c r="N5" s="1233"/>
      <c r="O5" s="1233"/>
      <c r="P5" s="1233"/>
      <c r="Q5" s="1233"/>
      <c r="R5" s="1233"/>
      <c r="S5" s="1233"/>
      <c r="T5" s="1233"/>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43" t="s">
        <v>85</v>
      </c>
      <c r="P7" s="1243"/>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10" t="str">
        <f>IF(NameOrPr_ch="",IF(NameOrPr="","",NameOrPr),NameOrPr_ch)</f>
        <v>Министерство тарифного регулирования и энергетики Челябинской области</v>
      </c>
      <c r="P9" s="1210"/>
      <c r="Q9" s="1210"/>
      <c r="R9" s="1210"/>
      <c r="S9" s="1210"/>
      <c r="T9" s="1210"/>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10" t="str">
        <f>IF(datePr_ch="",IF(datePr="","",datePr),datePr_ch)</f>
        <v>28.11.2022</v>
      </c>
      <c r="P10" s="1210"/>
      <c r="Q10" s="1210"/>
      <c r="R10" s="1210"/>
      <c r="S10" s="1210"/>
      <c r="T10" s="1210"/>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10" t="str">
        <f>IF(numberPr_ch="",IF(numberPr="","",numberPr),numberPr_ch)</f>
        <v>102/160</v>
      </c>
      <c r="P11" s="1210"/>
      <c r="Q11" s="1210"/>
      <c r="R11" s="1210"/>
      <c r="S11" s="1210"/>
      <c r="T11" s="1210"/>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10" t="str">
        <f>IF(IstPub_ch="",IF(IstPub="","",IstPub),IstPub_ch)</f>
        <v>Официальный сайт Министерства тарифного регулирования и энергетики Челябинской области</v>
      </c>
      <c r="P12" s="1210"/>
      <c r="Q12" s="1210"/>
      <c r="R12" s="1210"/>
      <c r="S12" s="1210"/>
      <c r="T12" s="1210"/>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34"/>
      <c r="M13" s="1234"/>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11"/>
      <c r="P14" s="1211"/>
      <c r="Q14" s="1211"/>
      <c r="R14" s="1211"/>
      <c r="S14" s="1211"/>
      <c r="T14" s="1211"/>
      <c r="U14" s="1211"/>
    </row>
    <row r="15" spans="1:34">
      <c r="J15" s="529"/>
      <c r="K15" s="529"/>
      <c r="L15" s="1160" t="s">
        <v>454</v>
      </c>
      <c r="M15" s="1160"/>
      <c r="N15" s="1160"/>
      <c r="O15" s="1160"/>
      <c r="P15" s="1160"/>
      <c r="Q15" s="1160"/>
      <c r="R15" s="1160"/>
      <c r="S15" s="1160"/>
      <c r="T15" s="1160"/>
      <c r="U15" s="1160"/>
      <c r="V15" s="1160"/>
      <c r="W15" s="1160" t="s">
        <v>455</v>
      </c>
    </row>
    <row r="16" spans="1:34" ht="14.25" customHeight="1">
      <c r="J16" s="529"/>
      <c r="K16" s="529"/>
      <c r="L16" s="1217" t="s">
        <v>92</v>
      </c>
      <c r="M16" s="1217" t="s">
        <v>639</v>
      </c>
      <c r="N16" s="661"/>
      <c r="O16" s="1218" t="s">
        <v>641</v>
      </c>
      <c r="P16" s="1219"/>
      <c r="Q16" s="1219"/>
      <c r="R16" s="1219"/>
      <c r="S16" s="1219"/>
      <c r="T16" s="1220"/>
      <c r="U16" s="1228" t="s">
        <v>341</v>
      </c>
      <c r="V16" s="1214" t="s">
        <v>275</v>
      </c>
      <c r="W16" s="1160"/>
    </row>
    <row r="17" spans="1:36" ht="14.25" customHeight="1">
      <c r="J17" s="529"/>
      <c r="K17" s="529"/>
      <c r="L17" s="1217"/>
      <c r="M17" s="1217"/>
      <c r="N17" s="662"/>
      <c r="O17" s="1223" t="s">
        <v>605</v>
      </c>
      <c r="P17" s="1221" t="s">
        <v>271</v>
      </c>
      <c r="Q17" s="1222"/>
      <c r="R17" s="1225" t="s">
        <v>654</v>
      </c>
      <c r="S17" s="1226"/>
      <c r="T17" s="1227"/>
      <c r="U17" s="1229"/>
      <c r="V17" s="1215"/>
      <c r="W17" s="1160"/>
    </row>
    <row r="18" spans="1:36" ht="33.75" customHeight="1">
      <c r="J18" s="529"/>
      <c r="K18" s="529"/>
      <c r="L18" s="1217"/>
      <c r="M18" s="1217"/>
      <c r="N18" s="663"/>
      <c r="O18" s="1224"/>
      <c r="P18" s="535" t="s">
        <v>606</v>
      </c>
      <c r="Q18" s="535" t="s">
        <v>6</v>
      </c>
      <c r="R18" s="536" t="s">
        <v>274</v>
      </c>
      <c r="S18" s="1212" t="s">
        <v>273</v>
      </c>
      <c r="T18" s="1213"/>
      <c r="U18" s="1230"/>
      <c r="V18" s="1216"/>
      <c r="W18" s="1160"/>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35">
        <f ca="1">OFFSET(S19,0,-1)+1</f>
        <v>7</v>
      </c>
      <c r="T19" s="1235"/>
      <c r="U19" s="648">
        <f ca="1">OFFSET(U19,0,-2)+1</f>
        <v>8</v>
      </c>
      <c r="V19" s="649">
        <f ca="1">OFFSET(V19,0,-1)</f>
        <v>8</v>
      </c>
      <c r="W19" s="648">
        <f ca="1">OFFSET(W19,0,-1)+1</f>
        <v>9</v>
      </c>
    </row>
    <row r="20" spans="1:36" ht="22.5">
      <c r="A20" s="1236">
        <v>1</v>
      </c>
      <c r="B20" s="883"/>
      <c r="C20" s="883"/>
      <c r="D20" s="883"/>
      <c r="E20" s="884"/>
      <c r="F20" s="885"/>
      <c r="G20" s="885"/>
      <c r="H20" s="885"/>
      <c r="I20" s="886"/>
      <c r="J20" s="881"/>
      <c r="K20" s="888"/>
      <c r="L20" s="593">
        <f>mergeValue(A20)</f>
        <v>1</v>
      </c>
      <c r="M20" s="641" t="s">
        <v>20</v>
      </c>
      <c r="N20" s="646"/>
      <c r="O20" s="1237"/>
      <c r="P20" s="1237"/>
      <c r="Q20" s="1237"/>
      <c r="R20" s="1237"/>
      <c r="S20" s="1237"/>
      <c r="T20" s="1237"/>
      <c r="U20" s="1237"/>
      <c r="V20" s="1237"/>
      <c r="W20" s="630" t="s">
        <v>476</v>
      </c>
      <c r="Y20" s="589"/>
      <c r="Z20" s="589" t="str">
        <f t="shared" ref="Z20:Z33" si="0">IF(M20="","",M20 )</f>
        <v>Наименование тарифа</v>
      </c>
      <c r="AA20" s="589"/>
      <c r="AB20" s="589"/>
      <c r="AC20" s="589"/>
      <c r="AI20" s="585"/>
      <c r="AJ20" s="585"/>
    </row>
    <row r="21" spans="1:36" ht="22.5">
      <c r="A21" s="1236"/>
      <c r="B21" s="1236">
        <v>1</v>
      </c>
      <c r="C21" s="883"/>
      <c r="D21" s="883"/>
      <c r="E21" s="885"/>
      <c r="F21" s="885"/>
      <c r="G21" s="885"/>
      <c r="H21" s="885"/>
      <c r="I21" s="880"/>
      <c r="J21" s="879"/>
      <c r="K21" s="882"/>
      <c r="L21" s="593" t="str">
        <f>mergeValue(A21) &amp;"."&amp; mergeValue(B21)</f>
        <v>1.1</v>
      </c>
      <c r="M21" s="546" t="s">
        <v>16</v>
      </c>
      <c r="N21" s="646"/>
      <c r="O21" s="1237"/>
      <c r="P21" s="1237"/>
      <c r="Q21" s="1237"/>
      <c r="R21" s="1237"/>
      <c r="S21" s="1237"/>
      <c r="T21" s="1237"/>
      <c r="U21" s="1237"/>
      <c r="V21" s="1237"/>
      <c r="W21" s="630" t="s">
        <v>477</v>
      </c>
      <c r="Y21" s="589"/>
      <c r="Z21" s="589" t="str">
        <f t="shared" si="0"/>
        <v>Территория действия тарифа</v>
      </c>
      <c r="AA21" s="589"/>
      <c r="AB21" s="589"/>
      <c r="AC21" s="589"/>
      <c r="AI21" s="585"/>
      <c r="AJ21" s="585"/>
    </row>
    <row r="22" spans="1:36" ht="22.5">
      <c r="A22" s="1236"/>
      <c r="B22" s="1236"/>
      <c r="C22" s="1236">
        <v>1</v>
      </c>
      <c r="D22" s="883"/>
      <c r="E22" s="885"/>
      <c r="F22" s="885"/>
      <c r="G22" s="885"/>
      <c r="H22" s="885"/>
      <c r="I22" s="887"/>
      <c r="J22" s="879"/>
      <c r="K22" s="882"/>
      <c r="L22" s="593" t="str">
        <f>mergeValue(A22) &amp;"."&amp; mergeValue(B22)&amp;"."&amp; mergeValue(C22)</f>
        <v>1.1.1</v>
      </c>
      <c r="M22" s="547" t="s">
        <v>7</v>
      </c>
      <c r="N22" s="646"/>
      <c r="O22" s="1237"/>
      <c r="P22" s="1237"/>
      <c r="Q22" s="1237"/>
      <c r="R22" s="1237"/>
      <c r="S22" s="1237"/>
      <c r="T22" s="1237"/>
      <c r="U22" s="1237"/>
      <c r="V22" s="1237"/>
      <c r="W22" s="630" t="s">
        <v>633</v>
      </c>
      <c r="Y22" s="589"/>
      <c r="Z22" s="589" t="str">
        <f t="shared" si="0"/>
        <v xml:space="preserve">Наименование системы теплоснабжения </v>
      </c>
      <c r="AA22" s="589"/>
      <c r="AB22" s="589"/>
      <c r="AC22" s="589"/>
      <c r="AI22" s="585"/>
      <c r="AJ22" s="585"/>
    </row>
    <row r="23" spans="1:36" ht="22.5">
      <c r="A23" s="1236"/>
      <c r="B23" s="1236"/>
      <c r="C23" s="1236"/>
      <c r="D23" s="1236">
        <v>1</v>
      </c>
      <c r="E23" s="885"/>
      <c r="F23" s="885"/>
      <c r="G23" s="885"/>
      <c r="H23" s="885"/>
      <c r="I23" s="887"/>
      <c r="J23" s="879"/>
      <c r="K23" s="882"/>
      <c r="L23" s="593" t="str">
        <f>mergeValue(A23) &amp;"."&amp; mergeValue(B23)&amp;"."&amp; mergeValue(C23)&amp;"."&amp; mergeValue(D23)</f>
        <v>1.1.1.1</v>
      </c>
      <c r="M23" s="548" t="s">
        <v>22</v>
      </c>
      <c r="N23" s="646"/>
      <c r="O23" s="1237"/>
      <c r="P23" s="1237"/>
      <c r="Q23" s="1237"/>
      <c r="R23" s="1237"/>
      <c r="S23" s="1237"/>
      <c r="T23" s="1237"/>
      <c r="U23" s="1237"/>
      <c r="V23" s="1237"/>
      <c r="W23" s="630" t="s">
        <v>634</v>
      </c>
      <c r="Y23" s="589"/>
      <c r="Z23" s="589" t="str">
        <f t="shared" si="0"/>
        <v xml:space="preserve">Источник тепловой энергии  </v>
      </c>
      <c r="AA23" s="589"/>
      <c r="AB23" s="589"/>
      <c r="AC23" s="589"/>
      <c r="AI23" s="585"/>
      <c r="AJ23" s="585"/>
    </row>
    <row r="24" spans="1:36" ht="101.25">
      <c r="A24" s="1236"/>
      <c r="B24" s="1236"/>
      <c r="C24" s="1236"/>
      <c r="D24" s="1236"/>
      <c r="E24" s="1236">
        <v>1</v>
      </c>
      <c r="F24" s="885"/>
      <c r="G24" s="885"/>
      <c r="H24" s="883">
        <v>1</v>
      </c>
      <c r="I24" s="1236">
        <v>1</v>
      </c>
      <c r="J24" s="885"/>
      <c r="K24" s="890"/>
      <c r="L24" s="593" t="str">
        <f>mergeValue(A24) &amp;"."&amp; mergeValue(B24)&amp;"."&amp; mergeValue(C24)&amp;"."&amp; mergeValue(D24)&amp;"."&amp; mergeValue(E24)</f>
        <v>1.1.1.1.1</v>
      </c>
      <c r="M24" s="554" t="s">
        <v>9</v>
      </c>
      <c r="N24" s="646"/>
      <c r="O24" s="1238"/>
      <c r="P24" s="1238"/>
      <c r="Q24" s="1238"/>
      <c r="R24" s="1238"/>
      <c r="S24" s="1238"/>
      <c r="T24" s="1238"/>
      <c r="U24" s="1238"/>
      <c r="V24" s="1238"/>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36"/>
      <c r="B25" s="1236"/>
      <c r="C25" s="1236"/>
      <c r="D25" s="1236"/>
      <c r="E25" s="1236"/>
      <c r="F25" s="1236">
        <v>1</v>
      </c>
      <c r="G25" s="883"/>
      <c r="H25" s="883"/>
      <c r="I25" s="1236"/>
      <c r="J25" s="1236">
        <v>1</v>
      </c>
      <c r="K25" s="891"/>
      <c r="L25" s="593" t="str">
        <f>mergeValue(A25) &amp;"."&amp; mergeValue(B25)&amp;"."&amp; mergeValue(C25)&amp;"."&amp; mergeValue(D25)&amp;"."&amp; mergeValue(E25)&amp;"."&amp; mergeValue(F25)</f>
        <v>1.1.1.1.1.1</v>
      </c>
      <c r="M25" s="555" t="s">
        <v>10</v>
      </c>
      <c r="N25" s="646"/>
      <c r="O25" s="1239"/>
      <c r="P25" s="1240"/>
      <c r="Q25" s="1240"/>
      <c r="R25" s="1240"/>
      <c r="S25" s="1240"/>
      <c r="T25" s="1240"/>
      <c r="U25" s="1240"/>
      <c r="V25" s="1241"/>
      <c r="W25" s="630" t="s">
        <v>636</v>
      </c>
      <c r="Y25" s="589"/>
      <c r="Z25" s="589" t="str">
        <f t="shared" si="0"/>
        <v>Группа потребителей</v>
      </c>
      <c r="AA25" s="589"/>
      <c r="AB25" s="589"/>
      <c r="AC25" s="589"/>
      <c r="AI25" s="585"/>
      <c r="AJ25" s="585"/>
    </row>
    <row r="26" spans="1:36" ht="189" customHeight="1">
      <c r="A26" s="1236"/>
      <c r="B26" s="1236"/>
      <c r="C26" s="1236"/>
      <c r="D26" s="1236"/>
      <c r="E26" s="1236"/>
      <c r="F26" s="1236"/>
      <c r="G26" s="883">
        <v>1</v>
      </c>
      <c r="H26" s="883"/>
      <c r="I26" s="1236"/>
      <c r="J26" s="1236"/>
      <c r="K26" s="891">
        <v>1</v>
      </c>
      <c r="L26" s="593" t="str">
        <f>mergeValue(A26) &amp;"."&amp; mergeValue(B26)&amp;"."&amp; mergeValue(C26)&amp;"."&amp; mergeValue(D26)&amp;"."&amp; mergeValue(E26)&amp;"."&amp; mergeValue(F26)&amp;"."&amp; mergeValue(G26)</f>
        <v>1.1.1.1.1.1.1</v>
      </c>
      <c r="M26" s="1069"/>
      <c r="N26" s="646"/>
      <c r="O26" s="562"/>
      <c r="P26" s="562"/>
      <c r="Q26" s="1094"/>
      <c r="R26" s="1231"/>
      <c r="S26" s="1232" t="s">
        <v>84</v>
      </c>
      <c r="T26" s="1231"/>
      <c r="U26" s="1232" t="s">
        <v>85</v>
      </c>
      <c r="V26" s="562"/>
      <c r="W26" s="1207" t="s">
        <v>655</v>
      </c>
      <c r="X26" s="585" t="str">
        <f>strCheckDate(O27:V27)</f>
        <v/>
      </c>
      <c r="Y26" s="589"/>
      <c r="Z26" s="589" t="str">
        <f t="shared" si="0"/>
        <v/>
      </c>
      <c r="AA26" s="589"/>
      <c r="AB26" s="589"/>
      <c r="AC26" s="589"/>
      <c r="AI26" s="585"/>
      <c r="AJ26" s="585"/>
    </row>
    <row r="27" spans="1:36" ht="11.25" hidden="1">
      <c r="A27" s="1236"/>
      <c r="B27" s="1236"/>
      <c r="C27" s="1236"/>
      <c r="D27" s="1236"/>
      <c r="E27" s="1236"/>
      <c r="F27" s="1236"/>
      <c r="G27" s="883"/>
      <c r="H27" s="883"/>
      <c r="I27" s="1236"/>
      <c r="J27" s="1236"/>
      <c r="K27" s="891"/>
      <c r="L27" s="600"/>
      <c r="M27" s="646"/>
      <c r="N27" s="646"/>
      <c r="O27" s="562"/>
      <c r="P27" s="562"/>
      <c r="Q27" s="584" t="str">
        <f>R26 &amp; "-" &amp; T26</f>
        <v>-</v>
      </c>
      <c r="R27" s="1231"/>
      <c r="S27" s="1232"/>
      <c r="T27" s="1231"/>
      <c r="U27" s="1232"/>
      <c r="V27" s="562"/>
      <c r="W27" s="1208"/>
      <c r="Y27" s="589"/>
      <c r="Z27" s="589" t="str">
        <f t="shared" si="0"/>
        <v/>
      </c>
      <c r="AA27" s="589"/>
      <c r="AB27" s="589"/>
      <c r="AC27" s="589"/>
      <c r="AI27" s="585"/>
      <c r="AJ27" s="585"/>
    </row>
    <row r="28" spans="1:36" ht="15" customHeight="1">
      <c r="A28" s="1236"/>
      <c r="B28" s="1236"/>
      <c r="C28" s="1236"/>
      <c r="D28" s="1236"/>
      <c r="E28" s="1236"/>
      <c r="F28" s="1236"/>
      <c r="G28" s="885"/>
      <c r="H28" s="883"/>
      <c r="I28" s="1236"/>
      <c r="J28" s="1236"/>
      <c r="K28" s="890"/>
      <c r="L28" s="538"/>
      <c r="M28" s="557" t="s">
        <v>25</v>
      </c>
      <c r="N28" s="564"/>
      <c r="O28" s="564"/>
      <c r="P28" s="564"/>
      <c r="Q28" s="564"/>
      <c r="R28" s="564"/>
      <c r="S28" s="564"/>
      <c r="T28" s="564"/>
      <c r="U28" s="564"/>
      <c r="V28" s="560"/>
      <c r="W28" s="1209"/>
      <c r="Y28" s="589"/>
      <c r="Z28" s="589" t="str">
        <f t="shared" si="0"/>
        <v>Добавить вид теплоносителя (параметры теплоносителя)</v>
      </c>
      <c r="AA28" s="589"/>
      <c r="AB28" s="589"/>
      <c r="AC28" s="589"/>
      <c r="AI28" s="585"/>
      <c r="AJ28" s="585"/>
    </row>
    <row r="29" spans="1:36" ht="15" customHeight="1">
      <c r="A29" s="1236"/>
      <c r="B29" s="1236"/>
      <c r="C29" s="1236"/>
      <c r="D29" s="1236"/>
      <c r="E29" s="1236"/>
      <c r="F29" s="885"/>
      <c r="G29" s="885"/>
      <c r="H29" s="883"/>
      <c r="I29" s="1236"/>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36"/>
      <c r="B30" s="1236"/>
      <c r="C30" s="1236"/>
      <c r="D30" s="1236"/>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36"/>
      <c r="B31" s="1236"/>
      <c r="C31" s="1236"/>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36"/>
      <c r="B32" s="1236"/>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36"/>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200" t="s">
        <v>632</v>
      </c>
      <c r="N36" s="1200"/>
      <c r="O36" s="1200"/>
      <c r="P36" s="1200"/>
      <c r="Q36" s="1200"/>
      <c r="R36" s="1200"/>
      <c r="S36" s="1200"/>
      <c r="T36" s="1200"/>
      <c r="U36" s="1200"/>
      <c r="V36" s="1200"/>
      <c r="W36" s="1200"/>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201" t="s">
        <v>491</v>
      </c>
      <c r="G2" s="1202"/>
      <c r="H2" s="1203"/>
      <c r="I2" s="806"/>
    </row>
    <row r="3" spans="1:20" ht="3" customHeight="1"/>
    <row r="4" spans="1:20" s="570" customFormat="1" ht="11.25">
      <c r="A4" s="771"/>
      <c r="B4" s="771"/>
      <c r="C4" s="771"/>
      <c r="D4" s="771"/>
      <c r="F4" s="1160" t="s">
        <v>454</v>
      </c>
      <c r="G4" s="1160"/>
      <c r="H4" s="1160"/>
      <c r="I4" s="1204"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04"/>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28.11.2022</v>
      </c>
      <c r="I7" s="816" t="s">
        <v>493</v>
      </c>
      <c r="J7" s="615"/>
      <c r="K7" s="771"/>
      <c r="L7" s="771"/>
      <c r="M7" s="771"/>
      <c r="N7" s="771"/>
      <c r="O7" s="771"/>
      <c r="P7" s="771"/>
      <c r="Q7" s="771"/>
      <c r="R7" s="771"/>
      <c r="S7" s="771"/>
      <c r="T7" s="771"/>
    </row>
    <row r="8" spans="1:20" s="570" customFormat="1" ht="45">
      <c r="A8" s="1205">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205"/>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205"/>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205"/>
      <c r="B11" s="1205">
        <v>1</v>
      </c>
      <c r="C11" s="777"/>
      <c r="D11" s="777"/>
      <c r="F11" s="814" t="str">
        <f>"4."&amp;mergeValue(A11) &amp;"."&amp;mergeValue(B11)</f>
        <v>4.1.1</v>
      </c>
      <c r="G11" s="830" t="s">
        <v>592</v>
      </c>
      <c r="H11" s="805" t="str">
        <f>IF(region_name="","",region_name)</f>
        <v>Челябинская область</v>
      </c>
      <c r="I11" s="816" t="s">
        <v>499</v>
      </c>
      <c r="J11" s="615"/>
      <c r="K11" s="771"/>
      <c r="L11" s="771"/>
      <c r="M11" s="771"/>
      <c r="N11" s="771"/>
      <c r="O11" s="771"/>
      <c r="P11" s="771"/>
      <c r="Q11" s="771"/>
      <c r="R11" s="771"/>
      <c r="S11" s="771"/>
      <c r="T11" s="771"/>
    </row>
    <row r="12" spans="1:20" s="570" customFormat="1" ht="22.5">
      <c r="A12" s="1205"/>
      <c r="B12" s="1205"/>
      <c r="C12" s="1205">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205"/>
      <c r="B13" s="1205"/>
      <c r="C13" s="1205"/>
      <c r="D13" s="777">
        <v>1</v>
      </c>
      <c r="F13" s="814" t="str">
        <f>"4."&amp;mergeValue(A13) &amp;"."&amp;mergeValue(B13)&amp;"."&amp;mergeValue(C13)&amp;"."&amp;mergeValue(D13)</f>
        <v>4.1.1.1.1</v>
      </c>
      <c r="G13" s="818" t="s">
        <v>498</v>
      </c>
      <c r="H13" s="805"/>
      <c r="I13" s="1206" t="s">
        <v>591</v>
      </c>
      <c r="J13" s="615"/>
      <c r="K13" s="771"/>
      <c r="L13" s="771"/>
      <c r="M13" s="771"/>
      <c r="N13" s="771"/>
      <c r="O13" s="771"/>
      <c r="P13" s="771"/>
      <c r="Q13" s="771"/>
      <c r="R13" s="771"/>
      <c r="S13" s="771"/>
      <c r="T13" s="771"/>
    </row>
    <row r="14" spans="1:20" s="570" customFormat="1" ht="18.75">
      <c r="A14" s="1205"/>
      <c r="B14" s="1205"/>
      <c r="C14" s="1205"/>
      <c r="D14" s="777"/>
      <c r="F14" s="819"/>
      <c r="G14" s="759" t="s">
        <v>4</v>
      </c>
      <c r="H14" s="624"/>
      <c r="I14" s="1206"/>
      <c r="J14" s="615"/>
      <c r="K14" s="771"/>
      <c r="L14" s="771"/>
      <c r="M14" s="771"/>
      <c r="N14" s="771"/>
      <c r="O14" s="771"/>
      <c r="P14" s="771"/>
      <c r="Q14" s="771"/>
      <c r="R14" s="771"/>
      <c r="S14" s="771"/>
      <c r="T14" s="771"/>
    </row>
    <row r="15" spans="1:20" s="570" customFormat="1" ht="18.75">
      <c r="A15" s="1205"/>
      <c r="B15" s="1205"/>
      <c r="C15" s="777"/>
      <c r="D15" s="777"/>
      <c r="F15" s="634"/>
      <c r="G15" s="577" t="s">
        <v>403</v>
      </c>
      <c r="H15" s="635"/>
      <c r="I15" s="636"/>
      <c r="J15" s="615"/>
      <c r="K15" s="771"/>
      <c r="L15" s="771"/>
      <c r="M15" s="771"/>
      <c r="N15" s="771"/>
      <c r="O15" s="771"/>
      <c r="P15" s="771"/>
      <c r="Q15" s="771"/>
      <c r="R15" s="771"/>
      <c r="S15" s="771"/>
      <c r="T15" s="771"/>
    </row>
    <row r="16" spans="1:20" s="570" customFormat="1" ht="18.75">
      <c r="A16" s="1205"/>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0" t="s">
        <v>593</v>
      </c>
      <c r="H19" s="1200"/>
      <c r="I19" s="823"/>
      <c r="J19" s="773"/>
      <c r="K19" s="773"/>
      <c r="L19" s="773"/>
      <c r="M19" s="773"/>
      <c r="N19" s="773"/>
      <c r="O19" s="773"/>
      <c r="P19" s="773"/>
      <c r="Q19" s="773"/>
      <c r="R19" s="773"/>
      <c r="S19" s="773"/>
      <c r="T19" s="773"/>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33" t="s">
        <v>631</v>
      </c>
      <c r="M5" s="1233"/>
      <c r="N5" s="1233"/>
      <c r="O5" s="1233"/>
      <c r="P5" s="1233"/>
      <c r="Q5" s="1233"/>
      <c r="R5" s="1233"/>
      <c r="S5" s="1233"/>
      <c r="T5" s="1233"/>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44"/>
      <c r="P7" s="1245"/>
      <c r="Q7" s="1245"/>
      <c r="R7" s="1245"/>
      <c r="S7" s="1245"/>
      <c r="T7" s="1246"/>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10" t="str">
        <f>IF(NameOrPr_ch="",IF(NameOrPr="","",NameOrPr),NameOrPr_ch)</f>
        <v>Министерство тарифного регулирования и энергетики Челябинской области</v>
      </c>
      <c r="P9" s="1210"/>
      <c r="Q9" s="1210"/>
      <c r="R9" s="1210"/>
      <c r="S9" s="1210"/>
      <c r="T9" s="1210"/>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10" t="str">
        <f>IF(datePr_ch="",IF(datePr="","",datePr),datePr_ch)</f>
        <v>28.11.2022</v>
      </c>
      <c r="P10" s="1210"/>
      <c r="Q10" s="1210"/>
      <c r="R10" s="1210"/>
      <c r="S10" s="1210"/>
      <c r="T10" s="1210"/>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10" t="str">
        <f>IF(numberPr_ch="",IF(numberPr="","",numberPr),numberPr_ch)</f>
        <v>102/160</v>
      </c>
      <c r="P11" s="1210"/>
      <c r="Q11" s="1210"/>
      <c r="R11" s="1210"/>
      <c r="S11" s="1210"/>
      <c r="T11" s="1210"/>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10" t="str">
        <f>IF(IstPub_ch="",IF(IstPub="","",IstPub),IstPub_ch)</f>
        <v>Официальный сайт Министерства тарифного регулирования и энергетики Челябинской области</v>
      </c>
      <c r="P12" s="1210"/>
      <c r="Q12" s="1210"/>
      <c r="R12" s="1210"/>
      <c r="S12" s="1210"/>
      <c r="T12" s="1210"/>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34"/>
      <c r="M13" s="1234"/>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11"/>
      <c r="P14" s="1211"/>
      <c r="Q14" s="1211"/>
      <c r="R14" s="1211"/>
      <c r="S14" s="1211"/>
      <c r="T14" s="1211"/>
      <c r="U14" s="1211"/>
    </row>
    <row r="15" spans="1:34">
      <c r="J15" s="686"/>
      <c r="K15" s="686"/>
      <c r="L15" s="1160" t="s">
        <v>454</v>
      </c>
      <c r="M15" s="1160"/>
      <c r="N15" s="1160"/>
      <c r="O15" s="1160"/>
      <c r="P15" s="1160"/>
      <c r="Q15" s="1160"/>
      <c r="R15" s="1160"/>
      <c r="S15" s="1160"/>
      <c r="T15" s="1160"/>
      <c r="U15" s="1160"/>
      <c r="V15" s="1160"/>
      <c r="W15" s="1160" t="s">
        <v>455</v>
      </c>
    </row>
    <row r="16" spans="1:34" ht="14.25" customHeight="1">
      <c r="J16" s="686"/>
      <c r="K16" s="686"/>
      <c r="L16" s="1217" t="s">
        <v>92</v>
      </c>
      <c r="M16" s="1217" t="s">
        <v>639</v>
      </c>
      <c r="N16" s="661"/>
      <c r="O16" s="1218" t="s">
        <v>641</v>
      </c>
      <c r="P16" s="1219"/>
      <c r="Q16" s="1219"/>
      <c r="R16" s="1219"/>
      <c r="S16" s="1219"/>
      <c r="T16" s="1220"/>
      <c r="U16" s="1228" t="s">
        <v>341</v>
      </c>
      <c r="V16" s="1214" t="s">
        <v>275</v>
      </c>
      <c r="W16" s="1160"/>
    </row>
    <row r="17" spans="1:36" ht="14.25" customHeight="1">
      <c r="J17" s="686"/>
      <c r="K17" s="686"/>
      <c r="L17" s="1217"/>
      <c r="M17" s="1217"/>
      <c r="N17" s="662"/>
      <c r="O17" s="1223" t="s">
        <v>605</v>
      </c>
      <c r="P17" s="1221" t="s">
        <v>271</v>
      </c>
      <c r="Q17" s="1222"/>
      <c r="R17" s="1225" t="s">
        <v>654</v>
      </c>
      <c r="S17" s="1226"/>
      <c r="T17" s="1227"/>
      <c r="U17" s="1229"/>
      <c r="V17" s="1215"/>
      <c r="W17" s="1160"/>
    </row>
    <row r="18" spans="1:36" ht="33.75" customHeight="1">
      <c r="J18" s="686"/>
      <c r="K18" s="686"/>
      <c r="L18" s="1217"/>
      <c r="M18" s="1217"/>
      <c r="N18" s="663"/>
      <c r="O18" s="1224"/>
      <c r="P18" s="756" t="s">
        <v>606</v>
      </c>
      <c r="Q18" s="756" t="s">
        <v>6</v>
      </c>
      <c r="R18" s="780" t="s">
        <v>274</v>
      </c>
      <c r="S18" s="1212" t="s">
        <v>273</v>
      </c>
      <c r="T18" s="1213"/>
      <c r="U18" s="1230"/>
      <c r="V18" s="1216"/>
      <c r="W18" s="1160"/>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35">
        <f ca="1">OFFSET(S19,0,-1)+1</f>
        <v>7</v>
      </c>
      <c r="T19" s="1235"/>
      <c r="U19" s="778">
        <f ca="1">OFFSET(U19,0,-2)+1</f>
        <v>8</v>
      </c>
      <c r="V19" s="649">
        <f ca="1">OFFSET(V19,0,-1)</f>
        <v>8</v>
      </c>
      <c r="W19" s="778">
        <f ca="1">OFFSET(W19,0,-1)+1</f>
        <v>9</v>
      </c>
    </row>
    <row r="20" spans="1:36" ht="22.5">
      <c r="A20" s="1236">
        <v>1</v>
      </c>
      <c r="B20" s="883"/>
      <c r="C20" s="883"/>
      <c r="D20" s="883"/>
      <c r="E20" s="884"/>
      <c r="F20" s="885"/>
      <c r="G20" s="885"/>
      <c r="H20" s="885"/>
      <c r="I20" s="886"/>
      <c r="J20" s="881"/>
      <c r="K20" s="888"/>
      <c r="L20" s="781">
        <f>mergeValue(A20)</f>
        <v>1</v>
      </c>
      <c r="M20" s="641" t="s">
        <v>20</v>
      </c>
      <c r="N20" s="646"/>
      <c r="O20" s="1237"/>
      <c r="P20" s="1237"/>
      <c r="Q20" s="1237"/>
      <c r="R20" s="1237"/>
      <c r="S20" s="1237"/>
      <c r="T20" s="1237"/>
      <c r="U20" s="1237"/>
      <c r="V20" s="1237"/>
      <c r="W20" s="630" t="s">
        <v>476</v>
      </c>
      <c r="Y20" s="829"/>
      <c r="Z20" s="829" t="str">
        <f t="shared" ref="Z20:Z33" si="0">IF(M20="","",M20 )</f>
        <v>Наименование тарифа</v>
      </c>
      <c r="AA20" s="829"/>
      <c r="AB20" s="829"/>
      <c r="AC20" s="829"/>
      <c r="AI20" s="808"/>
      <c r="AJ20" s="808"/>
    </row>
    <row r="21" spans="1:36" ht="22.5">
      <c r="A21" s="1236"/>
      <c r="B21" s="1236">
        <v>1</v>
      </c>
      <c r="C21" s="883"/>
      <c r="D21" s="883"/>
      <c r="E21" s="885"/>
      <c r="F21" s="885"/>
      <c r="G21" s="885"/>
      <c r="H21" s="885"/>
      <c r="I21" s="880"/>
      <c r="J21" s="879"/>
      <c r="K21" s="882"/>
      <c r="L21" s="781" t="str">
        <f>mergeValue(A21) &amp;"."&amp; mergeValue(B21)</f>
        <v>1.1</v>
      </c>
      <c r="M21" s="692" t="s">
        <v>16</v>
      </c>
      <c r="N21" s="646"/>
      <c r="O21" s="1237"/>
      <c r="P21" s="1237"/>
      <c r="Q21" s="1237"/>
      <c r="R21" s="1237"/>
      <c r="S21" s="1237"/>
      <c r="T21" s="1237"/>
      <c r="U21" s="1237"/>
      <c r="V21" s="1237"/>
      <c r="W21" s="630" t="s">
        <v>477</v>
      </c>
      <c r="Y21" s="829"/>
      <c r="Z21" s="829" t="str">
        <f t="shared" si="0"/>
        <v>Территория действия тарифа</v>
      </c>
      <c r="AA21" s="829"/>
      <c r="AB21" s="829"/>
      <c r="AC21" s="829"/>
      <c r="AI21" s="808"/>
      <c r="AJ21" s="808"/>
    </row>
    <row r="22" spans="1:36" ht="22.5">
      <c r="A22" s="1236"/>
      <c r="B22" s="1236"/>
      <c r="C22" s="1236">
        <v>1</v>
      </c>
      <c r="D22" s="883"/>
      <c r="E22" s="885"/>
      <c r="F22" s="885"/>
      <c r="G22" s="885"/>
      <c r="H22" s="885"/>
      <c r="I22" s="887"/>
      <c r="J22" s="879"/>
      <c r="K22" s="882"/>
      <c r="L22" s="781" t="str">
        <f>mergeValue(A22) &amp;"."&amp; mergeValue(B22)&amp;"."&amp; mergeValue(C22)</f>
        <v>1.1.1</v>
      </c>
      <c r="M22" s="693" t="s">
        <v>7</v>
      </c>
      <c r="N22" s="646"/>
      <c r="O22" s="1237"/>
      <c r="P22" s="1237"/>
      <c r="Q22" s="1237"/>
      <c r="R22" s="1237"/>
      <c r="S22" s="1237"/>
      <c r="T22" s="1237"/>
      <c r="U22" s="1237"/>
      <c r="V22" s="1237"/>
      <c r="W22" s="630" t="s">
        <v>633</v>
      </c>
      <c r="Y22" s="829"/>
      <c r="Z22" s="829" t="str">
        <f t="shared" si="0"/>
        <v xml:space="preserve">Наименование системы теплоснабжения </v>
      </c>
      <c r="AA22" s="829"/>
      <c r="AB22" s="829"/>
      <c r="AC22" s="829"/>
      <c r="AI22" s="808"/>
      <c r="AJ22" s="808"/>
    </row>
    <row r="23" spans="1:36" ht="22.5">
      <c r="A23" s="1236"/>
      <c r="B23" s="1236"/>
      <c r="C23" s="1236"/>
      <c r="D23" s="1236">
        <v>1</v>
      </c>
      <c r="E23" s="885"/>
      <c r="F23" s="885"/>
      <c r="G23" s="885"/>
      <c r="H23" s="885"/>
      <c r="I23" s="887"/>
      <c r="J23" s="879"/>
      <c r="K23" s="882"/>
      <c r="L23" s="781" t="str">
        <f>mergeValue(A23) &amp;"."&amp; mergeValue(B23)&amp;"."&amp; mergeValue(C23)&amp;"."&amp; mergeValue(D23)</f>
        <v>1.1.1.1</v>
      </c>
      <c r="M23" s="694" t="s">
        <v>22</v>
      </c>
      <c r="N23" s="646"/>
      <c r="O23" s="1237"/>
      <c r="P23" s="1237"/>
      <c r="Q23" s="1237"/>
      <c r="R23" s="1237"/>
      <c r="S23" s="1237"/>
      <c r="T23" s="1237"/>
      <c r="U23" s="1237"/>
      <c r="V23" s="1237"/>
      <c r="W23" s="630" t="s">
        <v>634</v>
      </c>
      <c r="Y23" s="829"/>
      <c r="Z23" s="829" t="str">
        <f t="shared" si="0"/>
        <v xml:space="preserve">Источник тепловой энергии  </v>
      </c>
      <c r="AA23" s="829"/>
      <c r="AB23" s="829"/>
      <c r="AC23" s="829"/>
      <c r="AI23" s="808"/>
      <c r="AJ23" s="808"/>
    </row>
    <row r="24" spans="1:36" ht="101.25">
      <c r="A24" s="1236"/>
      <c r="B24" s="1236"/>
      <c r="C24" s="1236"/>
      <c r="D24" s="1236"/>
      <c r="E24" s="1236">
        <v>1</v>
      </c>
      <c r="F24" s="885"/>
      <c r="G24" s="885"/>
      <c r="H24" s="883">
        <v>1</v>
      </c>
      <c r="I24" s="1236">
        <v>1</v>
      </c>
      <c r="J24" s="885"/>
      <c r="K24" s="890"/>
      <c r="L24" s="781" t="str">
        <f>mergeValue(A24) &amp;"."&amp; mergeValue(B24)&amp;"."&amp; mergeValue(C24)&amp;"."&amp; mergeValue(D24)&amp;"."&amp; mergeValue(E24)</f>
        <v>1.1.1.1.1</v>
      </c>
      <c r="M24" s="554" t="s">
        <v>9</v>
      </c>
      <c r="N24" s="646"/>
      <c r="O24" s="1238"/>
      <c r="P24" s="1238"/>
      <c r="Q24" s="1238"/>
      <c r="R24" s="1238"/>
      <c r="S24" s="1238"/>
      <c r="T24" s="1238"/>
      <c r="U24" s="1238"/>
      <c r="V24" s="1238"/>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36"/>
      <c r="B25" s="1236"/>
      <c r="C25" s="1236"/>
      <c r="D25" s="1236"/>
      <c r="E25" s="1236"/>
      <c r="F25" s="1236">
        <v>1</v>
      </c>
      <c r="G25" s="883"/>
      <c r="H25" s="883"/>
      <c r="I25" s="1236"/>
      <c r="J25" s="1236">
        <v>1</v>
      </c>
      <c r="K25" s="891"/>
      <c r="L25" s="781" t="str">
        <f>mergeValue(A25) &amp;"."&amp; mergeValue(B25)&amp;"."&amp; mergeValue(C25)&amp;"."&amp; mergeValue(D25)&amp;"."&amp; mergeValue(E25)&amp;"."&amp; mergeValue(F25)</f>
        <v>1.1.1.1.1.1</v>
      </c>
      <c r="M25" s="555" t="s">
        <v>10</v>
      </c>
      <c r="N25" s="646"/>
      <c r="O25" s="1238"/>
      <c r="P25" s="1238"/>
      <c r="Q25" s="1238"/>
      <c r="R25" s="1238"/>
      <c r="S25" s="1238"/>
      <c r="T25" s="1238"/>
      <c r="U25" s="1238"/>
      <c r="V25" s="1238"/>
      <c r="W25" s="630" t="s">
        <v>636</v>
      </c>
      <c r="Y25" s="829"/>
      <c r="Z25" s="829" t="str">
        <f t="shared" si="0"/>
        <v>Группа потребителей</v>
      </c>
      <c r="AA25" s="829"/>
      <c r="AB25" s="829"/>
      <c r="AC25" s="829"/>
      <c r="AI25" s="808"/>
      <c r="AJ25" s="808"/>
    </row>
    <row r="26" spans="1:36" ht="189" customHeight="1">
      <c r="A26" s="1236"/>
      <c r="B26" s="1236"/>
      <c r="C26" s="1236"/>
      <c r="D26" s="1236"/>
      <c r="E26" s="1236"/>
      <c r="F26" s="1236"/>
      <c r="G26" s="883">
        <v>1</v>
      </c>
      <c r="H26" s="883"/>
      <c r="I26" s="1236"/>
      <c r="J26" s="1236"/>
      <c r="K26" s="891">
        <v>1</v>
      </c>
      <c r="L26" s="781" t="str">
        <f>mergeValue(A26) &amp;"."&amp; mergeValue(B26)&amp;"."&amp; mergeValue(C26)&amp;"."&amp; mergeValue(D26)&amp;"."&amp; mergeValue(E26)&amp;"."&amp; mergeValue(F26)&amp;"."&amp; mergeValue(G26)</f>
        <v>1.1.1.1.1.1.1</v>
      </c>
      <c r="M26" s="1069"/>
      <c r="N26" s="646"/>
      <c r="O26" s="763"/>
      <c r="P26" s="763"/>
      <c r="Q26" s="1094"/>
      <c r="R26" s="1231"/>
      <c r="S26" s="1232" t="s">
        <v>84</v>
      </c>
      <c r="T26" s="1231"/>
      <c r="U26" s="1232" t="s">
        <v>85</v>
      </c>
      <c r="V26" s="763"/>
      <c r="W26" s="1207" t="s">
        <v>655</v>
      </c>
      <c r="X26" s="808" t="str">
        <f>strCheckDate(O27:V27)</f>
        <v/>
      </c>
      <c r="Y26" s="829"/>
      <c r="Z26" s="829" t="str">
        <f t="shared" si="0"/>
        <v/>
      </c>
      <c r="AA26" s="829"/>
      <c r="AB26" s="829"/>
      <c r="AC26" s="829"/>
      <c r="AI26" s="808"/>
      <c r="AJ26" s="808"/>
    </row>
    <row r="27" spans="1:36" ht="11.25" hidden="1">
      <c r="A27" s="1236"/>
      <c r="B27" s="1236"/>
      <c r="C27" s="1236"/>
      <c r="D27" s="1236"/>
      <c r="E27" s="1236"/>
      <c r="F27" s="1236"/>
      <c r="G27" s="883"/>
      <c r="H27" s="883"/>
      <c r="I27" s="1236"/>
      <c r="J27" s="1236"/>
      <c r="K27" s="891"/>
      <c r="L27" s="800"/>
      <c r="M27" s="646"/>
      <c r="N27" s="646"/>
      <c r="O27" s="763"/>
      <c r="P27" s="763"/>
      <c r="Q27" s="769" t="str">
        <f>R26 &amp; "-" &amp; T26</f>
        <v>-</v>
      </c>
      <c r="R27" s="1231"/>
      <c r="S27" s="1232"/>
      <c r="T27" s="1231"/>
      <c r="U27" s="1232"/>
      <c r="V27" s="763"/>
      <c r="W27" s="1208"/>
      <c r="Y27" s="829"/>
      <c r="Z27" s="829" t="str">
        <f t="shared" si="0"/>
        <v/>
      </c>
      <c r="AA27" s="829"/>
      <c r="AB27" s="829"/>
      <c r="AC27" s="829"/>
      <c r="AI27" s="808"/>
      <c r="AJ27" s="808"/>
    </row>
    <row r="28" spans="1:36" ht="15" customHeight="1">
      <c r="A28" s="1236"/>
      <c r="B28" s="1236"/>
      <c r="C28" s="1236"/>
      <c r="D28" s="1236"/>
      <c r="E28" s="1236"/>
      <c r="F28" s="1236"/>
      <c r="G28" s="885"/>
      <c r="H28" s="883"/>
      <c r="I28" s="1236"/>
      <c r="J28" s="1236"/>
      <c r="K28" s="890"/>
      <c r="L28" s="688"/>
      <c r="M28" s="557" t="s">
        <v>25</v>
      </c>
      <c r="N28" s="765"/>
      <c r="O28" s="765"/>
      <c r="P28" s="765"/>
      <c r="Q28" s="765"/>
      <c r="R28" s="765"/>
      <c r="S28" s="765"/>
      <c r="T28" s="765"/>
      <c r="U28" s="765"/>
      <c r="V28" s="762"/>
      <c r="W28" s="1209"/>
      <c r="Y28" s="829"/>
      <c r="Z28" s="829" t="str">
        <f t="shared" si="0"/>
        <v>Добавить вид теплоносителя (параметры теплоносителя)</v>
      </c>
      <c r="AA28" s="829"/>
      <c r="AB28" s="829"/>
      <c r="AC28" s="829"/>
      <c r="AI28" s="808"/>
      <c r="AJ28" s="808"/>
    </row>
    <row r="29" spans="1:36" ht="15" customHeight="1">
      <c r="A29" s="1236"/>
      <c r="B29" s="1236"/>
      <c r="C29" s="1236"/>
      <c r="D29" s="1236"/>
      <c r="E29" s="1236"/>
      <c r="F29" s="885"/>
      <c r="G29" s="885"/>
      <c r="H29" s="883"/>
      <c r="I29" s="1236"/>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36"/>
      <c r="B30" s="1236"/>
      <c r="C30" s="1236"/>
      <c r="D30" s="1236"/>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36"/>
      <c r="B31" s="1236"/>
      <c r="C31" s="1236"/>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36"/>
      <c r="B32" s="1236"/>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36"/>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200" t="s">
        <v>632</v>
      </c>
      <c r="N36" s="1200"/>
      <c r="O36" s="1200"/>
      <c r="P36" s="1200"/>
      <c r="Q36" s="1200"/>
      <c r="R36" s="1200"/>
      <c r="S36" s="1200"/>
      <c r="T36" s="1200"/>
      <c r="U36" s="1200"/>
      <c r="V36" s="1200"/>
      <c r="W36" s="1200"/>
    </row>
  </sheetData>
  <sheetProtection algorithmName="SHA-512" hashValue="nX5M142CDNT7sdsu4IA5RPiU6xkoFSS12W+t5EcvfE03VAH3vH42IMJ5X9IupGGE/0lujpswQaW+QBBNAUfqUg==" saltValue="LZPnfwt6ernizEpsqztr6w==" spinCount="100000"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201" t="s">
        <v>491</v>
      </c>
      <c r="G2" s="1202"/>
      <c r="H2" s="1203"/>
      <c r="I2" s="640"/>
    </row>
    <row r="3" spans="1:20" ht="3" customHeight="1"/>
    <row r="4" spans="1:20" s="570" customFormat="1" ht="11.25">
      <c r="A4" s="590"/>
      <c r="B4" s="590"/>
      <c r="C4" s="590"/>
      <c r="D4" s="590"/>
      <c r="F4" s="1160" t="s">
        <v>454</v>
      </c>
      <c r="G4" s="1160"/>
      <c r="H4" s="1160"/>
      <c r="I4" s="12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28.11.2022</v>
      </c>
      <c r="I7" s="581" t="s">
        <v>493</v>
      </c>
      <c r="J7" s="615"/>
      <c r="K7" s="590"/>
      <c r="L7" s="590"/>
      <c r="M7" s="590"/>
      <c r="N7" s="590"/>
      <c r="O7" s="590"/>
      <c r="P7" s="590"/>
      <c r="Q7" s="590"/>
      <c r="R7" s="590"/>
      <c r="S7" s="590"/>
      <c r="T7" s="590"/>
    </row>
    <row r="8" spans="1:20" s="570" customFormat="1" ht="45">
      <c r="A8" s="1205">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5"/>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5"/>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5"/>
      <c r="B11" s="1205">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5"/>
      <c r="B12" s="1205"/>
      <c r="C12" s="1205">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5"/>
      <c r="B13" s="1205"/>
      <c r="C13" s="1205"/>
      <c r="D13" s="623">
        <v>1</v>
      </c>
      <c r="F13" s="616" t="str">
        <f>"4."&amp;mergeValue(A13) &amp;"."&amp;mergeValue(B13)&amp;"."&amp;mergeValue(C13)&amp;"."&amp;mergeValue(D13)</f>
        <v>4.1.1.1.1</v>
      </c>
      <c r="G13" s="633" t="s">
        <v>498</v>
      </c>
      <c r="H13" s="604"/>
      <c r="I13" s="1206" t="s">
        <v>591</v>
      </c>
      <c r="J13" s="615"/>
      <c r="K13" s="590"/>
      <c r="L13" s="590"/>
      <c r="M13" s="590"/>
      <c r="N13" s="590"/>
      <c r="O13" s="590"/>
      <c r="P13" s="590"/>
      <c r="Q13" s="590"/>
      <c r="R13" s="590"/>
      <c r="S13" s="590"/>
      <c r="T13" s="590"/>
    </row>
    <row r="14" spans="1:20" s="570" customFormat="1" ht="18.75">
      <c r="A14" s="1205"/>
      <c r="B14" s="1205"/>
      <c r="C14" s="1205"/>
      <c r="D14" s="623"/>
      <c r="F14" s="619"/>
      <c r="G14" s="550" t="s">
        <v>4</v>
      </c>
      <c r="H14" s="624"/>
      <c r="I14" s="1206"/>
      <c r="J14" s="615"/>
      <c r="K14" s="590"/>
      <c r="L14" s="590"/>
      <c r="M14" s="590"/>
      <c r="N14" s="590"/>
      <c r="O14" s="590"/>
      <c r="P14" s="590"/>
      <c r="Q14" s="590"/>
      <c r="R14" s="590"/>
      <c r="S14" s="590"/>
      <c r="T14" s="590"/>
    </row>
    <row r="15" spans="1:20" s="570" customFormat="1" ht="18.75">
      <c r="A15" s="1205"/>
      <c r="B15" s="1205"/>
      <c r="C15" s="623"/>
      <c r="D15" s="623"/>
      <c r="F15" s="634"/>
      <c r="G15" s="577" t="s">
        <v>403</v>
      </c>
      <c r="H15" s="635"/>
      <c r="I15" s="636"/>
      <c r="J15" s="615"/>
      <c r="K15" s="590"/>
      <c r="L15" s="590"/>
      <c r="M15" s="590"/>
      <c r="N15" s="590"/>
      <c r="O15" s="590"/>
      <c r="P15" s="590"/>
      <c r="Q15" s="590"/>
      <c r="R15" s="590"/>
      <c r="S15" s="590"/>
      <c r="T15" s="590"/>
    </row>
    <row r="16" spans="1:20" s="570" customFormat="1" ht="18.75">
      <c r="A16" s="1205"/>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0" t="s">
        <v>593</v>
      </c>
      <c r="H19" s="1200"/>
      <c r="I19" s="594"/>
      <c r="J19" s="614"/>
      <c r="K19" s="614"/>
      <c r="L19" s="614"/>
      <c r="M19" s="614"/>
      <c r="N19" s="614"/>
      <c r="O19" s="614"/>
      <c r="P19" s="614"/>
      <c r="Q19" s="614"/>
      <c r="R19" s="614"/>
      <c r="S19" s="614"/>
      <c r="T19" s="614"/>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33" t="s">
        <v>631</v>
      </c>
      <c r="M5" s="1233"/>
      <c r="N5" s="1233"/>
      <c r="O5" s="1233"/>
      <c r="P5" s="1233"/>
      <c r="Q5" s="1233"/>
      <c r="R5" s="1233"/>
      <c r="S5" s="1233"/>
      <c r="T5" s="1233"/>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10" t="str">
        <f>IF(NameOrPr_ch="",IF(NameOrPr="","",NameOrPr),NameOrPr_ch)</f>
        <v>Министерство тарифного регулирования и энергетики Челябинской области</v>
      </c>
      <c r="P7" s="1210"/>
      <c r="Q7" s="1210"/>
      <c r="R7" s="1210"/>
      <c r="S7" s="1210"/>
      <c r="T7" s="1210"/>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10" t="str">
        <f>IF(datePr_ch="",IF(datePr="","",datePr),datePr_ch)</f>
        <v>28.11.2022</v>
      </c>
      <c r="P8" s="1210"/>
      <c r="Q8" s="1210"/>
      <c r="R8" s="1210"/>
      <c r="S8" s="1210"/>
      <c r="T8" s="1210"/>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10" t="str">
        <f>IF(numberPr_ch="",IF(numberPr="","",numberPr),numberPr_ch)</f>
        <v>102/160</v>
      </c>
      <c r="P9" s="1210"/>
      <c r="Q9" s="1210"/>
      <c r="R9" s="1210"/>
      <c r="S9" s="1210"/>
      <c r="T9" s="1210"/>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10" t="str">
        <f>IF(IstPub_ch="",IF(IstPub="","",IstPub),IstPub_ch)</f>
        <v>Официальный сайт Министерства тарифного регулирования и энергетики Челябинской области</v>
      </c>
      <c r="P10" s="1210"/>
      <c r="Q10" s="1210"/>
      <c r="R10" s="1210"/>
      <c r="S10" s="1210"/>
      <c r="T10" s="1210"/>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50"/>
      <c r="P12" s="1250"/>
      <c r="Q12" s="1250"/>
      <c r="R12" s="1250"/>
      <c r="S12" s="1250"/>
      <c r="T12" s="1250"/>
      <c r="U12" s="1250"/>
    </row>
    <row r="13" spans="1:33">
      <c r="J13" s="481"/>
      <c r="K13" s="481"/>
      <c r="L13" s="1160" t="s">
        <v>454</v>
      </c>
      <c r="M13" s="1160"/>
      <c r="N13" s="1160"/>
      <c r="O13" s="1160"/>
      <c r="P13" s="1160"/>
      <c r="Q13" s="1160"/>
      <c r="R13" s="1160"/>
      <c r="S13" s="1160"/>
      <c r="T13" s="1160"/>
      <c r="U13" s="1160"/>
      <c r="V13" s="1160"/>
      <c r="W13" s="1160" t="s">
        <v>455</v>
      </c>
    </row>
    <row r="14" spans="1:33" ht="14.25" customHeight="1">
      <c r="J14" s="481"/>
      <c r="K14" s="481"/>
      <c r="L14" s="1217" t="s">
        <v>92</v>
      </c>
      <c r="M14" s="1217" t="s">
        <v>639</v>
      </c>
      <c r="N14" s="474"/>
      <c r="O14" s="1218" t="s">
        <v>641</v>
      </c>
      <c r="P14" s="1219"/>
      <c r="Q14" s="1219"/>
      <c r="R14" s="1219"/>
      <c r="S14" s="1219"/>
      <c r="T14" s="1220"/>
      <c r="U14" s="1228" t="s">
        <v>341</v>
      </c>
      <c r="V14" s="1249" t="s">
        <v>275</v>
      </c>
      <c r="W14" s="1160"/>
    </row>
    <row r="15" spans="1:33" ht="14.25" customHeight="1">
      <c r="J15" s="481"/>
      <c r="K15" s="481"/>
      <c r="L15" s="1217"/>
      <c r="M15" s="1217"/>
      <c r="N15" s="473"/>
      <c r="O15" s="1223" t="s">
        <v>640</v>
      </c>
      <c r="P15" s="655"/>
      <c r="Q15" s="655"/>
      <c r="R15" s="1226" t="s">
        <v>654</v>
      </c>
      <c r="S15" s="1226"/>
      <c r="T15" s="1227"/>
      <c r="U15" s="1229"/>
      <c r="V15" s="1249"/>
      <c r="W15" s="1160"/>
    </row>
    <row r="16" spans="1:33" ht="30.75" customHeight="1">
      <c r="J16" s="481"/>
      <c r="K16" s="481"/>
      <c r="L16" s="1217"/>
      <c r="M16" s="1217"/>
      <c r="N16" s="472"/>
      <c r="O16" s="1224"/>
      <c r="P16" s="653"/>
      <c r="Q16" s="654"/>
      <c r="R16" s="536" t="s">
        <v>274</v>
      </c>
      <c r="S16" s="1212" t="s">
        <v>273</v>
      </c>
      <c r="T16" s="1213"/>
      <c r="U16" s="1230"/>
      <c r="V16" s="1249"/>
      <c r="W16" s="1160"/>
    </row>
    <row r="17" spans="1:33">
      <c r="J17" s="481"/>
      <c r="K17" s="489">
        <v>1</v>
      </c>
      <c r="L17" s="637" t="s">
        <v>93</v>
      </c>
      <c r="M17" s="637" t="s">
        <v>49</v>
      </c>
      <c r="N17" s="509" t="s">
        <v>49</v>
      </c>
      <c r="O17" s="638">
        <f ca="1">OFFSET(O17,0,-1)+1</f>
        <v>3</v>
      </c>
      <c r="P17" s="639">
        <f ca="1">OFFSET(P17,0,-1)</f>
        <v>3</v>
      </c>
      <c r="Q17" s="639">
        <f ca="1">OFFSET(Q17,0,-1)</f>
        <v>3</v>
      </c>
      <c r="R17" s="638">
        <f ca="1">OFFSET(R17,0,-1)+1</f>
        <v>4</v>
      </c>
      <c r="S17" s="1247">
        <f ca="1">OFFSET(S17,0,-1)+1</f>
        <v>5</v>
      </c>
      <c r="T17" s="1247"/>
      <c r="U17" s="638">
        <f ca="1">OFFSET(U17,0,-2)+1</f>
        <v>6</v>
      </c>
      <c r="V17" s="639">
        <f ca="1">OFFSET(V17,0,-1)</f>
        <v>6</v>
      </c>
      <c r="W17" s="638">
        <f ca="1">OFFSET(W17,0,-1)+1</f>
        <v>7</v>
      </c>
    </row>
    <row r="18" spans="1:33" ht="22.5">
      <c r="A18" s="1236">
        <v>1</v>
      </c>
      <c r="B18" s="901"/>
      <c r="C18" s="901"/>
      <c r="D18" s="901"/>
      <c r="E18" s="902"/>
      <c r="F18" s="903"/>
      <c r="G18" s="903"/>
      <c r="H18" s="903"/>
      <c r="I18" s="904"/>
      <c r="J18" s="899"/>
      <c r="K18" s="906"/>
      <c r="L18" s="593">
        <f>mergeValue(A18)</f>
        <v>1</v>
      </c>
      <c r="M18" s="641" t="s">
        <v>20</v>
      </c>
      <c r="N18" s="580"/>
      <c r="O18" s="1248"/>
      <c r="P18" s="1248"/>
      <c r="Q18" s="1248"/>
      <c r="R18" s="1248"/>
      <c r="S18" s="1248"/>
      <c r="T18" s="1248"/>
      <c r="U18" s="1248"/>
      <c r="V18" s="1248"/>
      <c r="W18" s="630" t="s">
        <v>476</v>
      </c>
    </row>
    <row r="19" spans="1:33" ht="22.5">
      <c r="A19" s="1236"/>
      <c r="B19" s="1236">
        <v>1</v>
      </c>
      <c r="C19" s="901"/>
      <c r="D19" s="901"/>
      <c r="E19" s="903"/>
      <c r="F19" s="903"/>
      <c r="G19" s="903"/>
      <c r="H19" s="903"/>
      <c r="I19" s="898"/>
      <c r="J19" s="897"/>
      <c r="K19" s="900"/>
      <c r="L19" s="593" t="str">
        <f>mergeValue(A19) &amp;"."&amp; mergeValue(B19)</f>
        <v>1.1</v>
      </c>
      <c r="M19" s="546" t="s">
        <v>16</v>
      </c>
      <c r="N19" s="580"/>
      <c r="O19" s="1248"/>
      <c r="P19" s="1248"/>
      <c r="Q19" s="1248"/>
      <c r="R19" s="1248"/>
      <c r="S19" s="1248"/>
      <c r="T19" s="1248"/>
      <c r="U19" s="1248"/>
      <c r="V19" s="1248"/>
      <c r="W19" s="630" t="s">
        <v>477</v>
      </c>
    </row>
    <row r="20" spans="1:33" ht="22.5">
      <c r="A20" s="1236"/>
      <c r="B20" s="1236"/>
      <c r="C20" s="1236">
        <v>1</v>
      </c>
      <c r="D20" s="901"/>
      <c r="E20" s="903"/>
      <c r="F20" s="903"/>
      <c r="G20" s="903"/>
      <c r="H20" s="903"/>
      <c r="I20" s="905"/>
      <c r="J20" s="897"/>
      <c r="K20" s="900"/>
      <c r="L20" s="593" t="str">
        <f>mergeValue(A20) &amp;"."&amp; mergeValue(B20)&amp;"."&amp; mergeValue(C20)</f>
        <v>1.1.1</v>
      </c>
      <c r="M20" s="547" t="s">
        <v>7</v>
      </c>
      <c r="N20" s="580"/>
      <c r="O20" s="1248"/>
      <c r="P20" s="1248"/>
      <c r="Q20" s="1248"/>
      <c r="R20" s="1248"/>
      <c r="S20" s="1248"/>
      <c r="T20" s="1248"/>
      <c r="U20" s="1248"/>
      <c r="V20" s="1248"/>
      <c r="W20" s="630" t="s">
        <v>633</v>
      </c>
    </row>
    <row r="21" spans="1:33" ht="22.5">
      <c r="A21" s="1236"/>
      <c r="B21" s="1236"/>
      <c r="C21" s="1236"/>
      <c r="D21" s="1236">
        <v>1</v>
      </c>
      <c r="E21" s="903"/>
      <c r="F21" s="903"/>
      <c r="G21" s="903"/>
      <c r="H21" s="903"/>
      <c r="I21" s="905"/>
      <c r="J21" s="897"/>
      <c r="K21" s="900"/>
      <c r="L21" s="593" t="str">
        <f>mergeValue(A21) &amp;"."&amp; mergeValue(B21)&amp;"."&amp; mergeValue(C21)&amp;"."&amp; mergeValue(D21)</f>
        <v>1.1.1.1</v>
      </c>
      <c r="M21" s="548" t="s">
        <v>22</v>
      </c>
      <c r="N21" s="580"/>
      <c r="O21" s="1248"/>
      <c r="P21" s="1248"/>
      <c r="Q21" s="1248"/>
      <c r="R21" s="1248"/>
      <c r="S21" s="1248"/>
      <c r="T21" s="1248"/>
      <c r="U21" s="1248"/>
      <c r="V21" s="1248"/>
      <c r="W21" s="630" t="s">
        <v>634</v>
      </c>
    </row>
    <row r="22" spans="1:33" ht="101.25">
      <c r="A22" s="1236"/>
      <c r="B22" s="1236"/>
      <c r="C22" s="1236"/>
      <c r="D22" s="1236"/>
      <c r="E22" s="1236">
        <v>1</v>
      </c>
      <c r="F22" s="903"/>
      <c r="G22" s="903"/>
      <c r="H22" s="901">
        <v>1</v>
      </c>
      <c r="I22" s="1236">
        <v>1</v>
      </c>
      <c r="J22" s="903"/>
      <c r="K22" s="908"/>
      <c r="L22" s="593" t="str">
        <f>mergeValue(A22) &amp;"."&amp; mergeValue(B22)&amp;"."&amp; mergeValue(C22)&amp;"."&amp; mergeValue(D22)&amp;"."&amp; mergeValue(E22)</f>
        <v>1.1.1.1.1</v>
      </c>
      <c r="M22" s="554" t="s">
        <v>9</v>
      </c>
      <c r="N22" s="581"/>
      <c r="O22" s="1238"/>
      <c r="P22" s="1238"/>
      <c r="Q22" s="1238"/>
      <c r="R22" s="1238"/>
      <c r="S22" s="1238"/>
      <c r="T22" s="1238"/>
      <c r="U22" s="1238"/>
      <c r="V22" s="1238"/>
      <c r="W22" s="630" t="s">
        <v>638</v>
      </c>
    </row>
    <row r="23" spans="1:33" ht="90">
      <c r="A23" s="1236"/>
      <c r="B23" s="1236"/>
      <c r="C23" s="1236"/>
      <c r="D23" s="1236"/>
      <c r="E23" s="1236"/>
      <c r="F23" s="1236">
        <v>1</v>
      </c>
      <c r="G23" s="901"/>
      <c r="H23" s="901"/>
      <c r="I23" s="1236"/>
      <c r="J23" s="1236">
        <v>1</v>
      </c>
      <c r="K23" s="909"/>
      <c r="L23" s="593" t="str">
        <f>mergeValue(A23) &amp;"."&amp; mergeValue(B23)&amp;"."&amp; mergeValue(C23)&amp;"."&amp; mergeValue(D23)&amp;"."&amp; mergeValue(E23)&amp;"."&amp; mergeValue(F23)</f>
        <v>1.1.1.1.1.1</v>
      </c>
      <c r="M23" s="555" t="s">
        <v>10</v>
      </c>
      <c r="N23" s="581"/>
      <c r="O23" s="1239"/>
      <c r="P23" s="1240"/>
      <c r="Q23" s="1240"/>
      <c r="R23" s="1240"/>
      <c r="S23" s="1240"/>
      <c r="T23" s="1240"/>
      <c r="U23" s="1240"/>
      <c r="V23" s="1241"/>
      <c r="W23" s="630" t="s">
        <v>636</v>
      </c>
      <c r="Y23" s="504" t="str">
        <f>strCheckUnique(Z23:Z26)</f>
        <v/>
      </c>
      <c r="AA23" s="504" t="str">
        <f>IF(O23="","",O23 &amp; ":_")</f>
        <v/>
      </c>
    </row>
    <row r="24" spans="1:33" ht="189" customHeight="1">
      <c r="A24" s="1236"/>
      <c r="B24" s="1236"/>
      <c r="C24" s="1236"/>
      <c r="D24" s="1236"/>
      <c r="E24" s="1236"/>
      <c r="F24" s="1236"/>
      <c r="G24" s="901">
        <v>1</v>
      </c>
      <c r="H24" s="901"/>
      <c r="I24" s="1236"/>
      <c r="J24" s="1236"/>
      <c r="K24" s="909">
        <v>1</v>
      </c>
      <c r="L24" s="593" t="str">
        <f>mergeValue(A24) &amp;"."&amp; mergeValue(B24)&amp;"."&amp; mergeValue(C24)&amp;"."&amp; mergeValue(D24)&amp;"."&amp; mergeValue(E24)&amp;"."&amp; mergeValue(F24)&amp;"."&amp; mergeValue(G24)</f>
        <v>1.1.1.1.1.1.1</v>
      </c>
      <c r="M24" s="1069"/>
      <c r="N24" s="586"/>
      <c r="O24" s="1078"/>
      <c r="P24" s="562"/>
      <c r="Q24" s="562"/>
      <c r="R24" s="1242"/>
      <c r="S24" s="1232" t="s">
        <v>84</v>
      </c>
      <c r="T24" s="1242"/>
      <c r="U24" s="1232" t="s">
        <v>85</v>
      </c>
      <c r="V24" s="578"/>
      <c r="W24" s="1207" t="s">
        <v>656</v>
      </c>
      <c r="X24" s="500" t="str">
        <f>strCheckDate(O25:V25)</f>
        <v/>
      </c>
      <c r="Y24" s="504"/>
      <c r="Z24" s="504" t="str">
        <f>IF(M24="","",M24 )</f>
        <v/>
      </c>
      <c r="AA24" s="504"/>
      <c r="AB24" s="504"/>
      <c r="AC24" s="504"/>
    </row>
    <row r="25" spans="1:33" ht="11.25" hidden="1">
      <c r="A25" s="1236"/>
      <c r="B25" s="1236"/>
      <c r="C25" s="1236"/>
      <c r="D25" s="1236"/>
      <c r="E25" s="1236"/>
      <c r="F25" s="1236"/>
      <c r="G25" s="901"/>
      <c r="H25" s="901"/>
      <c r="I25" s="1236"/>
      <c r="J25" s="1236"/>
      <c r="K25" s="909"/>
      <c r="L25" s="600"/>
      <c r="M25" s="646"/>
      <c r="N25" s="586"/>
      <c r="O25" s="584"/>
      <c r="P25" s="562"/>
      <c r="Q25" s="584" t="str">
        <f>R24 &amp; "-" &amp; T24</f>
        <v>-</v>
      </c>
      <c r="R25" s="1231"/>
      <c r="S25" s="1232"/>
      <c r="T25" s="1231"/>
      <c r="U25" s="1232"/>
      <c r="V25" s="578"/>
      <c r="W25" s="1208"/>
    </row>
    <row r="26" spans="1:33" s="475" customFormat="1" ht="15" customHeight="1">
      <c r="A26" s="1236"/>
      <c r="B26" s="1236"/>
      <c r="C26" s="1236"/>
      <c r="D26" s="1236"/>
      <c r="E26" s="1236"/>
      <c r="F26" s="1236"/>
      <c r="G26" s="903"/>
      <c r="H26" s="901"/>
      <c r="I26" s="1236"/>
      <c r="J26" s="1236"/>
      <c r="K26" s="908"/>
      <c r="L26" s="538"/>
      <c r="M26" s="557" t="s">
        <v>25</v>
      </c>
      <c r="N26" s="551"/>
      <c r="O26" s="545"/>
      <c r="P26" s="545"/>
      <c r="Q26" s="545"/>
      <c r="R26" s="573"/>
      <c r="S26" s="564"/>
      <c r="T26" s="563"/>
      <c r="U26" s="551"/>
      <c r="V26" s="560"/>
      <c r="W26" s="1209"/>
      <c r="X26" s="501"/>
      <c r="Y26" s="501"/>
      <c r="Z26" s="501"/>
      <c r="AA26" s="501"/>
      <c r="AB26" s="501"/>
      <c r="AC26" s="501"/>
      <c r="AD26" s="501"/>
      <c r="AE26" s="501"/>
      <c r="AF26" s="501"/>
      <c r="AG26" s="501"/>
    </row>
    <row r="27" spans="1:33" s="475" customFormat="1" ht="15" customHeight="1">
      <c r="A27" s="1236"/>
      <c r="B27" s="1236"/>
      <c r="C27" s="1236"/>
      <c r="D27" s="1236"/>
      <c r="E27" s="1236"/>
      <c r="F27" s="903"/>
      <c r="G27" s="903"/>
      <c r="H27" s="901"/>
      <c r="I27" s="1236"/>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36"/>
      <c r="B28" s="1236"/>
      <c r="C28" s="1236"/>
      <c r="D28" s="1236"/>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36"/>
      <c r="B29" s="1236"/>
      <c r="C29" s="1236"/>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36"/>
      <c r="B30" s="1236"/>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36"/>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200" t="s">
        <v>632</v>
      </c>
      <c r="N34" s="1200"/>
      <c r="O34" s="1200"/>
      <c r="P34" s="1200"/>
      <c r="Q34" s="1200"/>
      <c r="R34" s="1200"/>
      <c r="S34" s="1200"/>
      <c r="T34" s="1200"/>
      <c r="U34" s="1200"/>
      <c r="V34" s="1200"/>
      <c r="W34" s="1200"/>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201" t="s">
        <v>491</v>
      </c>
      <c r="G2" s="1202"/>
      <c r="H2" s="1203"/>
      <c r="I2" s="640"/>
    </row>
    <row r="3" spans="1:20" ht="3" customHeight="1"/>
    <row r="4" spans="1:20" s="570" customFormat="1" ht="11.25">
      <c r="A4" s="590"/>
      <c r="B4" s="590"/>
      <c r="C4" s="590"/>
      <c r="D4" s="590"/>
      <c r="F4" s="1160" t="s">
        <v>454</v>
      </c>
      <c r="G4" s="1160"/>
      <c r="H4" s="1160"/>
      <c r="I4" s="12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28.11.2022</v>
      </c>
      <c r="I7" s="581" t="s">
        <v>493</v>
      </c>
      <c r="J7" s="615"/>
      <c r="K7" s="590"/>
      <c r="L7" s="590"/>
      <c r="M7" s="590"/>
      <c r="N7" s="590"/>
      <c r="O7" s="590"/>
      <c r="P7" s="590"/>
      <c r="Q7" s="590"/>
      <c r="R7" s="590"/>
      <c r="S7" s="590"/>
      <c r="T7" s="590"/>
    </row>
    <row r="8" spans="1:20" s="570" customFormat="1" ht="45">
      <c r="A8" s="1205">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5"/>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5"/>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5"/>
      <c r="B11" s="1205">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5"/>
      <c r="B12" s="1205"/>
      <c r="C12" s="1205">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5"/>
      <c r="B13" s="1205"/>
      <c r="C13" s="1205"/>
      <c r="D13" s="623">
        <v>1</v>
      </c>
      <c r="F13" s="616" t="str">
        <f>"4."&amp;mergeValue(A13) &amp;"."&amp;mergeValue(B13)&amp;"."&amp;mergeValue(C13)&amp;"."&amp;mergeValue(D13)</f>
        <v>4.1.1.1.1</v>
      </c>
      <c r="G13" s="633" t="s">
        <v>498</v>
      </c>
      <c r="H13" s="604"/>
      <c r="I13" s="1206" t="s">
        <v>591</v>
      </c>
      <c r="J13" s="615"/>
      <c r="K13" s="590"/>
      <c r="L13" s="590"/>
      <c r="M13" s="590"/>
      <c r="N13" s="590"/>
      <c r="O13" s="590"/>
      <c r="P13" s="590"/>
      <c r="Q13" s="590"/>
      <c r="R13" s="590"/>
      <c r="S13" s="590"/>
      <c r="T13" s="590"/>
    </row>
    <row r="14" spans="1:20" s="570" customFormat="1" ht="18.75">
      <c r="A14" s="1205"/>
      <c r="B14" s="1205"/>
      <c r="C14" s="1205"/>
      <c r="D14" s="623"/>
      <c r="F14" s="619"/>
      <c r="G14" s="550" t="s">
        <v>4</v>
      </c>
      <c r="H14" s="624"/>
      <c r="I14" s="1206"/>
      <c r="J14" s="615"/>
      <c r="K14" s="590"/>
      <c r="L14" s="590"/>
      <c r="M14" s="590"/>
      <c r="N14" s="590"/>
      <c r="O14" s="590"/>
      <c r="P14" s="590"/>
      <c r="Q14" s="590"/>
      <c r="R14" s="590"/>
      <c r="S14" s="590"/>
      <c r="T14" s="590"/>
    </row>
    <row r="15" spans="1:20" s="570" customFormat="1" ht="18.75">
      <c r="A15" s="1205"/>
      <c r="B15" s="1205"/>
      <c r="C15" s="623"/>
      <c r="D15" s="623"/>
      <c r="F15" s="634"/>
      <c r="G15" s="577" t="s">
        <v>403</v>
      </c>
      <c r="H15" s="635"/>
      <c r="I15" s="636"/>
      <c r="J15" s="615"/>
      <c r="K15" s="590"/>
      <c r="L15" s="590"/>
      <c r="M15" s="590"/>
      <c r="N15" s="590"/>
      <c r="O15" s="590"/>
      <c r="P15" s="590"/>
      <c r="Q15" s="590"/>
      <c r="R15" s="590"/>
      <c r="S15" s="590"/>
      <c r="T15" s="590"/>
    </row>
    <row r="16" spans="1:20" s="570" customFormat="1" ht="18.75">
      <c r="A16" s="1205"/>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0" t="s">
        <v>593</v>
      </c>
      <c r="H19" s="1200"/>
      <c r="I19" s="594"/>
      <c r="J19" s="614"/>
      <c r="K19" s="614"/>
      <c r="L19" s="614"/>
      <c r="M19" s="614"/>
      <c r="N19" s="614"/>
      <c r="O19" s="614"/>
      <c r="P19" s="614"/>
      <c r="Q19" s="614"/>
      <c r="R19" s="614"/>
      <c r="S19" s="614"/>
      <c r="T19" s="614"/>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33" t="s">
        <v>657</v>
      </c>
      <c r="M5" s="1233"/>
      <c r="N5" s="1233"/>
      <c r="O5" s="1233"/>
      <c r="P5" s="1233"/>
      <c r="Q5" s="1233"/>
      <c r="R5" s="1233"/>
      <c r="S5" s="1233"/>
      <c r="T5" s="1233"/>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502</v>
      </c>
      <c r="N7" s="666"/>
      <c r="O7" s="1251" t="str">
        <f>IF(NameOrPr_ch="",IF(NameOrPr="","",NameOrPr),NameOrPr_ch)</f>
        <v>Министерство тарифного регулирования и энергетики Челябинской области</v>
      </c>
      <c r="P7" s="1252"/>
      <c r="Q7" s="1252"/>
      <c r="R7" s="1252"/>
      <c r="S7" s="1252"/>
      <c r="T7" s="1253"/>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596</v>
      </c>
      <c r="N8" s="666"/>
      <c r="O8" s="1251" t="str">
        <f>IF(datePr_ch="",IF(datePr="","",datePr),datePr_ch)</f>
        <v>28.11.2022</v>
      </c>
      <c r="P8" s="1252"/>
      <c r="Q8" s="1252"/>
      <c r="R8" s="1252"/>
      <c r="S8" s="1252"/>
      <c r="T8" s="1253"/>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595</v>
      </c>
      <c r="N9" s="666"/>
      <c r="O9" s="1251" t="str">
        <f>IF(numberPr_ch="",IF(numberPr="","",numberPr),numberPr_ch)</f>
        <v>102/160</v>
      </c>
      <c r="P9" s="1252"/>
      <c r="Q9" s="1252"/>
      <c r="R9" s="1252"/>
      <c r="S9" s="1252"/>
      <c r="T9" s="1253"/>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501</v>
      </c>
      <c r="N10" s="666"/>
      <c r="O10" s="1251" t="str">
        <f>IF(IstPub_ch="",IF(IstPub="","",IstPub),IstPub_ch)</f>
        <v>Официальный сайт Министерства тарифного регулирования и энергетики Челябинской области</v>
      </c>
      <c r="P10" s="1252"/>
      <c r="Q10" s="1252"/>
      <c r="R10" s="1252"/>
      <c r="S10" s="1252"/>
      <c r="T10" s="1253"/>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34"/>
      <c r="M11" s="1234"/>
      <c r="N11" s="566"/>
      <c r="O11" s="1254"/>
      <c r="P11" s="1254"/>
      <c r="Q11" s="1254"/>
      <c r="R11" s="1254"/>
      <c r="S11" s="1254"/>
      <c r="T11" s="1254"/>
      <c r="U11" s="588" t="s">
        <v>373</v>
      </c>
      <c r="X11" s="590"/>
      <c r="Y11" s="590"/>
      <c r="Z11" s="590"/>
      <c r="AA11" s="590"/>
      <c r="AB11" s="590"/>
      <c r="AC11" s="590"/>
      <c r="AD11" s="590"/>
      <c r="AE11" s="590"/>
      <c r="AF11" s="590"/>
      <c r="AG11" s="590"/>
      <c r="AH11" s="590"/>
      <c r="AI11" s="590"/>
    </row>
    <row r="12" spans="1:35">
      <c r="J12" s="529"/>
      <c r="K12" s="529"/>
      <c r="L12" s="524"/>
      <c r="M12" s="524"/>
      <c r="N12" s="524"/>
      <c r="O12" s="1255"/>
      <c r="P12" s="1255"/>
      <c r="Q12" s="1255"/>
      <c r="R12" s="1255"/>
      <c r="S12" s="1255"/>
      <c r="T12" s="1255"/>
      <c r="U12" s="1255"/>
    </row>
    <row r="13" spans="1:35" ht="14.25" customHeight="1">
      <c r="J13" s="529"/>
      <c r="K13" s="529"/>
      <c r="L13" s="1160" t="s">
        <v>454</v>
      </c>
      <c r="M13" s="1160"/>
      <c r="N13" s="1160"/>
      <c r="O13" s="1160"/>
      <c r="P13" s="1160"/>
      <c r="Q13" s="1160"/>
      <c r="R13" s="1160"/>
      <c r="S13" s="1160"/>
      <c r="T13" s="1160"/>
      <c r="U13" s="1160"/>
      <c r="V13" s="1160"/>
      <c r="W13" s="1160" t="s">
        <v>455</v>
      </c>
    </row>
    <row r="14" spans="1:35" ht="14.25" customHeight="1">
      <c r="J14" s="529"/>
      <c r="K14" s="529"/>
      <c r="L14" s="1217" t="s">
        <v>92</v>
      </c>
      <c r="M14" s="1217" t="s">
        <v>639</v>
      </c>
      <c r="N14" s="521"/>
      <c r="O14" s="1218" t="s">
        <v>641</v>
      </c>
      <c r="P14" s="1219"/>
      <c r="Q14" s="1219"/>
      <c r="R14" s="1219"/>
      <c r="S14" s="1219"/>
      <c r="T14" s="1220"/>
      <c r="U14" s="1228" t="s">
        <v>341</v>
      </c>
      <c r="V14" s="1214" t="s">
        <v>275</v>
      </c>
      <c r="W14" s="1160"/>
    </row>
    <row r="15" spans="1:35" ht="14.25" customHeight="1">
      <c r="J15" s="529"/>
      <c r="K15" s="529"/>
      <c r="L15" s="1217"/>
      <c r="M15" s="1217"/>
      <c r="N15" s="521"/>
      <c r="O15" s="1223" t="s">
        <v>621</v>
      </c>
      <c r="P15" s="1221"/>
      <c r="Q15" s="1222"/>
      <c r="R15" s="1226" t="s">
        <v>654</v>
      </c>
      <c r="S15" s="1226"/>
      <c r="T15" s="1227"/>
      <c r="U15" s="1229"/>
      <c r="V15" s="1215"/>
      <c r="W15" s="1160"/>
    </row>
    <row r="16" spans="1:35" ht="30" customHeight="1">
      <c r="J16" s="529"/>
      <c r="K16" s="529"/>
      <c r="L16" s="1217"/>
      <c r="M16" s="1217"/>
      <c r="N16" s="520"/>
      <c r="O16" s="1224"/>
      <c r="P16" s="535"/>
      <c r="Q16" s="535"/>
      <c r="R16" s="536" t="s">
        <v>274</v>
      </c>
      <c r="S16" s="1212" t="s">
        <v>273</v>
      </c>
      <c r="T16" s="1213"/>
      <c r="U16" s="1230"/>
      <c r="V16" s="1216"/>
      <c r="W16" s="1160"/>
    </row>
    <row r="17" spans="1:36">
      <c r="J17" s="529"/>
      <c r="K17" s="569">
        <v>1</v>
      </c>
      <c r="L17" s="647" t="s">
        <v>93</v>
      </c>
      <c r="M17" s="647" t="s">
        <v>49</v>
      </c>
      <c r="N17" s="668" t="s">
        <v>49</v>
      </c>
      <c r="O17" s="648">
        <f ca="1">OFFSET(O17,0,-1)+1</f>
        <v>3</v>
      </c>
      <c r="P17" s="649">
        <f ca="1">OFFSET(P17,0,-1)</f>
        <v>3</v>
      </c>
      <c r="Q17" s="649">
        <f ca="1">OFFSET(Q17,0,-1)</f>
        <v>3</v>
      </c>
      <c r="R17" s="648">
        <f ca="1">OFFSET(R17,0,-1)+1</f>
        <v>4</v>
      </c>
      <c r="S17" s="1235">
        <f ca="1">OFFSET(S17,0,-1)+1</f>
        <v>5</v>
      </c>
      <c r="T17" s="1235"/>
      <c r="U17" s="648">
        <f ca="1">OFFSET(U17,0,-2)+1</f>
        <v>6</v>
      </c>
      <c r="V17" s="649">
        <f ca="1">OFFSET(V17,0,-1)</f>
        <v>6</v>
      </c>
      <c r="W17" s="648">
        <f ca="1">OFFSET(W17,0,-1)+1</f>
        <v>7</v>
      </c>
    </row>
    <row r="18" spans="1:36" ht="22.5">
      <c r="A18" s="1236">
        <v>1</v>
      </c>
      <c r="B18" s="919"/>
      <c r="C18" s="919"/>
      <c r="D18" s="919"/>
      <c r="E18" s="920"/>
      <c r="F18" s="921"/>
      <c r="G18" s="919"/>
      <c r="H18" s="919"/>
      <c r="I18" s="922"/>
      <c r="J18" s="917"/>
      <c r="K18" s="926">
        <v>1</v>
      </c>
      <c r="L18" s="593">
        <f>mergeValue(A18)</f>
        <v>1</v>
      </c>
      <c r="M18" s="641" t="s">
        <v>20</v>
      </c>
      <c r="N18" s="580"/>
      <c r="O18" s="1248"/>
      <c r="P18" s="1248"/>
      <c r="Q18" s="1248"/>
      <c r="R18" s="1248"/>
      <c r="S18" s="1248"/>
      <c r="T18" s="1248"/>
      <c r="U18" s="1248"/>
      <c r="V18" s="1248"/>
      <c r="W18" s="630" t="s">
        <v>658</v>
      </c>
    </row>
    <row r="19" spans="1:36" ht="22.5">
      <c r="A19" s="1236"/>
      <c r="B19" s="1236">
        <v>1</v>
      </c>
      <c r="C19" s="919"/>
      <c r="D19" s="919"/>
      <c r="E19" s="921"/>
      <c r="F19" s="921"/>
      <c r="G19" s="919"/>
      <c r="H19" s="919"/>
      <c r="I19" s="916"/>
      <c r="J19" s="915"/>
      <c r="K19" s="926">
        <v>1</v>
      </c>
      <c r="L19" s="593" t="str">
        <f>mergeValue(A19) &amp;"."&amp; mergeValue(B19)</f>
        <v>1.1</v>
      </c>
      <c r="M19" s="546" t="s">
        <v>16</v>
      </c>
      <c r="N19" s="580"/>
      <c r="O19" s="1248"/>
      <c r="P19" s="1248"/>
      <c r="Q19" s="1248"/>
      <c r="R19" s="1248"/>
      <c r="S19" s="1248"/>
      <c r="T19" s="1248"/>
      <c r="U19" s="1248"/>
      <c r="V19" s="1248"/>
      <c r="W19" s="630" t="s">
        <v>477</v>
      </c>
    </row>
    <row r="20" spans="1:36" ht="22.5">
      <c r="A20" s="1236"/>
      <c r="B20" s="1236"/>
      <c r="C20" s="1236">
        <v>1</v>
      </c>
      <c r="D20" s="919"/>
      <c r="E20" s="921"/>
      <c r="F20" s="921"/>
      <c r="G20" s="919"/>
      <c r="H20" s="919"/>
      <c r="I20" s="923"/>
      <c r="J20" s="915"/>
      <c r="K20" s="926">
        <v>1</v>
      </c>
      <c r="L20" s="593" t="str">
        <f>mergeValue(A20) &amp;"."&amp; mergeValue(B20)&amp;"."&amp; mergeValue(C20)</f>
        <v>1.1.1</v>
      </c>
      <c r="M20" s="547" t="s">
        <v>7</v>
      </c>
      <c r="N20" s="580"/>
      <c r="O20" s="1248"/>
      <c r="P20" s="1248"/>
      <c r="Q20" s="1248"/>
      <c r="R20" s="1248"/>
      <c r="S20" s="1248"/>
      <c r="T20" s="1248"/>
      <c r="U20" s="1248"/>
      <c r="V20" s="1248"/>
      <c r="W20" s="630" t="s">
        <v>633</v>
      </c>
    </row>
    <row r="21" spans="1:36" ht="22.5">
      <c r="A21" s="1236"/>
      <c r="B21" s="1236"/>
      <c r="C21" s="1236"/>
      <c r="D21" s="1236">
        <v>1</v>
      </c>
      <c r="E21" s="921"/>
      <c r="F21" s="921"/>
      <c r="G21" s="919"/>
      <c r="H21" s="919"/>
      <c r="I21" s="1236">
        <v>1</v>
      </c>
      <c r="J21" s="915"/>
      <c r="K21" s="926">
        <v>1</v>
      </c>
      <c r="L21" s="593" t="str">
        <f>mergeValue(A21) &amp;"."&amp; mergeValue(B21)&amp;"."&amp; mergeValue(C21)&amp;"."&amp; mergeValue(D21)</f>
        <v>1.1.1.1</v>
      </c>
      <c r="M21" s="548" t="s">
        <v>22</v>
      </c>
      <c r="N21" s="580"/>
      <c r="O21" s="1248"/>
      <c r="P21" s="1248"/>
      <c r="Q21" s="1248"/>
      <c r="R21" s="1248"/>
      <c r="S21" s="1248"/>
      <c r="T21" s="1248"/>
      <c r="U21" s="1248"/>
      <c r="V21" s="1248"/>
      <c r="W21" s="630" t="s">
        <v>634</v>
      </c>
    </row>
    <row r="22" spans="1:36" ht="11.25" hidden="1" customHeight="1">
      <c r="A22" s="1236"/>
      <c r="B22" s="1236"/>
      <c r="C22" s="1236"/>
      <c r="D22" s="1236"/>
      <c r="E22" s="1236">
        <v>1</v>
      </c>
      <c r="F22" s="921"/>
      <c r="G22" s="919"/>
      <c r="H22" s="919"/>
      <c r="I22" s="1236"/>
      <c r="J22" s="921"/>
      <c r="K22" s="926">
        <v>1</v>
      </c>
      <c r="L22" s="593"/>
      <c r="M22" s="554"/>
      <c r="N22" s="581"/>
      <c r="O22" s="631"/>
      <c r="P22" s="631"/>
      <c r="Q22" s="631"/>
      <c r="R22" s="631"/>
      <c r="S22" s="631"/>
      <c r="T22" s="631"/>
      <c r="U22" s="593"/>
      <c r="V22" s="507"/>
      <c r="W22" s="559"/>
    </row>
    <row r="23" spans="1:36" ht="90">
      <c r="A23" s="1236"/>
      <c r="B23" s="1236"/>
      <c r="C23" s="1236"/>
      <c r="D23" s="1236"/>
      <c r="E23" s="1236"/>
      <c r="F23" s="1236">
        <v>1</v>
      </c>
      <c r="G23" s="919"/>
      <c r="H23" s="919"/>
      <c r="I23" s="1236"/>
      <c r="J23" s="1256"/>
      <c r="K23" s="926">
        <v>1</v>
      </c>
      <c r="L23" s="593" t="str">
        <f>mergeValue(A23) &amp;"."&amp; mergeValue(B23)&amp;"."&amp; mergeValue(C23)&amp;"."&amp; mergeValue(D23)&amp;"."&amp;  mergeValue(F23)</f>
        <v>1.1.1.1.1</v>
      </c>
      <c r="M23" s="554" t="s">
        <v>10</v>
      </c>
      <c r="N23" s="581"/>
      <c r="O23" s="1238"/>
      <c r="P23" s="1238"/>
      <c r="Q23" s="1238"/>
      <c r="R23" s="1238"/>
      <c r="S23" s="1238"/>
      <c r="T23" s="1238"/>
      <c r="U23" s="1238"/>
      <c r="V23" s="1238"/>
      <c r="W23" s="630" t="s">
        <v>635</v>
      </c>
      <c r="Y23" s="589" t="str">
        <f>strCheckUnique(Z23:Z26)</f>
        <v/>
      </c>
      <c r="AA23" s="589"/>
    </row>
    <row r="24" spans="1:36" ht="189" customHeight="1">
      <c r="A24" s="1236"/>
      <c r="B24" s="1236"/>
      <c r="C24" s="1236"/>
      <c r="D24" s="1236"/>
      <c r="E24" s="1236"/>
      <c r="F24" s="1236"/>
      <c r="G24" s="919">
        <v>1</v>
      </c>
      <c r="H24" s="919"/>
      <c r="I24" s="1236"/>
      <c r="J24" s="1256"/>
      <c r="K24" s="918"/>
      <c r="L24" s="593" t="str">
        <f>mergeValue(A24) &amp;"."&amp; mergeValue(B24)&amp;"."&amp; mergeValue(C24)&amp;"."&amp; mergeValue(D24)&amp;"."&amp;  mergeValue(F24)&amp;"."&amp;  mergeValue(G24)</f>
        <v>1.1.1.1.1.1</v>
      </c>
      <c r="M24" s="1069"/>
      <c r="N24" s="586"/>
      <c r="O24" s="562"/>
      <c r="P24" s="562"/>
      <c r="Q24" s="562"/>
      <c r="R24" s="1242"/>
      <c r="S24" s="1232" t="s">
        <v>84</v>
      </c>
      <c r="T24" s="1242"/>
      <c r="U24" s="1232" t="s">
        <v>85</v>
      </c>
      <c r="V24" s="537"/>
      <c r="W24" s="1207" t="s">
        <v>659</v>
      </c>
      <c r="X24" s="585" t="str">
        <f>strCheckDate(O25:V25)</f>
        <v/>
      </c>
      <c r="Y24" s="589"/>
      <c r="Z24" s="589" t="str">
        <f>IF(M24="","",M24 )</f>
        <v/>
      </c>
      <c r="AA24" s="589"/>
      <c r="AB24" s="589"/>
      <c r="AC24" s="589"/>
    </row>
    <row r="25" spans="1:36" ht="11.25" hidden="1" customHeight="1">
      <c r="A25" s="1236"/>
      <c r="B25" s="1236"/>
      <c r="C25" s="1236"/>
      <c r="D25" s="1236"/>
      <c r="E25" s="1236"/>
      <c r="F25" s="1236"/>
      <c r="G25" s="919"/>
      <c r="H25" s="919"/>
      <c r="I25" s="1236"/>
      <c r="J25" s="1256"/>
      <c r="K25" s="926">
        <v>1</v>
      </c>
      <c r="L25" s="600"/>
      <c r="M25" s="646"/>
      <c r="N25" s="586"/>
      <c r="O25" s="562"/>
      <c r="P25" s="562"/>
      <c r="Q25" s="584" t="str">
        <f>R24 &amp; "-" &amp; T24</f>
        <v>-</v>
      </c>
      <c r="R25" s="1242"/>
      <c r="S25" s="1232"/>
      <c r="T25" s="1242"/>
      <c r="U25" s="1232"/>
      <c r="V25" s="537"/>
      <c r="W25" s="1208"/>
      <c r="Y25" s="589"/>
      <c r="Z25" s="589"/>
      <c r="AA25" s="589"/>
      <c r="AB25" s="589"/>
      <c r="AC25" s="589"/>
    </row>
    <row r="26" spans="1:36" s="522" customFormat="1" ht="15" customHeight="1">
      <c r="A26" s="1236"/>
      <c r="B26" s="1236"/>
      <c r="C26" s="1236"/>
      <c r="D26" s="1236"/>
      <c r="E26" s="1236"/>
      <c r="F26" s="1236"/>
      <c r="G26" s="919"/>
      <c r="H26" s="919"/>
      <c r="I26" s="1236"/>
      <c r="J26" s="1256"/>
      <c r="K26" s="926">
        <v>1</v>
      </c>
      <c r="L26" s="538"/>
      <c r="M26" s="556" t="s">
        <v>25</v>
      </c>
      <c r="N26" s="551"/>
      <c r="O26" s="545"/>
      <c r="P26" s="545"/>
      <c r="Q26" s="545"/>
      <c r="R26" s="573"/>
      <c r="S26" s="564"/>
      <c r="T26" s="563"/>
      <c r="U26" s="551"/>
      <c r="V26" s="560"/>
      <c r="W26" s="1209"/>
      <c r="X26" s="587"/>
      <c r="Y26" s="587"/>
      <c r="Z26" s="587"/>
      <c r="AA26" s="587"/>
      <c r="AB26" s="587"/>
      <c r="AC26" s="587"/>
      <c r="AD26" s="587"/>
      <c r="AE26" s="587"/>
      <c r="AF26" s="587"/>
      <c r="AG26" s="587"/>
      <c r="AH26" s="587"/>
      <c r="AI26" s="587"/>
    </row>
    <row r="27" spans="1:36" s="522" customFormat="1" ht="15" customHeight="1">
      <c r="A27" s="1236"/>
      <c r="B27" s="1236"/>
      <c r="C27" s="1236"/>
      <c r="D27" s="1236"/>
      <c r="E27" s="1236"/>
      <c r="F27" s="921"/>
      <c r="G27" s="921"/>
      <c r="H27" s="919"/>
      <c r="I27" s="1236"/>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36"/>
      <c r="B28" s="1236"/>
      <c r="C28" s="1236"/>
      <c r="D28" s="1236"/>
      <c r="E28" s="921"/>
      <c r="F28" s="921"/>
      <c r="G28" s="921"/>
      <c r="H28" s="919"/>
      <c r="I28" s="1236"/>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36"/>
      <c r="B29" s="1236"/>
      <c r="C29" s="1236"/>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36"/>
      <c r="B30" s="1236"/>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36"/>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200" t="s">
        <v>660</v>
      </c>
      <c r="N34" s="1200"/>
      <c r="O34" s="1200"/>
      <c r="P34" s="1200"/>
      <c r="Q34" s="1200"/>
      <c r="R34" s="1200"/>
      <c r="S34" s="1200"/>
      <c r="T34" s="1200"/>
      <c r="U34" s="1200"/>
      <c r="V34" s="1200"/>
      <c r="W34" s="1200"/>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201" t="s">
        <v>491</v>
      </c>
      <c r="G2" s="1202"/>
      <c r="H2" s="1203"/>
      <c r="I2" s="640"/>
    </row>
    <row r="3" spans="1:20" ht="3" customHeight="1"/>
    <row r="4" spans="1:20" s="570" customFormat="1" ht="11.25">
      <c r="A4" s="590"/>
      <c r="B4" s="590"/>
      <c r="C4" s="590"/>
      <c r="D4" s="590"/>
      <c r="F4" s="1160" t="s">
        <v>454</v>
      </c>
      <c r="G4" s="1160"/>
      <c r="H4" s="1160"/>
      <c r="I4" s="12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28.11.2022</v>
      </c>
      <c r="I7" s="581" t="s">
        <v>493</v>
      </c>
      <c r="J7" s="615"/>
      <c r="K7" s="590"/>
      <c r="L7" s="590"/>
      <c r="M7" s="590"/>
      <c r="N7" s="590"/>
      <c r="O7" s="590"/>
      <c r="P7" s="590"/>
      <c r="Q7" s="590"/>
      <c r="R7" s="590"/>
      <c r="S7" s="590"/>
      <c r="T7" s="590"/>
    </row>
    <row r="8" spans="1:20" s="570" customFormat="1" ht="45">
      <c r="A8" s="1205">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5"/>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5"/>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5"/>
      <c r="B11" s="1205">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5"/>
      <c r="B12" s="1205"/>
      <c r="C12" s="1205">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5"/>
      <c r="B13" s="1205"/>
      <c r="C13" s="1205"/>
      <c r="D13" s="623">
        <v>1</v>
      </c>
      <c r="F13" s="616" t="str">
        <f>"4."&amp;mergeValue(A13) &amp;"."&amp;mergeValue(B13)&amp;"."&amp;mergeValue(C13)&amp;"."&amp;mergeValue(D13)</f>
        <v>4.1.1.1.1</v>
      </c>
      <c r="G13" s="633" t="s">
        <v>498</v>
      </c>
      <c r="H13" s="604"/>
      <c r="I13" s="1206" t="s">
        <v>591</v>
      </c>
      <c r="J13" s="615"/>
      <c r="K13" s="590"/>
      <c r="L13" s="590"/>
      <c r="M13" s="590"/>
      <c r="N13" s="590"/>
      <c r="O13" s="590"/>
      <c r="P13" s="590"/>
      <c r="Q13" s="590"/>
      <c r="R13" s="590"/>
      <c r="S13" s="590"/>
      <c r="T13" s="590"/>
    </row>
    <row r="14" spans="1:20" s="570" customFormat="1" ht="18.75">
      <c r="A14" s="1205"/>
      <c r="B14" s="1205"/>
      <c r="C14" s="1205"/>
      <c r="D14" s="623"/>
      <c r="F14" s="619"/>
      <c r="G14" s="550" t="s">
        <v>4</v>
      </c>
      <c r="H14" s="624"/>
      <c r="I14" s="1206"/>
      <c r="J14" s="615"/>
      <c r="K14" s="590"/>
      <c r="L14" s="590"/>
      <c r="M14" s="590"/>
      <c r="N14" s="590"/>
      <c r="O14" s="590"/>
      <c r="P14" s="590"/>
      <c r="Q14" s="590"/>
      <c r="R14" s="590"/>
      <c r="S14" s="590"/>
      <c r="T14" s="590"/>
    </row>
    <row r="15" spans="1:20" s="570" customFormat="1" ht="18.75">
      <c r="A15" s="1205"/>
      <c r="B15" s="1205"/>
      <c r="C15" s="623"/>
      <c r="D15" s="623"/>
      <c r="F15" s="634"/>
      <c r="G15" s="577" t="s">
        <v>403</v>
      </c>
      <c r="H15" s="635"/>
      <c r="I15" s="636"/>
      <c r="J15" s="615"/>
      <c r="K15" s="590"/>
      <c r="L15" s="590"/>
      <c r="M15" s="590"/>
      <c r="N15" s="590"/>
      <c r="O15" s="590"/>
      <c r="P15" s="590"/>
      <c r="Q15" s="590"/>
      <c r="R15" s="590"/>
      <c r="S15" s="590"/>
      <c r="T15" s="590"/>
    </row>
    <row r="16" spans="1:20" s="570" customFormat="1" ht="18.75">
      <c r="A16" s="1205"/>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0" t="s">
        <v>593</v>
      </c>
      <c r="H19" s="1200"/>
      <c r="I19" s="594"/>
      <c r="J19" s="614"/>
      <c r="K19" s="614"/>
      <c r="L19" s="614"/>
      <c r="M19" s="614"/>
      <c r="N19" s="614"/>
      <c r="O19" s="614"/>
      <c r="P19" s="614"/>
      <c r="Q19" s="614"/>
      <c r="R19" s="614"/>
      <c r="S19" s="614"/>
      <c r="T19" s="614"/>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33" t="s">
        <v>657</v>
      </c>
      <c r="M5" s="1233"/>
      <c r="N5" s="1233"/>
      <c r="O5" s="1233"/>
      <c r="P5" s="1233"/>
      <c r="Q5" s="1233"/>
      <c r="R5" s="1233"/>
      <c r="S5" s="1233"/>
      <c r="T5" s="1233"/>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51" t="str">
        <f>IF(NameOrPr_ch="",IF(NameOrPr="","",NameOrPr),NameOrPr_ch)</f>
        <v>Министерство тарифного регулирования и энергетики Челябинской области</v>
      </c>
      <c r="P7" s="1252"/>
      <c r="Q7" s="1252"/>
      <c r="R7" s="1252"/>
      <c r="S7" s="1252"/>
      <c r="T7" s="1253"/>
      <c r="U7" s="669"/>
      <c r="X7" s="585"/>
      <c r="Y7" s="585"/>
      <c r="Z7" s="585"/>
      <c r="AA7" s="585"/>
      <c r="AB7" s="585"/>
      <c r="AC7" s="585"/>
      <c r="AD7" s="585"/>
      <c r="AE7" s="585"/>
      <c r="AF7" s="585"/>
      <c r="AG7" s="585"/>
      <c r="AH7" s="585"/>
    </row>
    <row r="8" spans="7:34" s="491" customFormat="1" ht="18.75">
      <c r="G8" s="490"/>
      <c r="H8" s="490"/>
      <c r="L8" s="499"/>
      <c r="M8" s="617" t="s">
        <v>596</v>
      </c>
      <c r="N8" s="666"/>
      <c r="O8" s="1251" t="str">
        <f>IF(datePr_ch="",IF(datePr="","",datePr),datePr_ch)</f>
        <v>28.11.2022</v>
      </c>
      <c r="P8" s="1252"/>
      <c r="Q8" s="1252"/>
      <c r="R8" s="1252"/>
      <c r="S8" s="1252"/>
      <c r="T8" s="1253"/>
      <c r="U8" s="667"/>
      <c r="X8" s="505"/>
      <c r="Y8" s="505"/>
      <c r="Z8" s="505"/>
      <c r="AA8" s="505"/>
      <c r="AB8" s="505"/>
      <c r="AC8" s="505"/>
      <c r="AD8" s="505"/>
      <c r="AE8" s="505"/>
      <c r="AF8" s="505"/>
      <c r="AG8" s="505"/>
      <c r="AH8" s="505"/>
    </row>
    <row r="9" spans="7:34" s="491" customFormat="1" ht="18.75">
      <c r="G9" s="490"/>
      <c r="H9" s="490"/>
      <c r="L9" s="552"/>
      <c r="M9" s="617" t="s">
        <v>595</v>
      </c>
      <c r="N9" s="666"/>
      <c r="O9" s="1251" t="str">
        <f>IF(numberPr_ch="",IF(numberPr="","",numberPr),numberPr_ch)</f>
        <v>102/160</v>
      </c>
      <c r="P9" s="1252"/>
      <c r="Q9" s="1252"/>
      <c r="R9" s="1252"/>
      <c r="S9" s="1252"/>
      <c r="T9" s="1253"/>
      <c r="U9" s="667"/>
      <c r="X9" s="505"/>
      <c r="Y9" s="505"/>
      <c r="Z9" s="505"/>
      <c r="AA9" s="505"/>
      <c r="AB9" s="505"/>
      <c r="AC9" s="505"/>
      <c r="AD9" s="505"/>
      <c r="AE9" s="505"/>
      <c r="AF9" s="505"/>
      <c r="AG9" s="505"/>
      <c r="AH9" s="505"/>
    </row>
    <row r="10" spans="7:34" s="491" customFormat="1" ht="18.75">
      <c r="G10" s="490"/>
      <c r="H10" s="490"/>
      <c r="L10" s="552"/>
      <c r="M10" s="617" t="s">
        <v>501</v>
      </c>
      <c r="N10" s="666"/>
      <c r="O10" s="1251" t="str">
        <f>IF(IstPub_ch="",IF(IstPub="","",IstPub),IstPub_ch)</f>
        <v>Официальный сайт Министерства тарифного регулирования и энергетики Челябинской области</v>
      </c>
      <c r="P10" s="1252"/>
      <c r="Q10" s="1252"/>
      <c r="R10" s="1252"/>
      <c r="S10" s="1252"/>
      <c r="T10" s="1253"/>
      <c r="U10" s="667"/>
      <c r="X10" s="505"/>
      <c r="Y10" s="505"/>
      <c r="Z10" s="505"/>
      <c r="AA10" s="505"/>
      <c r="AB10" s="505"/>
      <c r="AC10" s="505"/>
      <c r="AD10" s="505"/>
      <c r="AE10" s="505"/>
      <c r="AF10" s="505"/>
      <c r="AG10" s="505"/>
      <c r="AH10" s="505"/>
    </row>
    <row r="11" spans="7:34" s="491" customFormat="1" ht="11.25" hidden="1">
      <c r="G11" s="490"/>
      <c r="H11" s="490"/>
      <c r="L11" s="1234"/>
      <c r="M11" s="1234"/>
      <c r="N11" s="488"/>
      <c r="O11" s="1257"/>
      <c r="P11" s="1257"/>
      <c r="Q11" s="1257"/>
      <c r="R11" s="1257"/>
      <c r="S11" s="1257"/>
      <c r="T11" s="1257"/>
      <c r="U11" s="503" t="s">
        <v>373</v>
      </c>
      <c r="X11" s="505"/>
      <c r="Y11" s="505"/>
      <c r="Z11" s="505"/>
      <c r="AA11" s="505"/>
      <c r="AB11" s="505"/>
      <c r="AC11" s="505"/>
      <c r="AD11" s="505"/>
      <c r="AE11" s="505"/>
      <c r="AF11" s="505"/>
      <c r="AG11" s="505"/>
      <c r="AH11" s="505"/>
    </row>
    <row r="12" spans="7:34">
      <c r="J12" s="481"/>
      <c r="K12" s="481"/>
      <c r="L12" s="477"/>
      <c r="M12" s="477"/>
      <c r="N12" s="477"/>
      <c r="O12" s="1255"/>
      <c r="P12" s="1255"/>
      <c r="Q12" s="1255"/>
      <c r="R12" s="1255"/>
      <c r="S12" s="1255"/>
      <c r="T12" s="1255"/>
      <c r="U12" s="1255"/>
    </row>
    <row r="13" spans="7:34">
      <c r="J13" s="481"/>
      <c r="K13" s="481"/>
      <c r="L13" s="1160" t="s">
        <v>454</v>
      </c>
      <c r="M13" s="1160"/>
      <c r="N13" s="1160"/>
      <c r="O13" s="1160"/>
      <c r="P13" s="1160"/>
      <c r="Q13" s="1160"/>
      <c r="R13" s="1160"/>
      <c r="S13" s="1160"/>
      <c r="T13" s="1160"/>
      <c r="U13" s="1160"/>
      <c r="V13" s="1160"/>
      <c r="W13" s="1160" t="s">
        <v>455</v>
      </c>
    </row>
    <row r="14" spans="7:34" ht="14.25" customHeight="1">
      <c r="J14" s="481"/>
      <c r="K14" s="481"/>
      <c r="L14" s="1217" t="s">
        <v>92</v>
      </c>
      <c r="M14" s="1217" t="s">
        <v>639</v>
      </c>
      <c r="N14" s="521"/>
      <c r="O14" s="1218" t="s">
        <v>641</v>
      </c>
      <c r="P14" s="1219"/>
      <c r="Q14" s="1219"/>
      <c r="R14" s="1219"/>
      <c r="S14" s="1219"/>
      <c r="T14" s="1220"/>
      <c r="U14" s="1228" t="s">
        <v>341</v>
      </c>
      <c r="V14" s="1214" t="s">
        <v>275</v>
      </c>
      <c r="W14" s="1160"/>
    </row>
    <row r="15" spans="7:34" s="523" customFormat="1" ht="14.25" customHeight="1">
      <c r="G15" s="531"/>
      <c r="H15" s="531"/>
      <c r="I15" s="531"/>
      <c r="J15" s="529"/>
      <c r="K15" s="529"/>
      <c r="L15" s="1217"/>
      <c r="M15" s="1217"/>
      <c r="N15" s="521"/>
      <c r="O15" s="1223" t="s">
        <v>605</v>
      </c>
      <c r="P15" s="1221" t="s">
        <v>271</v>
      </c>
      <c r="Q15" s="1222"/>
      <c r="R15" s="1226" t="s">
        <v>654</v>
      </c>
      <c r="S15" s="1226"/>
      <c r="T15" s="1227"/>
      <c r="U15" s="1229"/>
      <c r="V15" s="1215"/>
      <c r="W15" s="1160"/>
      <c r="X15" s="585"/>
      <c r="Y15" s="585"/>
      <c r="Z15" s="585"/>
      <c r="AA15" s="585"/>
      <c r="AB15" s="585"/>
      <c r="AC15" s="585"/>
      <c r="AD15" s="585"/>
      <c r="AE15" s="585"/>
      <c r="AF15" s="585"/>
      <c r="AG15" s="585"/>
      <c r="AH15" s="585"/>
    </row>
    <row r="16" spans="7:34" ht="33.75">
      <c r="J16" s="481"/>
      <c r="K16" s="481"/>
      <c r="L16" s="1217"/>
      <c r="M16" s="1217"/>
      <c r="N16" s="520"/>
      <c r="O16" s="1224"/>
      <c r="P16" s="535" t="s">
        <v>765</v>
      </c>
      <c r="Q16" s="535" t="s">
        <v>766</v>
      </c>
      <c r="R16" s="536" t="s">
        <v>274</v>
      </c>
      <c r="S16" s="1212" t="s">
        <v>273</v>
      </c>
      <c r="T16" s="1213"/>
      <c r="U16" s="1230"/>
      <c r="V16" s="1216"/>
      <c r="W16" s="1160"/>
    </row>
    <row r="17" spans="1:34">
      <c r="J17" s="481"/>
      <c r="K17" s="489">
        <v>1</v>
      </c>
      <c r="L17" s="478" t="s">
        <v>93</v>
      </c>
      <c r="M17" s="478" t="s">
        <v>49</v>
      </c>
      <c r="N17" s="496" t="s">
        <v>49</v>
      </c>
      <c r="O17" s="487">
        <f ca="1">OFFSET(O17,0,-1)+1</f>
        <v>3</v>
      </c>
      <c r="P17" s="487">
        <f ca="1">OFFSET(P17,0,-1)+1</f>
        <v>4</v>
      </c>
      <c r="Q17" s="487">
        <f ca="1">OFFSET(Q17,0,-1)+1</f>
        <v>5</v>
      </c>
      <c r="R17" s="487">
        <f ca="1">OFFSET(R17,0,-1)+1</f>
        <v>6</v>
      </c>
      <c r="S17" s="1235">
        <f ca="1">OFFSET(S17,0,-1)+1</f>
        <v>7</v>
      </c>
      <c r="T17" s="1235"/>
      <c r="U17" s="487">
        <f ca="1">OFFSET(U17,0,-2)+1</f>
        <v>8</v>
      </c>
      <c r="V17" s="495">
        <f ca="1">OFFSET(V17,0,-1)</f>
        <v>8</v>
      </c>
      <c r="W17" s="487">
        <f ca="1">OFFSET(W17,0,-1)+1</f>
        <v>9</v>
      </c>
    </row>
    <row r="18" spans="1:34" ht="22.5">
      <c r="A18" s="1236">
        <v>1</v>
      </c>
      <c r="B18" s="940"/>
      <c r="C18" s="940"/>
      <c r="D18" s="940"/>
      <c r="E18" s="941"/>
      <c r="F18" s="942"/>
      <c r="G18" s="942"/>
      <c r="H18" s="942"/>
      <c r="I18" s="943"/>
      <c r="J18" s="938"/>
      <c r="K18" s="945"/>
      <c r="L18" s="593">
        <f>mergeValue(A18)</f>
        <v>1</v>
      </c>
      <c r="M18" s="641" t="s">
        <v>20</v>
      </c>
      <c r="N18" s="580"/>
      <c r="O18" s="1248"/>
      <c r="P18" s="1248"/>
      <c r="Q18" s="1248"/>
      <c r="R18" s="1248"/>
      <c r="S18" s="1248"/>
      <c r="T18" s="1248"/>
      <c r="U18" s="1248"/>
      <c r="V18" s="1248"/>
      <c r="W18" s="630" t="s">
        <v>658</v>
      </c>
    </row>
    <row r="19" spans="1:34" ht="22.5">
      <c r="A19" s="1236"/>
      <c r="B19" s="1236">
        <v>1</v>
      </c>
      <c r="C19" s="940"/>
      <c r="D19" s="940"/>
      <c r="E19" s="942"/>
      <c r="F19" s="942"/>
      <c r="G19" s="942"/>
      <c r="H19" s="942"/>
      <c r="I19" s="937"/>
      <c r="J19" s="936"/>
      <c r="K19" s="939"/>
      <c r="L19" s="593" t="str">
        <f>mergeValue(A19) &amp;"."&amp; mergeValue(B19)</f>
        <v>1.1</v>
      </c>
      <c r="M19" s="546" t="s">
        <v>16</v>
      </c>
      <c r="N19" s="580"/>
      <c r="O19" s="1248"/>
      <c r="P19" s="1248"/>
      <c r="Q19" s="1248"/>
      <c r="R19" s="1248"/>
      <c r="S19" s="1248"/>
      <c r="T19" s="1248"/>
      <c r="U19" s="1248"/>
      <c r="V19" s="1248"/>
      <c r="W19" s="630" t="s">
        <v>477</v>
      </c>
    </row>
    <row r="20" spans="1:34" ht="22.5">
      <c r="A20" s="1236"/>
      <c r="B20" s="1236"/>
      <c r="C20" s="1236">
        <v>1</v>
      </c>
      <c r="D20" s="940"/>
      <c r="E20" s="942"/>
      <c r="F20" s="942"/>
      <c r="G20" s="942"/>
      <c r="H20" s="942"/>
      <c r="I20" s="944"/>
      <c r="J20" s="936"/>
      <c r="K20" s="939"/>
      <c r="L20" s="593" t="str">
        <f>mergeValue(A20) &amp;"."&amp; mergeValue(B20)&amp;"."&amp; mergeValue(C20)</f>
        <v>1.1.1</v>
      </c>
      <c r="M20" s="547" t="s">
        <v>7</v>
      </c>
      <c r="N20" s="580"/>
      <c r="O20" s="1248"/>
      <c r="P20" s="1248"/>
      <c r="Q20" s="1248"/>
      <c r="R20" s="1248"/>
      <c r="S20" s="1248"/>
      <c r="T20" s="1248"/>
      <c r="U20" s="1248"/>
      <c r="V20" s="1248"/>
      <c r="W20" s="630" t="s">
        <v>633</v>
      </c>
    </row>
    <row r="21" spans="1:34" ht="22.5">
      <c r="A21" s="1236"/>
      <c r="B21" s="1236"/>
      <c r="C21" s="1236"/>
      <c r="D21" s="1236">
        <v>1</v>
      </c>
      <c r="E21" s="942"/>
      <c r="F21" s="942"/>
      <c r="G21" s="942"/>
      <c r="H21" s="942"/>
      <c r="I21" s="944"/>
      <c r="J21" s="936"/>
      <c r="K21" s="939"/>
      <c r="L21" s="593" t="str">
        <f>mergeValue(A21) &amp;"."&amp; mergeValue(B21)&amp;"."&amp; mergeValue(C21)&amp;"."&amp; mergeValue(D21)</f>
        <v>1.1.1.1</v>
      </c>
      <c r="M21" s="548" t="s">
        <v>22</v>
      </c>
      <c r="N21" s="580"/>
      <c r="O21" s="1248"/>
      <c r="P21" s="1248"/>
      <c r="Q21" s="1248"/>
      <c r="R21" s="1248"/>
      <c r="S21" s="1248"/>
      <c r="T21" s="1248"/>
      <c r="U21" s="1248"/>
      <c r="V21" s="1248"/>
      <c r="W21" s="630" t="s">
        <v>634</v>
      </c>
    </row>
    <row r="22" spans="1:34" ht="11.25" hidden="1" customHeight="1">
      <c r="A22" s="1236"/>
      <c r="B22" s="1236"/>
      <c r="C22" s="1236"/>
      <c r="D22" s="1236"/>
      <c r="E22" s="1236">
        <v>1</v>
      </c>
      <c r="F22" s="942"/>
      <c r="G22" s="942"/>
      <c r="H22" s="940">
        <v>1</v>
      </c>
      <c r="I22" s="1236">
        <v>1</v>
      </c>
      <c r="J22" s="942"/>
      <c r="K22" s="947"/>
      <c r="L22" s="593"/>
      <c r="M22" s="554"/>
      <c r="N22" s="581"/>
      <c r="O22" s="631"/>
      <c r="P22" s="631"/>
      <c r="Q22" s="631"/>
      <c r="R22" s="631"/>
      <c r="S22" s="631"/>
      <c r="T22" s="631"/>
      <c r="U22" s="631"/>
      <c r="V22" s="508"/>
      <c r="W22" s="559"/>
    </row>
    <row r="23" spans="1:34" ht="90">
      <c r="A23" s="1236"/>
      <c r="B23" s="1236"/>
      <c r="C23" s="1236"/>
      <c r="D23" s="1236"/>
      <c r="E23" s="1236"/>
      <c r="F23" s="1236">
        <v>1</v>
      </c>
      <c r="G23" s="940"/>
      <c r="H23" s="940"/>
      <c r="I23" s="1236"/>
      <c r="J23" s="1236">
        <v>1</v>
      </c>
      <c r="K23" s="948"/>
      <c r="L23" s="593" t="str">
        <f>mergeValue(A23) &amp;"."&amp; mergeValue(B23)&amp;"."&amp; mergeValue(C23)&amp;"."&amp; mergeValue(D23)&amp;"."&amp;  mergeValue(F23)</f>
        <v>1.1.1.1.1</v>
      </c>
      <c r="M23" s="555" t="s">
        <v>10</v>
      </c>
      <c r="N23" s="581"/>
      <c r="O23" s="1238"/>
      <c r="P23" s="1238"/>
      <c r="Q23" s="1238"/>
      <c r="R23" s="1238"/>
      <c r="S23" s="1238"/>
      <c r="T23" s="1238"/>
      <c r="U23" s="1238"/>
      <c r="V23" s="1238"/>
      <c r="W23" s="630" t="s">
        <v>635</v>
      </c>
      <c r="Y23" s="504" t="str">
        <f>strCheckUnique(Z23:Z26)</f>
        <v/>
      </c>
      <c r="AA23" s="504"/>
    </row>
    <row r="24" spans="1:34" ht="189" customHeight="1">
      <c r="A24" s="1236"/>
      <c r="B24" s="1236"/>
      <c r="C24" s="1236"/>
      <c r="D24" s="1236"/>
      <c r="E24" s="1236"/>
      <c r="F24" s="1236"/>
      <c r="G24" s="940">
        <v>1</v>
      </c>
      <c r="H24" s="940"/>
      <c r="I24" s="1236"/>
      <c r="J24" s="1236"/>
      <c r="K24" s="948">
        <v>1</v>
      </c>
      <c r="L24" s="593" t="str">
        <f>mergeValue(A24) &amp;"."&amp; mergeValue(B24)&amp;"."&amp; mergeValue(C24)&amp;"."&amp; mergeValue(D24)&amp;"."&amp; mergeValue(F24)&amp;"."&amp; mergeValue(G24)</f>
        <v>1.1.1.1.1.1</v>
      </c>
      <c r="M24" s="1069"/>
      <c r="N24" s="586"/>
      <c r="O24" s="562"/>
      <c r="P24" s="562"/>
      <c r="Q24" s="1094"/>
      <c r="R24" s="1242"/>
      <c r="S24" s="1232" t="s">
        <v>84</v>
      </c>
      <c r="T24" s="1242"/>
      <c r="U24" s="1232" t="s">
        <v>85</v>
      </c>
      <c r="V24" s="578"/>
      <c r="W24" s="1207" t="s">
        <v>659</v>
      </c>
      <c r="X24" s="500" t="str">
        <f>strCheckDate(O25:V25)</f>
        <v/>
      </c>
      <c r="Y24" s="504"/>
      <c r="Z24" s="504" t="str">
        <f>IF(M24="","",M24 )</f>
        <v/>
      </c>
      <c r="AA24" s="504"/>
      <c r="AB24" s="504"/>
      <c r="AC24" s="504"/>
    </row>
    <row r="25" spans="1:34" ht="11.25" hidden="1">
      <c r="A25" s="1236"/>
      <c r="B25" s="1236"/>
      <c r="C25" s="1236"/>
      <c r="D25" s="1236"/>
      <c r="E25" s="1236"/>
      <c r="F25" s="1236"/>
      <c r="G25" s="940"/>
      <c r="H25" s="940"/>
      <c r="I25" s="1236"/>
      <c r="J25" s="1236"/>
      <c r="K25" s="948"/>
      <c r="L25" s="600"/>
      <c r="M25" s="646"/>
      <c r="N25" s="586"/>
      <c r="O25" s="562"/>
      <c r="P25" s="562"/>
      <c r="Q25" s="584" t="str">
        <f>R24 &amp; "-" &amp; T24</f>
        <v>-</v>
      </c>
      <c r="R25" s="1231"/>
      <c r="S25" s="1232"/>
      <c r="T25" s="1231"/>
      <c r="U25" s="1232"/>
      <c r="V25" s="578"/>
      <c r="W25" s="1208"/>
    </row>
    <row r="26" spans="1:34" s="475" customFormat="1" ht="15" customHeight="1">
      <c r="A26" s="1236"/>
      <c r="B26" s="1236"/>
      <c r="C26" s="1236"/>
      <c r="D26" s="1236"/>
      <c r="E26" s="1236"/>
      <c r="F26" s="1236"/>
      <c r="G26" s="942"/>
      <c r="H26" s="940"/>
      <c r="I26" s="1236"/>
      <c r="J26" s="1236"/>
      <c r="K26" s="947"/>
      <c r="L26" s="538"/>
      <c r="M26" s="556" t="s">
        <v>25</v>
      </c>
      <c r="N26" s="551"/>
      <c r="O26" s="545"/>
      <c r="P26" s="545"/>
      <c r="Q26" s="545"/>
      <c r="R26" s="573"/>
      <c r="S26" s="564"/>
      <c r="T26" s="563"/>
      <c r="U26" s="551"/>
      <c r="V26" s="560"/>
      <c r="W26" s="1209"/>
      <c r="X26" s="501"/>
      <c r="Y26" s="501"/>
      <c r="Z26" s="501"/>
      <c r="AA26" s="501"/>
      <c r="AB26" s="501"/>
      <c r="AC26" s="501"/>
      <c r="AD26" s="501"/>
      <c r="AE26" s="501"/>
      <c r="AF26" s="501"/>
      <c r="AG26" s="501"/>
      <c r="AH26" s="501"/>
    </row>
    <row r="27" spans="1:34" s="475" customFormat="1" ht="15" customHeight="1">
      <c r="A27" s="1236"/>
      <c r="B27" s="1236"/>
      <c r="C27" s="1236"/>
      <c r="D27" s="1236"/>
      <c r="E27" s="1236"/>
      <c r="F27" s="942"/>
      <c r="G27" s="942"/>
      <c r="H27" s="940"/>
      <c r="I27" s="1236"/>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36"/>
      <c r="B28" s="1236"/>
      <c r="C28" s="1236"/>
      <c r="D28" s="1236"/>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36"/>
      <c r="B29" s="1236"/>
      <c r="C29" s="1236"/>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36"/>
      <c r="B30" s="1236"/>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36"/>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200" t="s">
        <v>660</v>
      </c>
      <c r="N34" s="1200"/>
      <c r="O34" s="1200"/>
      <c r="P34" s="1200"/>
      <c r="Q34" s="1200"/>
      <c r="R34" s="1200"/>
      <c r="S34" s="1200"/>
      <c r="T34" s="1200"/>
      <c r="U34" s="1200"/>
      <c r="V34" s="1200"/>
      <c r="W34" s="1200"/>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201" t="s">
        <v>491</v>
      </c>
      <c r="G2" s="1202"/>
      <c r="H2" s="1203"/>
      <c r="I2" s="640"/>
    </row>
    <row r="3" spans="1:20" ht="3" customHeight="1"/>
    <row r="4" spans="1:20" s="570" customFormat="1" ht="11.25">
      <c r="A4" s="590"/>
      <c r="B4" s="590"/>
      <c r="C4" s="590"/>
      <c r="D4" s="590"/>
      <c r="F4" s="1160" t="s">
        <v>454</v>
      </c>
      <c r="G4" s="1160"/>
      <c r="H4" s="1160"/>
      <c r="I4" s="12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28.11.2022</v>
      </c>
      <c r="I7" s="581" t="s">
        <v>493</v>
      </c>
      <c r="J7" s="615"/>
      <c r="K7" s="590"/>
      <c r="L7" s="590"/>
      <c r="M7" s="590"/>
      <c r="N7" s="590"/>
      <c r="O7" s="590"/>
      <c r="P7" s="590"/>
      <c r="Q7" s="590"/>
      <c r="R7" s="590"/>
      <c r="S7" s="590"/>
      <c r="T7" s="590"/>
    </row>
    <row r="8" spans="1:20" s="570" customFormat="1" ht="45">
      <c r="A8" s="1205">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5"/>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5"/>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5"/>
      <c r="B11" s="1205">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5"/>
      <c r="B12" s="1205"/>
      <c r="C12" s="1205">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5"/>
      <c r="B13" s="1205"/>
      <c r="C13" s="1205"/>
      <c r="D13" s="623">
        <v>1</v>
      </c>
      <c r="F13" s="616" t="str">
        <f>"4."&amp;mergeValue(A13) &amp;"."&amp;mergeValue(B13)&amp;"."&amp;mergeValue(C13)&amp;"."&amp;mergeValue(D13)</f>
        <v>4.1.1.1.1</v>
      </c>
      <c r="G13" s="633" t="s">
        <v>498</v>
      </c>
      <c r="H13" s="604"/>
      <c r="I13" s="1206" t="s">
        <v>591</v>
      </c>
      <c r="J13" s="615"/>
      <c r="K13" s="590"/>
      <c r="L13" s="590"/>
      <c r="M13" s="590"/>
      <c r="N13" s="590"/>
      <c r="O13" s="590"/>
      <c r="P13" s="590"/>
      <c r="Q13" s="590"/>
      <c r="R13" s="590"/>
      <c r="S13" s="590"/>
      <c r="T13" s="590"/>
    </row>
    <row r="14" spans="1:20" s="570" customFormat="1" ht="18.75">
      <c r="A14" s="1205"/>
      <c r="B14" s="1205"/>
      <c r="C14" s="1205"/>
      <c r="D14" s="623"/>
      <c r="F14" s="619"/>
      <c r="G14" s="550" t="s">
        <v>4</v>
      </c>
      <c r="H14" s="624"/>
      <c r="I14" s="1206"/>
      <c r="J14" s="615"/>
      <c r="K14" s="590"/>
      <c r="L14" s="590"/>
      <c r="M14" s="590"/>
      <c r="N14" s="590"/>
      <c r="O14" s="590"/>
      <c r="P14" s="590"/>
      <c r="Q14" s="590"/>
      <c r="R14" s="590"/>
      <c r="S14" s="590"/>
      <c r="T14" s="590"/>
    </row>
    <row r="15" spans="1:20" s="570" customFormat="1" ht="18.75">
      <c r="A15" s="1205"/>
      <c r="B15" s="1205"/>
      <c r="C15" s="623"/>
      <c r="D15" s="623"/>
      <c r="F15" s="634"/>
      <c r="G15" s="577" t="s">
        <v>403</v>
      </c>
      <c r="H15" s="635"/>
      <c r="I15" s="636"/>
      <c r="J15" s="615"/>
      <c r="K15" s="590"/>
      <c r="L15" s="590"/>
      <c r="M15" s="590"/>
      <c r="N15" s="590"/>
      <c r="O15" s="590"/>
      <c r="P15" s="590"/>
      <c r="Q15" s="590"/>
      <c r="R15" s="590"/>
      <c r="S15" s="590"/>
      <c r="T15" s="590"/>
    </row>
    <row r="16" spans="1:20" s="570" customFormat="1" ht="18.75">
      <c r="A16" s="1205"/>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0" t="s">
        <v>593</v>
      </c>
      <c r="H19" s="1200"/>
      <c r="I19" s="594"/>
      <c r="J19" s="614"/>
      <c r="K19" s="614"/>
      <c r="L19" s="614"/>
      <c r="M19" s="614"/>
      <c r="N19" s="614"/>
      <c r="O19" s="614"/>
      <c r="P19" s="614"/>
      <c r="Q19" s="614"/>
      <c r="R19" s="614"/>
      <c r="S19" s="614"/>
      <c r="T19" s="614"/>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33" t="s">
        <v>657</v>
      </c>
      <c r="M5" s="1233"/>
      <c r="N5" s="1233"/>
      <c r="O5" s="1233"/>
      <c r="P5" s="1233"/>
      <c r="Q5" s="1233"/>
      <c r="R5" s="1233"/>
      <c r="S5" s="1233"/>
      <c r="T5" s="1233"/>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51" t="str">
        <f>IF(NameOrPr_ch="",IF(NameOrPr="","",NameOrPr),NameOrPr_ch)</f>
        <v>Министерство тарифного регулирования и энергетики Челябинской области</v>
      </c>
      <c r="P7" s="1252"/>
      <c r="Q7" s="1252"/>
      <c r="R7" s="1252"/>
      <c r="S7" s="1252"/>
      <c r="T7" s="1253"/>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51" t="str">
        <f>IF(datePr_ch="",IF(datePr="","",datePr),datePr_ch)</f>
        <v>28.11.2022</v>
      </c>
      <c r="P8" s="1252"/>
      <c r="Q8" s="1252"/>
      <c r="R8" s="1252"/>
      <c r="S8" s="1252"/>
      <c r="T8" s="1253"/>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51" t="str">
        <f>IF(numberPr_ch="",IF(numberPr="","",numberPr),numberPr_ch)</f>
        <v>102/160</v>
      </c>
      <c r="P9" s="1252"/>
      <c r="Q9" s="1252"/>
      <c r="R9" s="1252"/>
      <c r="S9" s="1252"/>
      <c r="T9" s="1253"/>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51" t="str">
        <f>IF(IstPub_ch="",IF(IstPub="","",IstPub),IstPub_ch)</f>
        <v>Официальный сайт Министерства тарифного регулирования и энергетики Челябинской области</v>
      </c>
      <c r="P10" s="1252"/>
      <c r="Q10" s="1252"/>
      <c r="R10" s="1252"/>
      <c r="S10" s="1252"/>
      <c r="T10" s="1253"/>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55"/>
      <c r="P12" s="1255"/>
      <c r="Q12" s="1255"/>
      <c r="R12" s="1255"/>
      <c r="S12" s="1255"/>
      <c r="T12" s="1255"/>
      <c r="U12" s="1255"/>
    </row>
    <row r="13" spans="1:34">
      <c r="J13" s="481"/>
      <c r="K13" s="481"/>
      <c r="L13" s="1160" t="s">
        <v>454</v>
      </c>
      <c r="M13" s="1160"/>
      <c r="N13" s="1160"/>
      <c r="O13" s="1160"/>
      <c r="P13" s="1160"/>
      <c r="Q13" s="1160"/>
      <c r="R13" s="1160"/>
      <c r="S13" s="1160"/>
      <c r="T13" s="1160"/>
      <c r="U13" s="1160"/>
      <c r="V13" s="1160"/>
      <c r="W13" s="1160" t="s">
        <v>455</v>
      </c>
    </row>
    <row r="14" spans="1:34" ht="14.25" customHeight="1">
      <c r="J14" s="481"/>
      <c r="K14" s="481"/>
      <c r="L14" s="1217" t="s">
        <v>92</v>
      </c>
      <c r="M14" s="1217" t="s">
        <v>639</v>
      </c>
      <c r="N14" s="521"/>
      <c r="O14" s="1218" t="s">
        <v>641</v>
      </c>
      <c r="P14" s="1219"/>
      <c r="Q14" s="1219"/>
      <c r="R14" s="1219"/>
      <c r="S14" s="1219"/>
      <c r="T14" s="1220"/>
      <c r="U14" s="1228" t="s">
        <v>341</v>
      </c>
      <c r="V14" s="1214" t="s">
        <v>275</v>
      </c>
      <c r="W14" s="1160"/>
    </row>
    <row r="15" spans="1:34" s="523" customFormat="1" ht="14.25" customHeight="1">
      <c r="A15" s="585"/>
      <c r="B15" s="585"/>
      <c r="C15" s="585"/>
      <c r="D15" s="585"/>
      <c r="E15" s="585"/>
      <c r="F15" s="585"/>
      <c r="G15" s="591"/>
      <c r="H15" s="591"/>
      <c r="I15" s="531"/>
      <c r="J15" s="529"/>
      <c r="K15" s="529"/>
      <c r="L15" s="1217"/>
      <c r="M15" s="1217"/>
      <c r="N15" s="521"/>
      <c r="O15" s="1223" t="s">
        <v>772</v>
      </c>
      <c r="P15" s="1221" t="s">
        <v>271</v>
      </c>
      <c r="Q15" s="1222"/>
      <c r="R15" s="1226" t="s">
        <v>654</v>
      </c>
      <c r="S15" s="1226"/>
      <c r="T15" s="1227"/>
      <c r="U15" s="1229"/>
      <c r="V15" s="1215"/>
      <c r="W15" s="1160"/>
      <c r="X15" s="585"/>
      <c r="Y15" s="585"/>
      <c r="Z15" s="585"/>
      <c r="AA15" s="585"/>
      <c r="AB15" s="585"/>
      <c r="AC15" s="585"/>
      <c r="AD15" s="585"/>
      <c r="AE15" s="585"/>
      <c r="AF15" s="585"/>
      <c r="AG15" s="585"/>
      <c r="AH15" s="585"/>
    </row>
    <row r="16" spans="1:34" ht="33.75">
      <c r="J16" s="481"/>
      <c r="K16" s="481"/>
      <c r="L16" s="1217"/>
      <c r="M16" s="1217"/>
      <c r="N16" s="520"/>
      <c r="O16" s="1224"/>
      <c r="P16" s="535" t="s">
        <v>765</v>
      </c>
      <c r="Q16" s="535" t="s">
        <v>766</v>
      </c>
      <c r="R16" s="536" t="s">
        <v>274</v>
      </c>
      <c r="S16" s="1212" t="s">
        <v>273</v>
      </c>
      <c r="T16" s="1213"/>
      <c r="U16" s="1230"/>
      <c r="V16" s="1216"/>
      <c r="W16" s="1160"/>
    </row>
    <row r="17" spans="1:35">
      <c r="J17" s="481"/>
      <c r="K17" s="489">
        <v>1</v>
      </c>
      <c r="L17" s="525" t="s">
        <v>93</v>
      </c>
      <c r="M17" s="525" t="s">
        <v>49</v>
      </c>
      <c r="N17" s="496" t="s">
        <v>49</v>
      </c>
      <c r="O17" s="487">
        <f ca="1">OFFSET(O17,0,-1)+1</f>
        <v>3</v>
      </c>
      <c r="P17" s="487">
        <f ca="1">OFFSET(P17,0,-1)+1</f>
        <v>4</v>
      </c>
      <c r="Q17" s="487">
        <f ca="1">OFFSET(Q17,0,-1)+1</f>
        <v>5</v>
      </c>
      <c r="R17" s="487">
        <f ca="1">OFFSET(R17,0,-1)+1</f>
        <v>6</v>
      </c>
      <c r="S17" s="1235">
        <f ca="1">OFFSET(S17,0,-1)+1</f>
        <v>7</v>
      </c>
      <c r="T17" s="1235"/>
      <c r="U17" s="487">
        <f ca="1">OFFSET(U17,0,-2)+1</f>
        <v>8</v>
      </c>
      <c r="V17" s="651">
        <f ca="1">OFFSET(V17,0,-1)</f>
        <v>8</v>
      </c>
      <c r="W17" s="487">
        <f ca="1">OFFSET(W17,0,-1)+1</f>
        <v>9</v>
      </c>
    </row>
    <row r="18" spans="1:35" ht="22.5">
      <c r="A18" s="1236">
        <v>1</v>
      </c>
      <c r="B18" s="958"/>
      <c r="C18" s="958"/>
      <c r="D18" s="958"/>
      <c r="E18" s="959"/>
      <c r="F18" s="960"/>
      <c r="G18" s="960"/>
      <c r="H18" s="960"/>
      <c r="I18" s="961"/>
      <c r="J18" s="956"/>
      <c r="K18" s="963"/>
      <c r="L18" s="593">
        <f>mergeValue(A18)</f>
        <v>1</v>
      </c>
      <c r="M18" s="641" t="s">
        <v>20</v>
      </c>
      <c r="N18" s="580"/>
      <c r="O18" s="1248"/>
      <c r="P18" s="1248"/>
      <c r="Q18" s="1248"/>
      <c r="R18" s="1248"/>
      <c r="S18" s="1248"/>
      <c r="T18" s="1248"/>
      <c r="U18" s="1248"/>
      <c r="V18" s="1248"/>
      <c r="W18" s="630" t="s">
        <v>658</v>
      </c>
    </row>
    <row r="19" spans="1:35" ht="22.5">
      <c r="A19" s="1236"/>
      <c r="B19" s="1236">
        <v>1</v>
      </c>
      <c r="C19" s="958"/>
      <c r="D19" s="958"/>
      <c r="E19" s="960"/>
      <c r="F19" s="960"/>
      <c r="G19" s="960"/>
      <c r="H19" s="960"/>
      <c r="I19" s="955"/>
      <c r="J19" s="954"/>
      <c r="K19" s="957"/>
      <c r="L19" s="593" t="str">
        <f>mergeValue(A19) &amp;"."&amp; mergeValue(B19)</f>
        <v>1.1</v>
      </c>
      <c r="M19" s="546" t="s">
        <v>16</v>
      </c>
      <c r="N19" s="580"/>
      <c r="O19" s="1248"/>
      <c r="P19" s="1248"/>
      <c r="Q19" s="1248"/>
      <c r="R19" s="1248"/>
      <c r="S19" s="1248"/>
      <c r="T19" s="1248"/>
      <c r="U19" s="1248"/>
      <c r="V19" s="1248"/>
      <c r="W19" s="630" t="s">
        <v>477</v>
      </c>
    </row>
    <row r="20" spans="1:35" ht="22.5">
      <c r="A20" s="1236"/>
      <c r="B20" s="1236"/>
      <c r="C20" s="1236">
        <v>1</v>
      </c>
      <c r="D20" s="958"/>
      <c r="E20" s="960"/>
      <c r="F20" s="960"/>
      <c r="G20" s="960"/>
      <c r="H20" s="960"/>
      <c r="I20" s="962"/>
      <c r="J20" s="954"/>
      <c r="K20" s="957"/>
      <c r="L20" s="593" t="str">
        <f>mergeValue(A20) &amp;"."&amp; mergeValue(B20)&amp;"."&amp; mergeValue(C20)</f>
        <v>1.1.1</v>
      </c>
      <c r="M20" s="547" t="s">
        <v>7</v>
      </c>
      <c r="N20" s="580"/>
      <c r="O20" s="1248"/>
      <c r="P20" s="1248"/>
      <c r="Q20" s="1248"/>
      <c r="R20" s="1248"/>
      <c r="S20" s="1248"/>
      <c r="T20" s="1248"/>
      <c r="U20" s="1248"/>
      <c r="V20" s="1248"/>
      <c r="W20" s="630" t="s">
        <v>633</v>
      </c>
    </row>
    <row r="21" spans="1:35" ht="22.5">
      <c r="A21" s="1236"/>
      <c r="B21" s="1236"/>
      <c r="C21" s="1236"/>
      <c r="D21" s="1236">
        <v>1</v>
      </c>
      <c r="E21" s="960"/>
      <c r="F21" s="960"/>
      <c r="G21" s="960"/>
      <c r="H21" s="960"/>
      <c r="I21" s="962"/>
      <c r="J21" s="954"/>
      <c r="K21" s="957"/>
      <c r="L21" s="593" t="str">
        <f>mergeValue(A21) &amp;"."&amp; mergeValue(B21)&amp;"."&amp; mergeValue(C21)&amp;"."&amp; mergeValue(D21)</f>
        <v>1.1.1.1</v>
      </c>
      <c r="M21" s="548" t="s">
        <v>22</v>
      </c>
      <c r="N21" s="580"/>
      <c r="O21" s="1248"/>
      <c r="P21" s="1248"/>
      <c r="Q21" s="1248"/>
      <c r="R21" s="1248"/>
      <c r="S21" s="1248"/>
      <c r="T21" s="1248"/>
      <c r="U21" s="1248"/>
      <c r="V21" s="1248"/>
      <c r="W21" s="630" t="s">
        <v>634</v>
      </c>
    </row>
    <row r="22" spans="1:35" ht="11.25" hidden="1" customHeight="1">
      <c r="A22" s="1236"/>
      <c r="B22" s="1236"/>
      <c r="C22" s="1236"/>
      <c r="D22" s="1236"/>
      <c r="E22" s="1236">
        <v>1</v>
      </c>
      <c r="F22" s="960"/>
      <c r="G22" s="960"/>
      <c r="H22" s="958">
        <v>1</v>
      </c>
      <c r="I22" s="1236">
        <v>1</v>
      </c>
      <c r="J22" s="960"/>
      <c r="K22" s="965"/>
      <c r="L22" s="593"/>
      <c r="M22" s="554"/>
      <c r="N22" s="581"/>
      <c r="O22" s="631"/>
      <c r="P22" s="631"/>
      <c r="Q22" s="631"/>
      <c r="R22" s="631"/>
      <c r="S22" s="631"/>
      <c r="T22" s="631"/>
      <c r="U22" s="631"/>
      <c r="V22" s="508"/>
      <c r="W22" s="559"/>
    </row>
    <row r="23" spans="1:35" ht="90">
      <c r="A23" s="1236"/>
      <c r="B23" s="1236"/>
      <c r="C23" s="1236"/>
      <c r="D23" s="1236"/>
      <c r="E23" s="1236"/>
      <c r="F23" s="1236">
        <v>1</v>
      </c>
      <c r="G23" s="958"/>
      <c r="H23" s="958"/>
      <c r="I23" s="1236"/>
      <c r="J23" s="1236">
        <v>1</v>
      </c>
      <c r="K23" s="966"/>
      <c r="L23" s="593" t="str">
        <f>mergeValue(A23) &amp;"."&amp; mergeValue(B23)&amp;"."&amp; mergeValue(C23)&amp;"."&amp; mergeValue(D23)&amp;"."&amp;  mergeValue(F23)</f>
        <v>1.1.1.1.1</v>
      </c>
      <c r="M23" s="555" t="s">
        <v>10</v>
      </c>
      <c r="N23" s="581"/>
      <c r="O23" s="1238"/>
      <c r="P23" s="1238"/>
      <c r="Q23" s="1238"/>
      <c r="R23" s="1238"/>
      <c r="S23" s="1238"/>
      <c r="T23" s="1238"/>
      <c r="U23" s="1238"/>
      <c r="V23" s="1238"/>
      <c r="W23" s="630" t="s">
        <v>635</v>
      </c>
      <c r="Y23" s="504" t="str">
        <f>strCheckUnique(Z23:Z26)</f>
        <v/>
      </c>
      <c r="AA23" s="504"/>
    </row>
    <row r="24" spans="1:35" ht="189" customHeight="1">
      <c r="A24" s="1236"/>
      <c r="B24" s="1236"/>
      <c r="C24" s="1236"/>
      <c r="D24" s="1236"/>
      <c r="E24" s="1236"/>
      <c r="F24" s="1236"/>
      <c r="G24" s="958">
        <v>1</v>
      </c>
      <c r="H24" s="958"/>
      <c r="I24" s="1236"/>
      <c r="J24" s="1236"/>
      <c r="K24" s="966">
        <v>1</v>
      </c>
      <c r="L24" s="593" t="str">
        <f>mergeValue(A24) &amp;"."&amp; mergeValue(B24)&amp;"."&amp; mergeValue(C24)&amp;"."&amp; mergeValue(D24)&amp;"."&amp; mergeValue(F24)&amp;"."&amp; mergeValue(G24)</f>
        <v>1.1.1.1.1.1</v>
      </c>
      <c r="M24" s="1069"/>
      <c r="N24" s="586"/>
      <c r="O24" s="562"/>
      <c r="P24" s="562"/>
      <c r="Q24" s="1094"/>
      <c r="R24" s="1242"/>
      <c r="S24" s="1232" t="s">
        <v>84</v>
      </c>
      <c r="T24" s="1242"/>
      <c r="U24" s="1232" t="s">
        <v>85</v>
      </c>
      <c r="V24" s="578"/>
      <c r="W24" s="1207" t="s">
        <v>659</v>
      </c>
      <c r="X24" s="500" t="str">
        <f>strCheckDate(O25:V25)</f>
        <v/>
      </c>
      <c r="Y24" s="504"/>
      <c r="Z24" s="504" t="str">
        <f>IF(M24="","",M24 )</f>
        <v/>
      </c>
      <c r="AA24" s="504"/>
      <c r="AB24" s="504"/>
      <c r="AC24" s="504"/>
    </row>
    <row r="25" spans="1:35" ht="11.25" hidden="1">
      <c r="A25" s="1236"/>
      <c r="B25" s="1236"/>
      <c r="C25" s="1236"/>
      <c r="D25" s="1236"/>
      <c r="E25" s="1236"/>
      <c r="F25" s="1236"/>
      <c r="G25" s="958"/>
      <c r="H25" s="958"/>
      <c r="I25" s="1236"/>
      <c r="J25" s="1236"/>
      <c r="K25" s="966"/>
      <c r="L25" s="600"/>
      <c r="M25" s="646"/>
      <c r="N25" s="586"/>
      <c r="O25" s="562"/>
      <c r="P25" s="562"/>
      <c r="Q25" s="584" t="str">
        <f>R24 &amp; "-" &amp; T24</f>
        <v>-</v>
      </c>
      <c r="R25" s="1231"/>
      <c r="S25" s="1232"/>
      <c r="T25" s="1231"/>
      <c r="U25" s="1232"/>
      <c r="V25" s="578"/>
      <c r="W25" s="1208"/>
    </row>
    <row r="26" spans="1:35" s="475" customFormat="1" ht="15" customHeight="1">
      <c r="A26" s="1236"/>
      <c r="B26" s="1236"/>
      <c r="C26" s="1236"/>
      <c r="D26" s="1236"/>
      <c r="E26" s="1236"/>
      <c r="F26" s="1236"/>
      <c r="G26" s="960"/>
      <c r="H26" s="958"/>
      <c r="I26" s="1236"/>
      <c r="J26" s="1236"/>
      <c r="K26" s="965"/>
      <c r="L26" s="538"/>
      <c r="M26" s="556" t="s">
        <v>25</v>
      </c>
      <c r="N26" s="551"/>
      <c r="O26" s="545"/>
      <c r="P26" s="545"/>
      <c r="Q26" s="545"/>
      <c r="R26" s="573"/>
      <c r="S26" s="564"/>
      <c r="T26" s="563"/>
      <c r="U26" s="551"/>
      <c r="V26" s="560"/>
      <c r="W26" s="1209"/>
      <c r="X26" s="501"/>
      <c r="Y26" s="501"/>
      <c r="Z26" s="501"/>
      <c r="AA26" s="501"/>
      <c r="AB26" s="501"/>
      <c r="AC26" s="501"/>
      <c r="AD26" s="501"/>
      <c r="AE26" s="501"/>
      <c r="AF26" s="501"/>
      <c r="AG26" s="501"/>
      <c r="AH26" s="501"/>
    </row>
    <row r="27" spans="1:35" s="475" customFormat="1" ht="15" customHeight="1">
      <c r="A27" s="1236"/>
      <c r="B27" s="1236"/>
      <c r="C27" s="1236"/>
      <c r="D27" s="1236"/>
      <c r="E27" s="1236"/>
      <c r="F27" s="960"/>
      <c r="G27" s="960"/>
      <c r="H27" s="958"/>
      <c r="I27" s="1236"/>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36"/>
      <c r="B28" s="1236"/>
      <c r="C28" s="1236"/>
      <c r="D28" s="1236"/>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36"/>
      <c r="B29" s="1236"/>
      <c r="C29" s="1236"/>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36"/>
      <c r="B30" s="1236"/>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36"/>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200" t="s">
        <v>660</v>
      </c>
      <c r="N34" s="1200"/>
      <c r="O34" s="1200"/>
      <c r="P34" s="1200"/>
      <c r="Q34" s="1200"/>
      <c r="R34" s="1200"/>
      <c r="S34" s="1200"/>
      <c r="T34" s="1200"/>
      <c r="U34" s="1200"/>
      <c r="V34" s="1200"/>
      <c r="W34" s="1200"/>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1" t="s">
        <v>491</v>
      </c>
      <c r="G2" s="1202"/>
      <c r="H2" s="1203"/>
      <c r="I2" s="434"/>
    </row>
    <row r="3" spans="1:20" ht="3" customHeight="1"/>
    <row r="4" spans="1:20" s="190" customFormat="1" ht="11.25">
      <c r="A4" s="214"/>
      <c r="B4" s="214"/>
      <c r="C4" s="214"/>
      <c r="D4" s="214"/>
      <c r="F4" s="1160" t="s">
        <v>454</v>
      </c>
      <c r="G4" s="1160"/>
      <c r="H4" s="1160"/>
      <c r="I4" s="1204"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28.11.2022</v>
      </c>
      <c r="I7" s="196" t="s">
        <v>493</v>
      </c>
      <c r="J7" s="332"/>
      <c r="K7" s="214"/>
      <c r="L7" s="214"/>
      <c r="M7" s="214"/>
      <c r="N7" s="214"/>
      <c r="O7" s="214"/>
      <c r="P7" s="214"/>
      <c r="Q7" s="214"/>
      <c r="R7" s="214"/>
      <c r="S7" s="214"/>
      <c r="T7" s="214"/>
    </row>
    <row r="8" spans="1:20" s="190" customFormat="1" ht="45">
      <c r="A8" s="1205">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5"/>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5"/>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5"/>
      <c r="B11" s="1205">
        <v>1</v>
      </c>
      <c r="C11" s="342"/>
      <c r="D11" s="342"/>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5"/>
      <c r="B12" s="1205"/>
      <c r="C12" s="1205">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5"/>
      <c r="B13" s="1205"/>
      <c r="C13" s="1205"/>
      <c r="D13" s="342">
        <v>1</v>
      </c>
      <c r="F13" s="333" t="str">
        <f>"4."&amp;mergeValue(A13) &amp;"."&amp;mergeValue(B13)&amp;"."&amp;mergeValue(C13)&amp;"."&amp;mergeValue(D13)</f>
        <v>4.1.1.1.1</v>
      </c>
      <c r="G13" s="418" t="s">
        <v>498</v>
      </c>
      <c r="H13" s="316"/>
      <c r="I13" s="1206" t="s">
        <v>591</v>
      </c>
      <c r="J13" s="332"/>
      <c r="K13" s="214"/>
      <c r="L13" s="214"/>
      <c r="M13" s="214"/>
      <c r="N13" s="214"/>
      <c r="O13" s="214"/>
      <c r="P13" s="214"/>
      <c r="Q13" s="214"/>
      <c r="R13" s="214"/>
      <c r="S13" s="214"/>
      <c r="T13" s="214"/>
    </row>
    <row r="14" spans="1:20" s="190" customFormat="1" ht="18.75">
      <c r="A14" s="1205"/>
      <c r="B14" s="1205"/>
      <c r="C14" s="1205"/>
      <c r="D14" s="342"/>
      <c r="F14" s="336"/>
      <c r="G14" s="150" t="s">
        <v>4</v>
      </c>
      <c r="H14" s="341"/>
      <c r="I14" s="1206"/>
      <c r="J14" s="332"/>
      <c r="K14" s="214"/>
      <c r="L14" s="214"/>
      <c r="M14" s="214"/>
      <c r="N14" s="214"/>
      <c r="O14" s="214"/>
      <c r="P14" s="214"/>
      <c r="Q14" s="214"/>
      <c r="R14" s="214"/>
      <c r="S14" s="214"/>
      <c r="T14" s="214"/>
    </row>
    <row r="15" spans="1:20" s="190" customFormat="1" ht="18.75">
      <c r="A15" s="1205"/>
      <c r="B15" s="1205"/>
      <c r="C15" s="342"/>
      <c r="D15" s="342"/>
      <c r="F15" s="419"/>
      <c r="G15" s="195" t="s">
        <v>403</v>
      </c>
      <c r="H15" s="420"/>
      <c r="I15" s="421"/>
      <c r="J15" s="332"/>
      <c r="K15" s="214"/>
      <c r="L15" s="214"/>
      <c r="M15" s="214"/>
      <c r="N15" s="214"/>
      <c r="O15" s="214"/>
      <c r="P15" s="214"/>
      <c r="Q15" s="214"/>
      <c r="R15" s="214"/>
      <c r="S15" s="214"/>
      <c r="T15" s="214"/>
    </row>
    <row r="16" spans="1:20" s="190" customFormat="1" ht="18.75">
      <c r="A16" s="1205"/>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00" t="s">
        <v>593</v>
      </c>
      <c r="H19" s="1200"/>
      <c r="I19" s="226"/>
      <c r="J19" s="326"/>
      <c r="K19" s="326"/>
      <c r="L19" s="326"/>
      <c r="M19" s="326"/>
      <c r="N19" s="326"/>
      <c r="O19" s="326"/>
      <c r="P19" s="326"/>
      <c r="Q19" s="326"/>
      <c r="R19" s="326"/>
      <c r="S19" s="326"/>
      <c r="T19" s="326"/>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33" t="s">
        <v>666</v>
      </c>
      <c r="M5" s="1233"/>
      <c r="N5" s="1233"/>
      <c r="O5" s="1233"/>
      <c r="P5" s="1233"/>
      <c r="Q5" s="1233"/>
      <c r="R5" s="1233"/>
      <c r="S5" s="1233"/>
      <c r="T5" s="1233"/>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51" t="str">
        <f>IF(NameOrPr_ch="",IF(NameOrPr="","",NameOrPr),NameOrPr_ch)</f>
        <v>Министерство тарифного регулирования и энергетики Челябинской области</v>
      </c>
      <c r="P7" s="1252"/>
      <c r="Q7" s="1252"/>
      <c r="R7" s="1252"/>
      <c r="S7" s="1252"/>
      <c r="T7" s="1253"/>
      <c r="U7" s="669"/>
      <c r="V7" s="524"/>
      <c r="AC7" s="585"/>
      <c r="AD7" s="585"/>
      <c r="AE7" s="585"/>
      <c r="AF7" s="585"/>
      <c r="AG7" s="585"/>
    </row>
    <row r="8" spans="1:33" s="491" customFormat="1" ht="18.75">
      <c r="A8" s="505"/>
      <c r="B8" s="505"/>
      <c r="C8" s="505"/>
      <c r="D8" s="505"/>
      <c r="E8" s="505"/>
      <c r="F8" s="505"/>
      <c r="G8" s="505"/>
      <c r="H8" s="505"/>
      <c r="L8" s="499"/>
      <c r="M8" s="617" t="s">
        <v>596</v>
      </c>
      <c r="N8" s="666"/>
      <c r="O8" s="1251" t="str">
        <f>IF(datePr_ch="",IF(datePr="","",datePr),datePr_ch)</f>
        <v>28.11.2022</v>
      </c>
      <c r="P8" s="1252"/>
      <c r="Q8" s="1252"/>
      <c r="R8" s="1252"/>
      <c r="S8" s="1252"/>
      <c r="T8" s="1253"/>
      <c r="U8" s="667"/>
      <c r="V8" s="486"/>
      <c r="AC8" s="505"/>
      <c r="AD8" s="505"/>
      <c r="AE8" s="505"/>
      <c r="AF8" s="505"/>
      <c r="AG8" s="505"/>
    </row>
    <row r="9" spans="1:33" s="491" customFormat="1" ht="18.75">
      <c r="A9" s="505"/>
      <c r="B9" s="505"/>
      <c r="C9" s="505"/>
      <c r="D9" s="505"/>
      <c r="E9" s="505"/>
      <c r="F9" s="505"/>
      <c r="G9" s="505"/>
      <c r="H9" s="505"/>
      <c r="L9" s="552"/>
      <c r="M9" s="617" t="s">
        <v>595</v>
      </c>
      <c r="N9" s="666"/>
      <c r="O9" s="1251" t="str">
        <f>IF(numberPr_ch="",IF(numberPr="","",numberPr),numberPr_ch)</f>
        <v>102/160</v>
      </c>
      <c r="P9" s="1252"/>
      <c r="Q9" s="1252"/>
      <c r="R9" s="1252"/>
      <c r="S9" s="1252"/>
      <c r="T9" s="1253"/>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51" t="str">
        <f>IF(IstPub_ch="",IF(IstPub="","",IstPub),IstPub_ch)</f>
        <v>Официальный сайт Министерства тарифного регулирования и энергетики Челябинской области</v>
      </c>
      <c r="P10" s="1252"/>
      <c r="Q10" s="1252"/>
      <c r="R10" s="1252"/>
      <c r="S10" s="1252"/>
      <c r="T10" s="1253"/>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50"/>
      <c r="P12" s="1250"/>
      <c r="Q12" s="1250"/>
      <c r="R12" s="1250"/>
      <c r="S12" s="1250"/>
      <c r="T12" s="1250"/>
      <c r="U12" s="1250"/>
      <c r="V12" s="1250"/>
      <c r="W12" s="1250"/>
      <c r="X12" s="1250"/>
      <c r="Y12" s="1250"/>
      <c r="Z12" s="1250"/>
    </row>
    <row r="13" spans="1:33" ht="14.25" customHeight="1">
      <c r="J13" s="481"/>
      <c r="K13" s="481"/>
      <c r="L13" s="1217" t="s">
        <v>454</v>
      </c>
      <c r="M13" s="1217"/>
      <c r="N13" s="1217"/>
      <c r="O13" s="1217"/>
      <c r="P13" s="1217"/>
      <c r="Q13" s="1217"/>
      <c r="R13" s="1217"/>
      <c r="S13" s="1217"/>
      <c r="T13" s="1217"/>
      <c r="U13" s="1217"/>
      <c r="V13" s="1217"/>
      <c r="W13" s="1217"/>
      <c r="X13" s="1217"/>
      <c r="Y13" s="1217"/>
      <c r="Z13" s="1217"/>
      <c r="AA13" s="1217"/>
      <c r="AB13" s="1160" t="s">
        <v>455</v>
      </c>
    </row>
    <row r="14" spans="1:33" ht="14.25" customHeight="1">
      <c r="J14" s="481"/>
      <c r="K14" s="481"/>
      <c r="L14" s="1217" t="s">
        <v>92</v>
      </c>
      <c r="M14" s="1217" t="s">
        <v>639</v>
      </c>
      <c r="N14" s="578"/>
      <c r="O14" s="1160" t="s">
        <v>641</v>
      </c>
      <c r="P14" s="1160"/>
      <c r="Q14" s="1160"/>
      <c r="R14" s="1160"/>
      <c r="S14" s="1160"/>
      <c r="T14" s="1160"/>
      <c r="U14" s="1160"/>
      <c r="V14" s="1160"/>
      <c r="W14" s="1160"/>
      <c r="X14" s="1160"/>
      <c r="Y14" s="1160"/>
      <c r="Z14" s="1217" t="s">
        <v>341</v>
      </c>
      <c r="AA14" s="1249" t="s">
        <v>275</v>
      </c>
      <c r="AB14" s="1160"/>
    </row>
    <row r="15" spans="1:33" s="523" customFormat="1" ht="14.25" customHeight="1">
      <c r="A15" s="585"/>
      <c r="B15" s="585"/>
      <c r="C15" s="585"/>
      <c r="D15" s="585"/>
      <c r="E15" s="585"/>
      <c r="F15" s="585"/>
      <c r="G15" s="591"/>
      <c r="H15" s="591"/>
      <c r="I15" s="531"/>
      <c r="J15" s="529"/>
      <c r="K15" s="529"/>
      <c r="L15" s="1217"/>
      <c r="M15" s="1217"/>
      <c r="N15" s="578"/>
      <c r="O15" s="1261" t="s">
        <v>667</v>
      </c>
      <c r="P15" s="1261" t="s">
        <v>620</v>
      </c>
      <c r="Q15" s="1261" t="s">
        <v>621</v>
      </c>
      <c r="R15" s="1261" t="s">
        <v>271</v>
      </c>
      <c r="S15" s="1261"/>
      <c r="T15" s="1261" t="s">
        <v>271</v>
      </c>
      <c r="U15" s="1261"/>
      <c r="V15" s="652"/>
      <c r="W15" s="1260" t="s">
        <v>654</v>
      </c>
      <c r="X15" s="1260"/>
      <c r="Y15" s="1260"/>
      <c r="Z15" s="1217"/>
      <c r="AA15" s="1249"/>
      <c r="AB15" s="1160"/>
      <c r="AC15" s="585"/>
      <c r="AD15" s="585"/>
      <c r="AE15" s="585"/>
      <c r="AF15" s="585"/>
      <c r="AG15" s="585"/>
    </row>
    <row r="16" spans="1:33" ht="56.25" customHeight="1">
      <c r="J16" s="481"/>
      <c r="K16" s="481"/>
      <c r="L16" s="1217"/>
      <c r="M16" s="1217"/>
      <c r="N16" s="578"/>
      <c r="O16" s="1261"/>
      <c r="P16" s="1261"/>
      <c r="Q16" s="1261"/>
      <c r="R16" s="535" t="s">
        <v>622</v>
      </c>
      <c r="S16" s="535" t="s">
        <v>623</v>
      </c>
      <c r="T16" s="535" t="s">
        <v>624</v>
      </c>
      <c r="U16" s="535" t="s">
        <v>625</v>
      </c>
      <c r="V16" s="535"/>
      <c r="W16" s="536" t="s">
        <v>274</v>
      </c>
      <c r="X16" s="1262" t="s">
        <v>273</v>
      </c>
      <c r="Y16" s="1262"/>
      <c r="Z16" s="1217"/>
      <c r="AA16" s="1249"/>
      <c r="AB16" s="1160"/>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35">
        <f ca="1">OFFSET(X17,0,-1)+1</f>
        <v>11</v>
      </c>
      <c r="Y17" s="1235"/>
      <c r="Z17" s="487">
        <f ca="1">OFFSET(Z17,0,-2)+1</f>
        <v>12</v>
      </c>
      <c r="AB17" s="487">
        <f ca="1">OFFSET(AB17,0,-2)+1</f>
        <v>13</v>
      </c>
    </row>
    <row r="18" spans="1:33" ht="22.5">
      <c r="A18" s="1236">
        <v>1</v>
      </c>
      <c r="B18" s="1053"/>
      <c r="C18" s="1053"/>
      <c r="D18" s="1053"/>
      <c r="E18" s="1054"/>
      <c r="F18" s="1055"/>
      <c r="G18" s="1053"/>
      <c r="H18" s="1053"/>
      <c r="I18" s="1041"/>
      <c r="J18" s="1046"/>
      <c r="K18" s="1046"/>
      <c r="L18" s="593">
        <f>mergeValue(A18)</f>
        <v>1</v>
      </c>
      <c r="M18" s="641" t="s">
        <v>20</v>
      </c>
      <c r="N18" s="580"/>
      <c r="O18" s="1248"/>
      <c r="P18" s="1248"/>
      <c r="Q18" s="1248"/>
      <c r="R18" s="1248"/>
      <c r="S18" s="1248"/>
      <c r="T18" s="1248"/>
      <c r="U18" s="1248"/>
      <c r="V18" s="1248"/>
      <c r="W18" s="1248"/>
      <c r="X18" s="1248"/>
      <c r="Y18" s="1248"/>
      <c r="Z18" s="1248"/>
      <c r="AA18" s="1248"/>
      <c r="AB18" s="630" t="s">
        <v>476</v>
      </c>
    </row>
    <row r="19" spans="1:33" ht="22.5">
      <c r="A19" s="1236"/>
      <c r="B19" s="1236">
        <v>1</v>
      </c>
      <c r="C19" s="1053"/>
      <c r="D19" s="1053"/>
      <c r="E19" s="1055"/>
      <c r="F19" s="1055"/>
      <c r="G19" s="1053"/>
      <c r="H19" s="1053"/>
      <c r="I19" s="1048"/>
      <c r="J19" s="1043"/>
      <c r="K19" s="1042"/>
      <c r="L19" s="593" t="str">
        <f>mergeValue(A19) &amp;"."&amp; mergeValue(B19)</f>
        <v>1.1</v>
      </c>
      <c r="M19" s="546" t="s">
        <v>16</v>
      </c>
      <c r="N19" s="580"/>
      <c r="O19" s="1248"/>
      <c r="P19" s="1248"/>
      <c r="Q19" s="1248"/>
      <c r="R19" s="1248"/>
      <c r="S19" s="1248"/>
      <c r="T19" s="1248"/>
      <c r="U19" s="1248"/>
      <c r="V19" s="1248"/>
      <c r="W19" s="1248"/>
      <c r="X19" s="1248"/>
      <c r="Y19" s="1248"/>
      <c r="Z19" s="1248"/>
      <c r="AA19" s="1248"/>
      <c r="AB19" s="630" t="s">
        <v>477</v>
      </c>
    </row>
    <row r="20" spans="1:33" ht="22.5">
      <c r="A20" s="1236"/>
      <c r="B20" s="1236"/>
      <c r="C20" s="1236">
        <v>1</v>
      </c>
      <c r="D20" s="1053"/>
      <c r="E20" s="1055"/>
      <c r="F20" s="1055"/>
      <c r="G20" s="1053"/>
      <c r="H20" s="1053"/>
      <c r="I20" s="1048"/>
      <c r="J20" s="1043"/>
      <c r="K20" s="1042"/>
      <c r="L20" s="593" t="str">
        <f>mergeValue(A20) &amp;"."&amp; mergeValue(B20)&amp;"."&amp; mergeValue(C20)</f>
        <v>1.1.1</v>
      </c>
      <c r="M20" s="547" t="s">
        <v>7</v>
      </c>
      <c r="N20" s="580"/>
      <c r="O20" s="1248"/>
      <c r="P20" s="1248"/>
      <c r="Q20" s="1248"/>
      <c r="R20" s="1248"/>
      <c r="S20" s="1248"/>
      <c r="T20" s="1248"/>
      <c r="U20" s="1248"/>
      <c r="V20" s="1248"/>
      <c r="W20" s="1248"/>
      <c r="X20" s="1248"/>
      <c r="Y20" s="1248"/>
      <c r="Z20" s="1248"/>
      <c r="AA20" s="1248"/>
      <c r="AB20" s="630" t="s">
        <v>633</v>
      </c>
    </row>
    <row r="21" spans="1:33" ht="22.5">
      <c r="A21" s="1236"/>
      <c r="B21" s="1236"/>
      <c r="C21" s="1236"/>
      <c r="D21" s="1236">
        <v>1</v>
      </c>
      <c r="E21" s="1055"/>
      <c r="F21" s="1055"/>
      <c r="G21" s="1053"/>
      <c r="H21" s="1053"/>
      <c r="I21" s="1048"/>
      <c r="J21" s="1043"/>
      <c r="K21" s="1042"/>
      <c r="L21" s="593" t="str">
        <f>mergeValue(A21) &amp;"."&amp; mergeValue(B21)&amp;"."&amp; mergeValue(C21)&amp;"."&amp; mergeValue(D21)</f>
        <v>1.1.1.1</v>
      </c>
      <c r="M21" s="548" t="s">
        <v>22</v>
      </c>
      <c r="N21" s="580"/>
      <c r="O21" s="1248"/>
      <c r="P21" s="1248"/>
      <c r="Q21" s="1248"/>
      <c r="R21" s="1248"/>
      <c r="S21" s="1248"/>
      <c r="T21" s="1248"/>
      <c r="U21" s="1248"/>
      <c r="V21" s="1248"/>
      <c r="W21" s="1248"/>
      <c r="X21" s="1248"/>
      <c r="Y21" s="1248"/>
      <c r="Z21" s="1248"/>
      <c r="AA21" s="1248"/>
      <c r="AB21" s="630" t="s">
        <v>634</v>
      </c>
    </row>
    <row r="22" spans="1:33" ht="0.2" customHeight="1">
      <c r="A22" s="1236"/>
      <c r="B22" s="1236"/>
      <c r="C22" s="1236"/>
      <c r="D22" s="1236"/>
      <c r="E22" s="1236">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236"/>
      <c r="B23" s="1236"/>
      <c r="C23" s="1236"/>
      <c r="D23" s="1236"/>
      <c r="E23" s="1236"/>
      <c r="F23" s="1236">
        <v>1</v>
      </c>
      <c r="G23" s="1053"/>
      <c r="H23" s="1053"/>
      <c r="I23" s="1258"/>
      <c r="J23" s="1043"/>
      <c r="K23" s="1042"/>
      <c r="L23" s="593" t="str">
        <f>mergeValue(A23) &amp;"."&amp; mergeValue(B23)&amp;"."&amp; mergeValue(C23)&amp;"."&amp; mergeValue(D23)&amp;"."&amp; mergeValue(F23)</f>
        <v>1.1.1.1.1</v>
      </c>
      <c r="M23" s="555" t="s">
        <v>10</v>
      </c>
      <c r="N23" s="581"/>
      <c r="O23" s="1239"/>
      <c r="P23" s="1240"/>
      <c r="Q23" s="1240"/>
      <c r="R23" s="1240"/>
      <c r="S23" s="1240"/>
      <c r="T23" s="1240"/>
      <c r="U23" s="1240"/>
      <c r="V23" s="1240"/>
      <c r="W23" s="1240"/>
      <c r="X23" s="1240"/>
      <c r="Y23" s="1240"/>
      <c r="Z23" s="1240"/>
      <c r="AA23" s="1241"/>
      <c r="AB23" s="630" t="s">
        <v>635</v>
      </c>
      <c r="AD23" s="504" t="str">
        <f>strCheckUnique(AE23:AE28)</f>
        <v/>
      </c>
      <c r="AF23" s="504"/>
    </row>
    <row r="24" spans="1:33" ht="135">
      <c r="A24" s="1236"/>
      <c r="B24" s="1236"/>
      <c r="C24" s="1236"/>
      <c r="D24" s="1236"/>
      <c r="E24" s="1236"/>
      <c r="F24" s="1236"/>
      <c r="G24" s="1236">
        <v>1</v>
      </c>
      <c r="H24" s="1053"/>
      <c r="I24" s="1258"/>
      <c r="J24" s="1259"/>
      <c r="K24" s="1049"/>
      <c r="L24" s="593" t="str">
        <f>mergeValue(A24) &amp;"."&amp; mergeValue(B24)&amp;"."&amp; mergeValue(C24)&amp;"."&amp; mergeValue(D24)&amp;"."&amp; mergeValue(F24)&amp;"."&amp; mergeValue(G24)</f>
        <v>1.1.1.1.1.1</v>
      </c>
      <c r="M24" s="1069" t="s">
        <v>650</v>
      </c>
      <c r="N24" s="646"/>
      <c r="O24" s="562"/>
      <c r="P24" s="562"/>
      <c r="Q24" s="562"/>
      <c r="R24" s="493"/>
      <c r="S24" s="1095"/>
      <c r="T24" s="493"/>
      <c r="U24" s="1095"/>
      <c r="V24" s="584" t="str">
        <f>W24 &amp; "-" &amp; Y24</f>
        <v>-</v>
      </c>
      <c r="W24" s="1242"/>
      <c r="X24" s="1232" t="s">
        <v>84</v>
      </c>
      <c r="Y24" s="1242"/>
      <c r="Z24" s="1232"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36"/>
      <c r="B25" s="1236"/>
      <c r="C25" s="1236"/>
      <c r="D25" s="1236"/>
      <c r="E25" s="1236"/>
      <c r="F25" s="1236"/>
      <c r="G25" s="1236"/>
      <c r="H25" s="1053">
        <v>1</v>
      </c>
      <c r="I25" s="1258"/>
      <c r="J25" s="1259"/>
      <c r="K25" s="1049"/>
      <c r="L25" s="593" t="str">
        <f>mergeValue(A25) &amp;"."&amp; mergeValue(B25)&amp;"."&amp; mergeValue(C25)&amp;"."&amp; mergeValue(D25)&amp;"."&amp; mergeValue(F25)&amp;"."&amp; mergeValue(G25)&amp;"."&amp; mergeValue(H25)</f>
        <v>1.1.1.1.1.1.1</v>
      </c>
      <c r="M25" s="1071"/>
      <c r="N25" s="494"/>
      <c r="O25" s="562"/>
      <c r="P25" s="562"/>
      <c r="Q25" s="562"/>
      <c r="R25" s="493"/>
      <c r="S25" s="1095"/>
      <c r="T25" s="493"/>
      <c r="U25" s="1095"/>
      <c r="V25" s="584" t="str">
        <f>W25 &amp; "-" &amp; Y25</f>
        <v>-</v>
      </c>
      <c r="W25" s="1242"/>
      <c r="X25" s="1232"/>
      <c r="Y25" s="1242"/>
      <c r="Z25" s="1232"/>
      <c r="AA25" s="670"/>
      <c r="AB25" s="1207" t="s">
        <v>669</v>
      </c>
      <c r="AC25" s="500" t="str">
        <f>strCheckDate(O25:AA25)</f>
        <v/>
      </c>
      <c r="AF25" s="504"/>
    </row>
    <row r="26" spans="1:33" ht="14.25" hidden="1" customHeight="1">
      <c r="A26" s="1236"/>
      <c r="B26" s="1236"/>
      <c r="C26" s="1236"/>
      <c r="D26" s="1236"/>
      <c r="E26" s="1236"/>
      <c r="F26" s="1236"/>
      <c r="G26" s="1236"/>
      <c r="H26" s="1053"/>
      <c r="I26" s="1258"/>
      <c r="J26" s="1259"/>
      <c r="K26" s="1049"/>
      <c r="L26" s="600"/>
      <c r="M26" s="646"/>
      <c r="N26" s="646"/>
      <c r="O26" s="562"/>
      <c r="P26" s="493"/>
      <c r="Q26" s="493"/>
      <c r="R26" s="493"/>
      <c r="S26" s="493"/>
      <c r="T26" s="493"/>
      <c r="U26" s="559"/>
      <c r="V26" s="584"/>
      <c r="W26" s="1231"/>
      <c r="X26" s="1232"/>
      <c r="Y26" s="1231"/>
      <c r="Z26" s="1232"/>
      <c r="AA26" s="537"/>
      <c r="AB26" s="1208"/>
      <c r="AF26" s="504">
        <f ca="1">OFFSET(AF26,-1,0)</f>
        <v>0</v>
      </c>
    </row>
    <row r="27" spans="1:33" s="475" customFormat="1" ht="15" customHeight="1">
      <c r="A27" s="1236"/>
      <c r="B27" s="1236"/>
      <c r="C27" s="1236"/>
      <c r="D27" s="1236"/>
      <c r="E27" s="1236"/>
      <c r="F27" s="1236"/>
      <c r="G27" s="1236"/>
      <c r="H27" s="1053"/>
      <c r="I27" s="1258"/>
      <c r="J27" s="1259"/>
      <c r="K27" s="1050"/>
      <c r="L27" s="538"/>
      <c r="M27" s="557" t="s">
        <v>41</v>
      </c>
      <c r="N27" s="551"/>
      <c r="O27" s="545"/>
      <c r="P27" s="545"/>
      <c r="Q27" s="545"/>
      <c r="R27" s="545"/>
      <c r="S27" s="545"/>
      <c r="T27" s="545"/>
      <c r="U27" s="545"/>
      <c r="V27" s="545"/>
      <c r="W27" s="563"/>
      <c r="X27" s="564"/>
      <c r="Y27" s="563"/>
      <c r="Z27" s="551"/>
      <c r="AA27" s="560"/>
      <c r="AB27" s="1209"/>
      <c r="AC27" s="501"/>
      <c r="AD27" s="501"/>
      <c r="AE27" s="501"/>
      <c r="AF27" s="501"/>
      <c r="AG27" s="501"/>
    </row>
    <row r="28" spans="1:33" s="475" customFormat="1" ht="15" customHeight="1">
      <c r="A28" s="1236"/>
      <c r="B28" s="1236"/>
      <c r="C28" s="1236"/>
      <c r="D28" s="1236"/>
      <c r="E28" s="1236"/>
      <c r="F28" s="1236"/>
      <c r="G28" s="1053"/>
      <c r="H28" s="1053"/>
      <c r="I28" s="1258"/>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36"/>
      <c r="B29" s="1236"/>
      <c r="C29" s="1236"/>
      <c r="D29" s="1236"/>
      <c r="E29" s="1236"/>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36"/>
      <c r="B30" s="1236"/>
      <c r="C30" s="1236"/>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36"/>
      <c r="B31" s="1236"/>
      <c r="C31" s="1236"/>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236"/>
      <c r="B32" s="1236"/>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36"/>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200" t="s">
        <v>672</v>
      </c>
      <c r="N36" s="1200"/>
      <c r="O36" s="1200"/>
      <c r="P36" s="1200"/>
      <c r="Q36" s="1200"/>
      <c r="R36" s="1200"/>
      <c r="S36" s="1200"/>
      <c r="T36" s="1200"/>
      <c r="U36" s="1200"/>
      <c r="V36" s="1200"/>
      <c r="W36" s="1200"/>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1" t="s">
        <v>491</v>
      </c>
      <c r="G2" s="1202"/>
      <c r="H2" s="1203"/>
      <c r="I2" s="434"/>
    </row>
    <row r="3" spans="1:20" ht="3" customHeight="1"/>
    <row r="4" spans="1:20" s="190" customFormat="1" ht="11.25">
      <c r="A4" s="214"/>
      <c r="B4" s="214"/>
      <c r="C4" s="214"/>
      <c r="D4" s="214"/>
      <c r="F4" s="1160" t="s">
        <v>454</v>
      </c>
      <c r="G4" s="1160"/>
      <c r="H4" s="1160"/>
      <c r="I4" s="1204"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28.11.2022</v>
      </c>
      <c r="I7" s="196" t="s">
        <v>493</v>
      </c>
      <c r="J7" s="332"/>
      <c r="K7" s="214"/>
      <c r="L7" s="214"/>
      <c r="M7" s="214"/>
      <c r="N7" s="214"/>
      <c r="O7" s="214"/>
      <c r="P7" s="214"/>
      <c r="Q7" s="214"/>
      <c r="R7" s="214"/>
      <c r="S7" s="214"/>
      <c r="T7" s="214"/>
    </row>
    <row r="8" spans="1:20" s="190" customFormat="1" ht="45">
      <c r="A8" s="1205">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5"/>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5"/>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5"/>
      <c r="B11" s="1205">
        <v>1</v>
      </c>
      <c r="C11" s="342"/>
      <c r="D11" s="342"/>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5"/>
      <c r="B12" s="1205"/>
      <c r="C12" s="1205">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5"/>
      <c r="B13" s="1205"/>
      <c r="C13" s="1205"/>
      <c r="D13" s="342">
        <v>1</v>
      </c>
      <c r="F13" s="333" t="str">
        <f>"4."&amp;mergeValue(A13) &amp;"."&amp;mergeValue(B13)&amp;"."&amp;mergeValue(C13)&amp;"."&amp;mergeValue(D13)</f>
        <v>4.1.1.1.1</v>
      </c>
      <c r="G13" s="418" t="s">
        <v>498</v>
      </c>
      <c r="H13" s="316"/>
      <c r="I13" s="1206" t="s">
        <v>591</v>
      </c>
      <c r="J13" s="332"/>
      <c r="K13" s="214"/>
      <c r="L13" s="214"/>
      <c r="M13" s="214"/>
      <c r="N13" s="214"/>
      <c r="O13" s="214"/>
      <c r="P13" s="214"/>
      <c r="Q13" s="214"/>
      <c r="R13" s="214"/>
      <c r="S13" s="214"/>
      <c r="T13" s="214"/>
    </row>
    <row r="14" spans="1:20" s="190" customFormat="1" ht="18.75">
      <c r="A14" s="1205"/>
      <c r="B14" s="1205"/>
      <c r="C14" s="1205"/>
      <c r="D14" s="342"/>
      <c r="F14" s="336"/>
      <c r="G14" s="150" t="s">
        <v>4</v>
      </c>
      <c r="H14" s="341"/>
      <c r="I14" s="1206"/>
      <c r="J14" s="332"/>
      <c r="K14" s="214"/>
      <c r="L14" s="214"/>
      <c r="M14" s="214"/>
      <c r="N14" s="214"/>
      <c r="O14" s="214"/>
      <c r="P14" s="214"/>
      <c r="Q14" s="214"/>
      <c r="R14" s="214"/>
      <c r="S14" s="214"/>
      <c r="T14" s="214"/>
    </row>
    <row r="15" spans="1:20" s="190" customFormat="1" ht="18.75">
      <c r="A15" s="1205"/>
      <c r="B15" s="1205"/>
      <c r="C15" s="342"/>
      <c r="D15" s="342"/>
      <c r="F15" s="336"/>
      <c r="G15" s="149" t="s">
        <v>403</v>
      </c>
      <c r="H15" s="337"/>
      <c r="I15" s="338"/>
      <c r="J15" s="332"/>
      <c r="K15" s="214"/>
      <c r="L15" s="214"/>
      <c r="M15" s="214"/>
      <c r="N15" s="214"/>
      <c r="O15" s="214"/>
      <c r="P15" s="214"/>
      <c r="Q15" s="214"/>
      <c r="R15" s="214"/>
      <c r="S15" s="214"/>
      <c r="T15" s="214"/>
    </row>
    <row r="16" spans="1:20" s="190" customFormat="1" ht="18.75">
      <c r="A16" s="1205"/>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24"/>
      <c r="G18" s="416"/>
      <c r="H18" s="417"/>
      <c r="I18" s="226"/>
      <c r="J18" s="326"/>
      <c r="K18" s="326"/>
      <c r="L18" s="326"/>
      <c r="M18" s="326"/>
      <c r="N18" s="326"/>
      <c r="O18" s="326"/>
      <c r="P18" s="326"/>
      <c r="Q18" s="326"/>
      <c r="R18" s="326"/>
      <c r="S18" s="326"/>
      <c r="T18" s="326"/>
    </row>
    <row r="19" spans="1:20" s="325" customFormat="1" ht="15" customHeight="1">
      <c r="A19" s="326"/>
      <c r="B19" s="326"/>
      <c r="C19" s="326"/>
      <c r="D19" s="326"/>
      <c r="F19" s="324"/>
      <c r="G19" s="1200" t="s">
        <v>593</v>
      </c>
      <c r="H19" s="1200"/>
      <c r="I19" s="226"/>
      <c r="J19" s="326"/>
      <c r="K19" s="326"/>
      <c r="L19" s="326"/>
      <c r="M19" s="326"/>
      <c r="N19" s="326"/>
      <c r="O19" s="326"/>
      <c r="P19" s="326"/>
      <c r="Q19" s="326"/>
      <c r="R19" s="326"/>
      <c r="S19" s="326"/>
      <c r="T19" s="326"/>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33" t="s">
        <v>674</v>
      </c>
      <c r="M5" s="1233"/>
      <c r="N5" s="1233"/>
      <c r="O5" s="1233"/>
      <c r="P5" s="1233"/>
      <c r="Q5" s="1233"/>
      <c r="R5" s="1233"/>
      <c r="S5" s="1233"/>
      <c r="T5" s="1233"/>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10" t="str">
        <f>IF(NameOrPr_ch="",IF(NameOrPr="","",NameOrPr),NameOrPr_ch)</f>
        <v>Министерство тарифного регулирования и энергетики Челябинской области</v>
      </c>
      <c r="O7" s="1210"/>
      <c r="P7" s="1210"/>
      <c r="Q7" s="1210"/>
      <c r="R7" s="1210"/>
      <c r="S7" s="1210"/>
      <c r="T7" s="1210"/>
      <c r="U7" s="669"/>
      <c r="AH7" s="585"/>
      <c r="AI7" s="585"/>
      <c r="AJ7" s="585"/>
      <c r="AK7" s="585"/>
    </row>
    <row r="8" spans="1:37" s="491" customFormat="1" ht="18.75">
      <c r="A8" s="505"/>
      <c r="B8" s="505"/>
      <c r="C8" s="505"/>
      <c r="D8" s="505"/>
      <c r="E8" s="505"/>
      <c r="F8" s="505"/>
      <c r="G8" s="505"/>
      <c r="H8" s="505"/>
      <c r="L8" s="499"/>
      <c r="M8" s="672" t="s">
        <v>596</v>
      </c>
      <c r="N8" s="1210" t="str">
        <f>IF(datePr_ch="",IF(datePr="","",datePr),datePr_ch)</f>
        <v>28.11.2022</v>
      </c>
      <c r="O8" s="1210"/>
      <c r="P8" s="1210"/>
      <c r="Q8" s="1210"/>
      <c r="R8" s="1210"/>
      <c r="S8" s="1210"/>
      <c r="T8" s="1210"/>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10" t="str">
        <f>IF(numberPr_ch="",IF(numberPr="","",numberPr),numberPr_ch)</f>
        <v>102/160</v>
      </c>
      <c r="O9" s="1210"/>
      <c r="P9" s="1210"/>
      <c r="Q9" s="1210"/>
      <c r="R9" s="1210"/>
      <c r="S9" s="1210"/>
      <c r="T9" s="1210"/>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10" t="str">
        <f>IF(IstPub_ch="",IF(IstPub="","",IstPub),IstPub_ch)</f>
        <v>Официальный сайт Министерства тарифного регулирования и энергетики Челябинской области</v>
      </c>
      <c r="O10" s="1210"/>
      <c r="P10" s="1210"/>
      <c r="Q10" s="1210"/>
      <c r="R10" s="1210"/>
      <c r="S10" s="1210"/>
      <c r="T10" s="1210"/>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34"/>
      <c r="M12" s="1234"/>
      <c r="N12" s="566"/>
      <c r="O12" s="1257"/>
      <c r="P12" s="1257"/>
      <c r="Q12" s="1257"/>
      <c r="R12" s="1257"/>
      <c r="S12" s="1257"/>
      <c r="T12" s="1257"/>
      <c r="U12" s="486"/>
      <c r="AE12" s="503" t="s">
        <v>373</v>
      </c>
      <c r="AH12" s="505"/>
      <c r="AI12" s="505"/>
      <c r="AJ12" s="505"/>
      <c r="AK12" s="505"/>
    </row>
    <row r="13" spans="1:37">
      <c r="J13" s="481"/>
      <c r="K13" s="481"/>
      <c r="L13" s="477"/>
      <c r="M13" s="477"/>
      <c r="N13" s="477"/>
      <c r="O13" s="1250"/>
      <c r="P13" s="1250"/>
      <c r="Q13" s="1250"/>
      <c r="R13" s="1250"/>
      <c r="S13" s="1250"/>
      <c r="T13" s="1250"/>
      <c r="U13" s="599"/>
      <c r="Z13" s="1250"/>
      <c r="AA13" s="1250"/>
      <c r="AB13" s="1250"/>
      <c r="AC13" s="1250"/>
      <c r="AD13" s="1250"/>
      <c r="AE13" s="1250"/>
    </row>
    <row r="14" spans="1:37">
      <c r="J14" s="481"/>
      <c r="K14" s="481"/>
      <c r="L14" s="1160" t="s">
        <v>454</v>
      </c>
      <c r="M14" s="1160"/>
      <c r="N14" s="1160"/>
      <c r="O14" s="1160"/>
      <c r="P14" s="1160"/>
      <c r="Q14" s="1160"/>
      <c r="R14" s="1160"/>
      <c r="S14" s="1160"/>
      <c r="T14" s="1160"/>
      <c r="U14" s="1160"/>
      <c r="V14" s="1160"/>
      <c r="W14" s="1160"/>
      <c r="X14" s="1160"/>
      <c r="Y14" s="1160"/>
      <c r="Z14" s="1160"/>
      <c r="AA14" s="1160"/>
      <c r="AB14" s="1160"/>
      <c r="AC14" s="1160"/>
      <c r="AD14" s="1160"/>
      <c r="AE14" s="1160"/>
      <c r="AF14" s="1160"/>
      <c r="AG14" s="1160" t="s">
        <v>455</v>
      </c>
    </row>
    <row r="15" spans="1:37" ht="14.25" customHeight="1">
      <c r="J15" s="481"/>
      <c r="K15" s="481"/>
      <c r="L15" s="1217" t="s">
        <v>92</v>
      </c>
      <c r="M15" s="1217" t="s">
        <v>676</v>
      </c>
      <c r="N15" s="1271" t="s">
        <v>628</v>
      </c>
      <c r="O15" s="1271"/>
      <c r="P15" s="1271"/>
      <c r="Q15" s="1271"/>
      <c r="R15" s="1271" t="s">
        <v>629</v>
      </c>
      <c r="S15" s="1271"/>
      <c r="T15" s="1271"/>
      <c r="U15" s="1271"/>
      <c r="V15" s="1271" t="s">
        <v>630</v>
      </c>
      <c r="W15" s="1271"/>
      <c r="X15" s="1271"/>
      <c r="Y15" s="1271"/>
      <c r="Z15" s="1217" t="s">
        <v>641</v>
      </c>
      <c r="AA15" s="1217"/>
      <c r="AB15" s="1217"/>
      <c r="AC15" s="1217"/>
      <c r="AD15" s="1217"/>
      <c r="AE15" s="1217" t="s">
        <v>341</v>
      </c>
      <c r="AF15" s="1249" t="s">
        <v>275</v>
      </c>
      <c r="AG15" s="1160"/>
    </row>
    <row r="16" spans="1:37" s="523" customFormat="1" ht="27.75" customHeight="1">
      <c r="A16" s="585"/>
      <c r="B16" s="585"/>
      <c r="C16" s="585"/>
      <c r="D16" s="585"/>
      <c r="E16" s="585"/>
      <c r="F16" s="585"/>
      <c r="G16" s="591"/>
      <c r="H16" s="591"/>
      <c r="I16" s="531"/>
      <c r="J16" s="529"/>
      <c r="K16" s="529"/>
      <c r="L16" s="1217"/>
      <c r="M16" s="1217"/>
      <c r="N16" s="1271"/>
      <c r="O16" s="1271"/>
      <c r="P16" s="1271"/>
      <c r="Q16" s="1271"/>
      <c r="R16" s="1271"/>
      <c r="S16" s="1271"/>
      <c r="T16" s="1271"/>
      <c r="U16" s="1271"/>
      <c r="V16" s="1271"/>
      <c r="W16" s="1271"/>
      <c r="X16" s="1271"/>
      <c r="Y16" s="1271"/>
      <c r="Z16" s="1160" t="s">
        <v>679</v>
      </c>
      <c r="AA16" s="1160"/>
      <c r="AB16" s="1160" t="s">
        <v>654</v>
      </c>
      <c r="AC16" s="1160"/>
      <c r="AD16" s="1160"/>
      <c r="AE16" s="1217"/>
      <c r="AF16" s="1249"/>
      <c r="AG16" s="1160"/>
      <c r="AH16" s="585"/>
      <c r="AI16" s="585"/>
      <c r="AJ16" s="585"/>
      <c r="AK16" s="585"/>
    </row>
    <row r="17" spans="1:37" ht="14.25" customHeight="1">
      <c r="J17" s="481"/>
      <c r="K17" s="481"/>
      <c r="L17" s="1217"/>
      <c r="M17" s="1217"/>
      <c r="N17" s="1271"/>
      <c r="O17" s="1271"/>
      <c r="P17" s="1271"/>
      <c r="Q17" s="1271"/>
      <c r="R17" s="1271"/>
      <c r="S17" s="1271"/>
      <c r="T17" s="1271"/>
      <c r="U17" s="1271"/>
      <c r="V17" s="1271"/>
      <c r="W17" s="1271"/>
      <c r="X17" s="1271"/>
      <c r="Y17" s="1271"/>
      <c r="Z17" s="534" t="s">
        <v>677</v>
      </c>
      <c r="AA17" s="534" t="s">
        <v>678</v>
      </c>
      <c r="AB17" s="536" t="s">
        <v>274</v>
      </c>
      <c r="AC17" s="1262" t="s">
        <v>273</v>
      </c>
      <c r="AD17" s="1262"/>
      <c r="AE17" s="1217"/>
      <c r="AF17" s="1249"/>
      <c r="AG17" s="1160"/>
    </row>
    <row r="18" spans="1:37">
      <c r="J18" s="481"/>
      <c r="K18" s="489">
        <v>1</v>
      </c>
      <c r="L18" s="478" t="s">
        <v>93</v>
      </c>
      <c r="M18" s="478" t="s">
        <v>49</v>
      </c>
      <c r="N18" s="1272">
        <f ca="1">OFFSET(N18,0,-1)+1</f>
        <v>3</v>
      </c>
      <c r="O18" s="1272"/>
      <c r="P18" s="1272"/>
      <c r="Q18" s="1272"/>
      <c r="R18" s="1272">
        <f ca="1">OFFSET(N18,0,0)+1</f>
        <v>4</v>
      </c>
      <c r="S18" s="1272"/>
      <c r="T18" s="1272"/>
      <c r="U18" s="1272"/>
      <c r="V18" s="674"/>
      <c r="W18" s="674"/>
      <c r="X18" s="674"/>
      <c r="Y18" s="675">
        <f ca="1">OFFSET(R18,0,0)+1</f>
        <v>5</v>
      </c>
      <c r="Z18" s="487">
        <f ca="1">OFFSET(Z18,0,-1)+1</f>
        <v>6</v>
      </c>
      <c r="AA18" s="487">
        <f ca="1">OFFSET(AA18,0,-1)+1</f>
        <v>7</v>
      </c>
      <c r="AB18" s="487">
        <f ca="1">OFFSET(AB18,0,-1)+1</f>
        <v>8</v>
      </c>
      <c r="AC18" s="1272">
        <f ca="1">OFFSET(AC18,0,-1)+1</f>
        <v>9</v>
      </c>
      <c r="AD18" s="1272"/>
      <c r="AE18" s="487">
        <f ca="1">OFFSET(AE18,0,-2)+1</f>
        <v>10</v>
      </c>
      <c r="AF18" s="523"/>
      <c r="AG18" s="487">
        <f ca="1">OFFSET(AG18,0,-2)+1</f>
        <v>11</v>
      </c>
    </row>
    <row r="19" spans="1:37" ht="22.5">
      <c r="A19" s="1236">
        <v>1</v>
      </c>
      <c r="B19" s="1015"/>
      <c r="C19" s="1015"/>
      <c r="D19" s="1015"/>
      <c r="E19" s="1015"/>
      <c r="F19" s="1008"/>
      <c r="G19" s="1014"/>
      <c r="H19" s="1014"/>
      <c r="I19" s="996"/>
      <c r="J19" s="995"/>
      <c r="K19" s="995"/>
      <c r="L19" s="593">
        <f>mergeValue(A19)</f>
        <v>1</v>
      </c>
      <c r="M19" s="641" t="s">
        <v>20</v>
      </c>
      <c r="N19" s="1273"/>
      <c r="O19" s="1273"/>
      <c r="P19" s="1273"/>
      <c r="Q19" s="1273"/>
      <c r="R19" s="1273"/>
      <c r="S19" s="1273"/>
      <c r="T19" s="1273"/>
      <c r="U19" s="1273"/>
      <c r="V19" s="1273"/>
      <c r="W19" s="1273"/>
      <c r="X19" s="1273"/>
      <c r="Y19" s="1273"/>
      <c r="Z19" s="1273"/>
      <c r="AA19" s="1273"/>
      <c r="AB19" s="1273"/>
      <c r="AC19" s="1273"/>
      <c r="AD19" s="1273"/>
      <c r="AE19" s="1273"/>
      <c r="AF19" s="1273"/>
      <c r="AG19" s="581" t="s">
        <v>476</v>
      </c>
    </row>
    <row r="20" spans="1:37" ht="22.5">
      <c r="A20" s="1236"/>
      <c r="B20" s="1236">
        <v>1</v>
      </c>
      <c r="C20" s="1015"/>
      <c r="D20" s="1015"/>
      <c r="E20" s="1015"/>
      <c r="F20" s="1008"/>
      <c r="G20" s="1017"/>
      <c r="H20" s="1018"/>
      <c r="I20" s="997"/>
      <c r="J20" s="992"/>
      <c r="K20" s="990"/>
      <c r="L20" s="593" t="str">
        <f>mergeValue(A20) &amp;"."&amp; mergeValue(B20)</f>
        <v>1.1</v>
      </c>
      <c r="M20" s="546" t="s">
        <v>16</v>
      </c>
      <c r="N20" s="1274"/>
      <c r="O20" s="1274"/>
      <c r="P20" s="1274"/>
      <c r="Q20" s="1274"/>
      <c r="R20" s="1274"/>
      <c r="S20" s="1274"/>
      <c r="T20" s="1274"/>
      <c r="U20" s="1274"/>
      <c r="V20" s="1274"/>
      <c r="W20" s="1274"/>
      <c r="X20" s="1274"/>
      <c r="Y20" s="1274"/>
      <c r="Z20" s="1274"/>
      <c r="AA20" s="1274"/>
      <c r="AB20" s="1274"/>
      <c r="AC20" s="1274"/>
      <c r="AD20" s="1274"/>
      <c r="AE20" s="1274"/>
      <c r="AF20" s="1274"/>
      <c r="AG20" s="581" t="s">
        <v>477</v>
      </c>
    </row>
    <row r="21" spans="1:37" ht="22.5">
      <c r="A21" s="1236"/>
      <c r="B21" s="1236"/>
      <c r="C21" s="1236">
        <v>1</v>
      </c>
      <c r="D21" s="1015"/>
      <c r="E21" s="1015"/>
      <c r="F21" s="1008"/>
      <c r="G21" s="1017"/>
      <c r="H21" s="1018"/>
      <c r="I21" s="997"/>
      <c r="J21" s="992"/>
      <c r="K21" s="990"/>
      <c r="L21" s="593" t="str">
        <f>mergeValue(A21) &amp;"."&amp; mergeValue(B21)&amp;"."&amp; mergeValue(C21)</f>
        <v>1.1.1</v>
      </c>
      <c r="M21" s="547" t="s">
        <v>7</v>
      </c>
      <c r="N21" s="1274"/>
      <c r="O21" s="1274"/>
      <c r="P21" s="1274"/>
      <c r="Q21" s="1274"/>
      <c r="R21" s="1274"/>
      <c r="S21" s="1274"/>
      <c r="T21" s="1274"/>
      <c r="U21" s="1274"/>
      <c r="V21" s="1274"/>
      <c r="W21" s="1274"/>
      <c r="X21" s="1274"/>
      <c r="Y21" s="1274"/>
      <c r="Z21" s="1274"/>
      <c r="AA21" s="1274"/>
      <c r="AB21" s="1274"/>
      <c r="AC21" s="1274"/>
      <c r="AD21" s="1274"/>
      <c r="AE21" s="1274"/>
      <c r="AF21" s="1274"/>
      <c r="AG21" s="581" t="s">
        <v>633</v>
      </c>
    </row>
    <row r="22" spans="1:37" ht="15" customHeight="1">
      <c r="A22" s="1236"/>
      <c r="B22" s="1236"/>
      <c r="C22" s="1236"/>
      <c r="D22" s="1236">
        <v>1</v>
      </c>
      <c r="E22" s="1015"/>
      <c r="F22" s="1008"/>
      <c r="G22" s="1017"/>
      <c r="H22" s="1018"/>
      <c r="I22" s="997"/>
      <c r="J22" s="992"/>
      <c r="K22" s="990"/>
      <c r="L22" s="593" t="str">
        <f>mergeValue(A22) &amp;"."&amp; mergeValue(B22)&amp;"."&amp; mergeValue(C22)&amp;"."&amp; mergeValue(D22)</f>
        <v>1.1.1.1</v>
      </c>
      <c r="M22" s="548" t="s">
        <v>22</v>
      </c>
      <c r="N22" s="1274"/>
      <c r="O22" s="1274"/>
      <c r="P22" s="1274"/>
      <c r="Q22" s="1274"/>
      <c r="R22" s="1274"/>
      <c r="S22" s="1274"/>
      <c r="T22" s="1274"/>
      <c r="U22" s="1274"/>
      <c r="V22" s="1274"/>
      <c r="W22" s="1274"/>
      <c r="X22" s="1274"/>
      <c r="Y22" s="1274"/>
      <c r="Z22" s="1274"/>
      <c r="AA22" s="1274"/>
      <c r="AB22" s="1274"/>
      <c r="AC22" s="1274"/>
      <c r="AD22" s="1274"/>
      <c r="AE22" s="1274"/>
      <c r="AF22" s="1274"/>
      <c r="AG22" s="581" t="s">
        <v>680</v>
      </c>
    </row>
    <row r="23" spans="1:37" ht="20.100000000000001" customHeight="1">
      <c r="A23" s="1236"/>
      <c r="B23" s="1236"/>
      <c r="C23" s="1236"/>
      <c r="D23" s="1236"/>
      <c r="E23" s="1236">
        <v>1</v>
      </c>
      <c r="F23" s="1008"/>
      <c r="G23" s="1017"/>
      <c r="H23" s="1018"/>
      <c r="I23" s="1019"/>
      <c r="J23" s="1009"/>
      <c r="K23" s="1163"/>
      <c r="L23" s="1275" t="str">
        <f>mergeValue(A23) &amp;"."&amp; mergeValue(B23)&amp;"."&amp; mergeValue(C23)&amp;"."&amp; mergeValue(D23)&amp;"."&amp; mergeValue(E23)</f>
        <v>1.1.1.1.1</v>
      </c>
      <c r="M23" s="1276"/>
      <c r="N23" s="1232" t="s">
        <v>85</v>
      </c>
      <c r="O23" s="1270"/>
      <c r="P23" s="1266">
        <v>1</v>
      </c>
      <c r="Q23" s="1267"/>
      <c r="R23" s="1232" t="s">
        <v>85</v>
      </c>
      <c r="S23" s="1270"/>
      <c r="T23" s="1266">
        <v>1</v>
      </c>
      <c r="U23" s="1267"/>
      <c r="V23" s="1232" t="s">
        <v>85</v>
      </c>
      <c r="W23" s="561"/>
      <c r="X23" s="539">
        <v>1</v>
      </c>
      <c r="Y23" s="1096"/>
      <c r="Z23" s="671"/>
      <c r="AA23" s="671"/>
      <c r="AB23" s="1242"/>
      <c r="AC23" s="1232" t="s">
        <v>84</v>
      </c>
      <c r="AD23" s="1242"/>
      <c r="AE23" s="1232" t="s">
        <v>85</v>
      </c>
      <c r="AF23" s="578"/>
      <c r="AG23" s="1263" t="s">
        <v>681</v>
      </c>
      <c r="AH23" s="500" t="str">
        <f>strCheckDate(Z24:AF24)</f>
        <v/>
      </c>
      <c r="AI23" s="504" t="str">
        <f>IF(AND(COUNTIF(AJ18:AJ27,AJ23)&gt;1,AJ23&lt;&gt;""),"ErrUnique:HasDoubleConn","")</f>
        <v/>
      </c>
      <c r="AJ23" s="504"/>
      <c r="AK23" s="504"/>
    </row>
    <row r="24" spans="1:37" ht="20.100000000000001" customHeight="1">
      <c r="A24" s="1236"/>
      <c r="B24" s="1236"/>
      <c r="C24" s="1236"/>
      <c r="D24" s="1236"/>
      <c r="E24" s="1236"/>
      <c r="F24" s="1008"/>
      <c r="G24" s="1017"/>
      <c r="H24" s="1018"/>
      <c r="I24" s="1019"/>
      <c r="J24" s="1009"/>
      <c r="K24" s="1163"/>
      <c r="L24" s="1275"/>
      <c r="M24" s="1276"/>
      <c r="N24" s="1232"/>
      <c r="O24" s="1270"/>
      <c r="P24" s="1266"/>
      <c r="Q24" s="1268"/>
      <c r="R24" s="1232"/>
      <c r="S24" s="1270"/>
      <c r="T24" s="1266"/>
      <c r="U24" s="1269"/>
      <c r="V24" s="1232"/>
      <c r="W24" s="601"/>
      <c r="X24" s="565"/>
      <c r="Y24" s="565"/>
      <c r="Z24" s="572"/>
      <c r="AA24" s="603" t="str">
        <f>AB23 &amp; "-" &amp; AD23</f>
        <v>-</v>
      </c>
      <c r="AB24" s="1231"/>
      <c r="AC24" s="1232"/>
      <c r="AD24" s="1231"/>
      <c r="AE24" s="1232"/>
      <c r="AF24" s="673"/>
      <c r="AG24" s="1264"/>
      <c r="AI24" s="504"/>
      <c r="AJ24" s="504"/>
      <c r="AK24" s="504"/>
    </row>
    <row r="25" spans="1:37" ht="20.100000000000001" customHeight="1">
      <c r="A25" s="1236"/>
      <c r="B25" s="1236"/>
      <c r="C25" s="1236"/>
      <c r="D25" s="1236"/>
      <c r="E25" s="1236"/>
      <c r="F25" s="1008"/>
      <c r="G25" s="1017"/>
      <c r="H25" s="1018"/>
      <c r="I25" s="1019"/>
      <c r="J25" s="1009"/>
      <c r="K25" s="1163"/>
      <c r="L25" s="1275"/>
      <c r="M25" s="1276"/>
      <c r="N25" s="1232"/>
      <c r="O25" s="1270"/>
      <c r="P25" s="1266"/>
      <c r="Q25" s="1269"/>
      <c r="R25" s="1232"/>
      <c r="S25" s="602"/>
      <c r="T25" s="558"/>
      <c r="U25" s="565"/>
      <c r="V25" s="571"/>
      <c r="W25" s="571"/>
      <c r="X25" s="571"/>
      <c r="Y25" s="571"/>
      <c r="Z25" s="572"/>
      <c r="AA25" s="572"/>
      <c r="AB25" s="573"/>
      <c r="AC25" s="564"/>
      <c r="AD25" s="564"/>
      <c r="AE25" s="573"/>
      <c r="AF25" s="564"/>
      <c r="AG25" s="1264"/>
      <c r="AI25" s="504"/>
      <c r="AJ25" s="504"/>
      <c r="AK25" s="504"/>
    </row>
    <row r="26" spans="1:37" ht="20.100000000000001" customHeight="1">
      <c r="A26" s="1236"/>
      <c r="B26" s="1236"/>
      <c r="C26" s="1236"/>
      <c r="D26" s="1236"/>
      <c r="E26" s="1236"/>
      <c r="F26" s="1008"/>
      <c r="G26" s="1017"/>
      <c r="H26" s="1018"/>
      <c r="I26" s="1019"/>
      <c r="J26" s="1009"/>
      <c r="K26" s="1163"/>
      <c r="L26" s="1275"/>
      <c r="M26" s="1276"/>
      <c r="N26" s="1232"/>
      <c r="O26" s="574"/>
      <c r="P26" s="576"/>
      <c r="Q26" s="575"/>
      <c r="R26" s="571"/>
      <c r="S26" s="571"/>
      <c r="T26" s="571"/>
      <c r="U26" s="571"/>
      <c r="V26" s="571"/>
      <c r="W26" s="571"/>
      <c r="X26" s="571"/>
      <c r="Y26" s="571"/>
      <c r="Z26" s="572"/>
      <c r="AA26" s="572"/>
      <c r="AB26" s="573"/>
      <c r="AC26" s="564"/>
      <c r="AD26" s="564"/>
      <c r="AE26" s="573"/>
      <c r="AF26" s="564"/>
      <c r="AG26" s="1264"/>
      <c r="AI26" s="504"/>
      <c r="AJ26" s="504"/>
      <c r="AK26" s="504"/>
    </row>
    <row r="27" spans="1:37" s="475" customFormat="1" ht="15" customHeight="1">
      <c r="A27" s="1236"/>
      <c r="B27" s="1236"/>
      <c r="C27" s="1236"/>
      <c r="D27" s="1236"/>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65"/>
      <c r="AH27" s="501"/>
      <c r="AI27" s="501"/>
      <c r="AJ27" s="213"/>
      <c r="AK27" s="213"/>
    </row>
    <row r="28" spans="1:37" s="475" customFormat="1" ht="15" customHeight="1">
      <c r="A28" s="1236"/>
      <c r="B28" s="1236"/>
      <c r="C28" s="1236"/>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36"/>
      <c r="B29" s="1236"/>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36"/>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200" t="s">
        <v>682</v>
      </c>
      <c r="N33" s="1200"/>
      <c r="O33" s="1200"/>
      <c r="P33" s="1200"/>
      <c r="Q33" s="1200"/>
      <c r="R33" s="1200"/>
      <c r="S33" s="1200"/>
      <c r="T33" s="1200"/>
      <c r="U33" s="1200"/>
      <c r="V33" s="1200"/>
      <c r="W33" s="1200"/>
      <c r="X33" s="1200"/>
      <c r="Y33" s="1200"/>
      <c r="Z33" s="1200"/>
      <c r="AA33" s="1200"/>
      <c r="AB33" s="1200"/>
      <c r="AC33" s="1200"/>
      <c r="AD33" s="1200"/>
      <c r="AE33" s="1200"/>
      <c r="AF33" s="1200"/>
      <c r="AG33" s="1200"/>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8" t="str">
        <f>"Код отчёта: " &amp; GetCode()</f>
        <v>Код отчёта: FAS.JKH.OPEN.INFO.PRICE.WARM</v>
      </c>
      <c r="C2" s="1128"/>
      <c r="D2" s="1128"/>
      <c r="E2" s="1128"/>
      <c r="F2" s="1128"/>
      <c r="G2" s="1128"/>
      <c r="Q2" s="231"/>
      <c r="R2" s="231"/>
      <c r="S2" s="231"/>
      <c r="T2" s="231"/>
      <c r="U2" s="231"/>
      <c r="V2" s="231"/>
      <c r="W2" s="231"/>
    </row>
    <row r="3" spans="1:27" ht="18" customHeight="1">
      <c r="B3" s="1129" t="str">
        <f>"Версия " &amp; GetVersion()</f>
        <v>Версия 1.0.2</v>
      </c>
      <c r="C3" s="1129"/>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3" t="s">
        <v>769</v>
      </c>
      <c r="C5" s="1134"/>
      <c r="D5" s="1134"/>
      <c r="E5" s="1134"/>
      <c r="F5" s="1134"/>
      <c r="G5" s="1134"/>
      <c r="H5" s="1134"/>
      <c r="I5" s="1134"/>
      <c r="J5" s="1134"/>
      <c r="K5" s="1134"/>
      <c r="L5" s="1134"/>
      <c r="M5" s="1134"/>
      <c r="N5" s="1134"/>
      <c r="O5" s="1134"/>
      <c r="P5" s="1134"/>
      <c r="Q5" s="1134"/>
      <c r="R5" s="1134"/>
      <c r="S5" s="1134"/>
      <c r="T5" s="1134"/>
      <c r="U5" s="1134"/>
      <c r="V5" s="1134"/>
      <c r="W5" s="1134"/>
      <c r="X5" s="1134"/>
      <c r="Y5" s="1134"/>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0" t="s">
        <v>589</v>
      </c>
      <c r="F7" s="1130"/>
      <c r="G7" s="1130"/>
      <c r="H7" s="1130"/>
      <c r="I7" s="1130"/>
      <c r="J7" s="1130"/>
      <c r="K7" s="1130"/>
      <c r="L7" s="1130"/>
      <c r="M7" s="1130"/>
      <c r="N7" s="1130"/>
      <c r="O7" s="1130"/>
      <c r="P7" s="1130"/>
      <c r="Q7" s="1130"/>
      <c r="R7" s="1130"/>
      <c r="S7" s="1130"/>
      <c r="T7" s="1130"/>
      <c r="U7" s="1130"/>
      <c r="V7" s="1130"/>
      <c r="W7" s="1130"/>
      <c r="X7" s="1130"/>
      <c r="Y7" s="59"/>
    </row>
    <row r="8" spans="1:27" ht="15" customHeight="1">
      <c r="A8" s="43"/>
      <c r="B8" s="78"/>
      <c r="C8" s="77"/>
      <c r="D8" s="60"/>
      <c r="E8" s="1130"/>
      <c r="F8" s="1130"/>
      <c r="G8" s="1130"/>
      <c r="H8" s="1130"/>
      <c r="I8" s="1130"/>
      <c r="J8" s="1130"/>
      <c r="K8" s="1130"/>
      <c r="L8" s="1130"/>
      <c r="M8" s="1130"/>
      <c r="N8" s="1130"/>
      <c r="O8" s="1130"/>
      <c r="P8" s="1130"/>
      <c r="Q8" s="1130"/>
      <c r="R8" s="1130"/>
      <c r="S8" s="1130"/>
      <c r="T8" s="1130"/>
      <c r="U8" s="1130"/>
      <c r="V8" s="1130"/>
      <c r="W8" s="1130"/>
      <c r="X8" s="1130"/>
      <c r="Y8" s="59"/>
    </row>
    <row r="9" spans="1:27" ht="15" customHeight="1">
      <c r="A9" s="43"/>
      <c r="B9" s="78"/>
      <c r="C9" s="77"/>
      <c r="D9" s="60"/>
      <c r="E9" s="1130"/>
      <c r="F9" s="1130"/>
      <c r="G9" s="1130"/>
      <c r="H9" s="1130"/>
      <c r="I9" s="1130"/>
      <c r="J9" s="1130"/>
      <c r="K9" s="1130"/>
      <c r="L9" s="1130"/>
      <c r="M9" s="1130"/>
      <c r="N9" s="1130"/>
      <c r="O9" s="1130"/>
      <c r="P9" s="1130"/>
      <c r="Q9" s="1130"/>
      <c r="R9" s="1130"/>
      <c r="S9" s="1130"/>
      <c r="T9" s="1130"/>
      <c r="U9" s="1130"/>
      <c r="V9" s="1130"/>
      <c r="W9" s="1130"/>
      <c r="X9" s="1130"/>
      <c r="Y9" s="59"/>
    </row>
    <row r="10" spans="1:27" ht="10.5" customHeight="1">
      <c r="A10" s="43"/>
      <c r="B10" s="78"/>
      <c r="C10" s="77"/>
      <c r="D10" s="60"/>
      <c r="E10" s="1130"/>
      <c r="F10" s="1130"/>
      <c r="G10" s="1130"/>
      <c r="H10" s="1130"/>
      <c r="I10" s="1130"/>
      <c r="J10" s="1130"/>
      <c r="K10" s="1130"/>
      <c r="L10" s="1130"/>
      <c r="M10" s="1130"/>
      <c r="N10" s="1130"/>
      <c r="O10" s="1130"/>
      <c r="P10" s="1130"/>
      <c r="Q10" s="1130"/>
      <c r="R10" s="1130"/>
      <c r="S10" s="1130"/>
      <c r="T10" s="1130"/>
      <c r="U10" s="1130"/>
      <c r="V10" s="1130"/>
      <c r="W10" s="1130"/>
      <c r="X10" s="1130"/>
      <c r="Y10" s="59"/>
    </row>
    <row r="11" spans="1:27" ht="27" customHeight="1">
      <c r="A11" s="43"/>
      <c r="B11" s="78"/>
      <c r="C11" s="77"/>
      <c r="D11" s="60"/>
      <c r="E11" s="1130"/>
      <c r="F11" s="1130"/>
      <c r="G11" s="1130"/>
      <c r="H11" s="1130"/>
      <c r="I11" s="1130"/>
      <c r="J11" s="1130"/>
      <c r="K11" s="1130"/>
      <c r="L11" s="1130"/>
      <c r="M11" s="1130"/>
      <c r="N11" s="1130"/>
      <c r="O11" s="1130"/>
      <c r="P11" s="1130"/>
      <c r="Q11" s="1130"/>
      <c r="R11" s="1130"/>
      <c r="S11" s="1130"/>
      <c r="T11" s="1130"/>
      <c r="U11" s="1130"/>
      <c r="V11" s="1130"/>
      <c r="W11" s="1130"/>
      <c r="X11" s="1130"/>
      <c r="Y11" s="59"/>
    </row>
    <row r="12" spans="1:27" ht="12" customHeight="1">
      <c r="A12" s="43"/>
      <c r="B12" s="78"/>
      <c r="C12" s="77"/>
      <c r="D12" s="60"/>
      <c r="E12" s="1130"/>
      <c r="F12" s="1130"/>
      <c r="G12" s="1130"/>
      <c r="H12" s="1130"/>
      <c r="I12" s="1130"/>
      <c r="J12" s="1130"/>
      <c r="K12" s="1130"/>
      <c r="L12" s="1130"/>
      <c r="M12" s="1130"/>
      <c r="N12" s="1130"/>
      <c r="O12" s="1130"/>
      <c r="P12" s="1130"/>
      <c r="Q12" s="1130"/>
      <c r="R12" s="1130"/>
      <c r="S12" s="1130"/>
      <c r="T12" s="1130"/>
      <c r="U12" s="1130"/>
      <c r="V12" s="1130"/>
      <c r="W12" s="1130"/>
      <c r="X12" s="1130"/>
      <c r="Y12" s="59"/>
    </row>
    <row r="13" spans="1:27" ht="38.25" customHeight="1">
      <c r="A13" s="43"/>
      <c r="B13" s="78"/>
      <c r="C13" s="77"/>
      <c r="D13" s="60"/>
      <c r="E13" s="1130"/>
      <c r="F13" s="1130"/>
      <c r="G13" s="1130"/>
      <c r="H13" s="1130"/>
      <c r="I13" s="1130"/>
      <c r="J13" s="1130"/>
      <c r="K13" s="1130"/>
      <c r="L13" s="1130"/>
      <c r="M13" s="1130"/>
      <c r="N13" s="1130"/>
      <c r="O13" s="1130"/>
      <c r="P13" s="1130"/>
      <c r="Q13" s="1130"/>
      <c r="R13" s="1130"/>
      <c r="S13" s="1130"/>
      <c r="T13" s="1130"/>
      <c r="U13" s="1130"/>
      <c r="V13" s="1130"/>
      <c r="W13" s="1130"/>
      <c r="X13" s="1130"/>
      <c r="Y13" s="73"/>
    </row>
    <row r="14" spans="1:27" ht="15" customHeight="1">
      <c r="A14" s="43"/>
      <c r="B14" s="78"/>
      <c r="C14" s="77"/>
      <c r="D14" s="60"/>
      <c r="E14" s="1130"/>
      <c r="F14" s="1130"/>
      <c r="G14" s="1130"/>
      <c r="H14" s="1130"/>
      <c r="I14" s="1130"/>
      <c r="J14" s="1130"/>
      <c r="K14" s="1130"/>
      <c r="L14" s="1130"/>
      <c r="M14" s="1130"/>
      <c r="N14" s="1130"/>
      <c r="O14" s="1130"/>
      <c r="P14" s="1130"/>
      <c r="Q14" s="1130"/>
      <c r="R14" s="1130"/>
      <c r="S14" s="1130"/>
      <c r="T14" s="1130"/>
      <c r="U14" s="1130"/>
      <c r="V14" s="1130"/>
      <c r="W14" s="1130"/>
      <c r="X14" s="1130"/>
      <c r="Y14" s="59"/>
    </row>
    <row r="15" spans="1:27" ht="15">
      <c r="A15" s="43"/>
      <c r="B15" s="78"/>
      <c r="C15" s="77"/>
      <c r="D15" s="60"/>
      <c r="E15" s="1130"/>
      <c r="F15" s="1130"/>
      <c r="G15" s="1130"/>
      <c r="H15" s="1130"/>
      <c r="I15" s="1130"/>
      <c r="J15" s="1130"/>
      <c r="K15" s="1130"/>
      <c r="L15" s="1130"/>
      <c r="M15" s="1130"/>
      <c r="N15" s="1130"/>
      <c r="O15" s="1130"/>
      <c r="P15" s="1130"/>
      <c r="Q15" s="1130"/>
      <c r="R15" s="1130"/>
      <c r="S15" s="1130"/>
      <c r="T15" s="1130"/>
      <c r="U15" s="1130"/>
      <c r="V15" s="1130"/>
      <c r="W15" s="1130"/>
      <c r="X15" s="1130"/>
      <c r="Y15" s="59"/>
    </row>
    <row r="16" spans="1:27" ht="15">
      <c r="A16" s="43"/>
      <c r="B16" s="78"/>
      <c r="C16" s="77"/>
      <c r="D16" s="60"/>
      <c r="E16" s="1130"/>
      <c r="F16" s="1130"/>
      <c r="G16" s="1130"/>
      <c r="H16" s="1130"/>
      <c r="I16" s="1130"/>
      <c r="J16" s="1130"/>
      <c r="K16" s="1130"/>
      <c r="L16" s="1130"/>
      <c r="M16" s="1130"/>
      <c r="N16" s="1130"/>
      <c r="O16" s="1130"/>
      <c r="P16" s="1130"/>
      <c r="Q16" s="1130"/>
      <c r="R16" s="1130"/>
      <c r="S16" s="1130"/>
      <c r="T16" s="1130"/>
      <c r="U16" s="1130"/>
      <c r="V16" s="1130"/>
      <c r="W16" s="1130"/>
      <c r="X16" s="1130"/>
      <c r="Y16" s="59"/>
    </row>
    <row r="17" spans="1:25" ht="15" customHeight="1">
      <c r="A17" s="43"/>
      <c r="B17" s="78"/>
      <c r="C17" s="77"/>
      <c r="D17" s="60"/>
      <c r="E17" s="1130"/>
      <c r="F17" s="1130"/>
      <c r="G17" s="1130"/>
      <c r="H17" s="1130"/>
      <c r="I17" s="1130"/>
      <c r="J17" s="1130"/>
      <c r="K17" s="1130"/>
      <c r="L17" s="1130"/>
      <c r="M17" s="1130"/>
      <c r="N17" s="1130"/>
      <c r="O17" s="1130"/>
      <c r="P17" s="1130"/>
      <c r="Q17" s="1130"/>
      <c r="R17" s="1130"/>
      <c r="S17" s="1130"/>
      <c r="T17" s="1130"/>
      <c r="U17" s="1130"/>
      <c r="V17" s="1130"/>
      <c r="W17" s="1130"/>
      <c r="X17" s="1130"/>
      <c r="Y17" s="59"/>
    </row>
    <row r="18" spans="1:25" ht="15">
      <c r="A18" s="43"/>
      <c r="B18" s="78"/>
      <c r="C18" s="77"/>
      <c r="D18" s="60"/>
      <c r="E18" s="1130"/>
      <c r="F18" s="1130"/>
      <c r="G18" s="1130"/>
      <c r="H18" s="1130"/>
      <c r="I18" s="1130"/>
      <c r="J18" s="1130"/>
      <c r="K18" s="1130"/>
      <c r="L18" s="1130"/>
      <c r="M18" s="1130"/>
      <c r="N18" s="1130"/>
      <c r="O18" s="1130"/>
      <c r="P18" s="1130"/>
      <c r="Q18" s="1130"/>
      <c r="R18" s="1130"/>
      <c r="S18" s="1130"/>
      <c r="T18" s="1130"/>
      <c r="U18" s="1130"/>
      <c r="V18" s="1130"/>
      <c r="W18" s="1130"/>
      <c r="X18" s="1130"/>
      <c r="Y18" s="59"/>
    </row>
    <row r="19" spans="1:25" ht="59.25" customHeight="1">
      <c r="A19" s="43"/>
      <c r="B19" s="78"/>
      <c r="C19" s="77"/>
      <c r="D19" s="66"/>
      <c r="E19" s="1130"/>
      <c r="F19" s="1130"/>
      <c r="G19" s="1130"/>
      <c r="H19" s="1130"/>
      <c r="I19" s="1130"/>
      <c r="J19" s="1130"/>
      <c r="K19" s="1130"/>
      <c r="L19" s="1130"/>
      <c r="M19" s="1130"/>
      <c r="N19" s="1130"/>
      <c r="O19" s="1130"/>
      <c r="P19" s="1130"/>
      <c r="Q19" s="1130"/>
      <c r="R19" s="1130"/>
      <c r="S19" s="1130"/>
      <c r="T19" s="1130"/>
      <c r="U19" s="1130"/>
      <c r="V19" s="1130"/>
      <c r="W19" s="1130"/>
      <c r="X19" s="1130"/>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6" t="s">
        <v>254</v>
      </c>
      <c r="G21" s="1137"/>
      <c r="H21" s="1137"/>
      <c r="I21" s="1137"/>
      <c r="J21" s="1137"/>
      <c r="K21" s="1137"/>
      <c r="L21" s="1137"/>
      <c r="M21" s="1137"/>
      <c r="N21" s="60"/>
      <c r="O21" s="71" t="s">
        <v>237</v>
      </c>
      <c r="P21" s="1138" t="s">
        <v>238</v>
      </c>
      <c r="Q21" s="1139"/>
      <c r="R21" s="1139"/>
      <c r="S21" s="1139"/>
      <c r="T21" s="1139"/>
      <c r="U21" s="1139"/>
      <c r="V21" s="1139"/>
      <c r="W21" s="1139"/>
      <c r="X21" s="1139"/>
      <c r="Y21" s="59"/>
    </row>
    <row r="22" spans="1:25" ht="14.25" hidden="1" customHeight="1">
      <c r="A22" s="43"/>
      <c r="B22" s="78"/>
      <c r="C22" s="77"/>
      <c r="D22" s="61"/>
      <c r="E22" s="94" t="s">
        <v>237</v>
      </c>
      <c r="F22" s="1136" t="s">
        <v>240</v>
      </c>
      <c r="G22" s="1137"/>
      <c r="H22" s="1137"/>
      <c r="I22" s="1137"/>
      <c r="J22" s="1137"/>
      <c r="K22" s="1137"/>
      <c r="L22" s="1137"/>
      <c r="M22" s="1137"/>
      <c r="N22" s="60"/>
      <c r="O22" s="74" t="s">
        <v>237</v>
      </c>
      <c r="P22" s="1138" t="s">
        <v>587</v>
      </c>
      <c r="Q22" s="1139"/>
      <c r="R22" s="1139"/>
      <c r="S22" s="1139"/>
      <c r="T22" s="1139"/>
      <c r="U22" s="1139"/>
      <c r="V22" s="1139"/>
      <c r="W22" s="1139"/>
      <c r="X22" s="1139"/>
      <c r="Y22" s="59"/>
    </row>
    <row r="23" spans="1:25" ht="27" hidden="1" customHeight="1">
      <c r="A23" s="43"/>
      <c r="B23" s="78"/>
      <c r="C23" s="77"/>
      <c r="D23" s="61"/>
      <c r="E23" s="60"/>
      <c r="F23" s="60"/>
      <c r="G23" s="60"/>
      <c r="H23" s="60"/>
      <c r="I23" s="60"/>
      <c r="J23" s="60"/>
      <c r="K23" s="60"/>
      <c r="L23" s="60"/>
      <c r="M23" s="60"/>
      <c r="N23" s="60"/>
      <c r="O23" s="60"/>
      <c r="P23" s="1131"/>
      <c r="Q23" s="1131"/>
      <c r="R23" s="1131"/>
      <c r="S23" s="1131"/>
      <c r="T23" s="1131"/>
      <c r="U23" s="1131"/>
      <c r="V23" s="1131"/>
      <c r="W23" s="113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5" t="s">
        <v>394</v>
      </c>
      <c r="F35" s="1135"/>
      <c r="G35" s="1135"/>
      <c r="H35" s="1135"/>
      <c r="I35" s="1135"/>
      <c r="J35" s="1135"/>
      <c r="K35" s="1135"/>
      <c r="L35" s="1135"/>
      <c r="M35" s="1135"/>
      <c r="N35" s="1135"/>
      <c r="O35" s="1135"/>
      <c r="P35" s="1135"/>
      <c r="Q35" s="1135"/>
      <c r="R35" s="1135"/>
      <c r="S35" s="1135"/>
      <c r="T35" s="1135"/>
      <c r="U35" s="1135"/>
      <c r="V35" s="1135"/>
      <c r="W35" s="1135"/>
      <c r="X35" s="1135"/>
      <c r="Y35" s="59"/>
    </row>
    <row r="36" spans="1:25" ht="38.25" hidden="1" customHeight="1">
      <c r="A36" s="43"/>
      <c r="B36" s="78"/>
      <c r="C36" s="77"/>
      <c r="D36" s="61"/>
      <c r="E36" s="1135"/>
      <c r="F36" s="1135"/>
      <c r="G36" s="1135"/>
      <c r="H36" s="1135"/>
      <c r="I36" s="1135"/>
      <c r="J36" s="1135"/>
      <c r="K36" s="1135"/>
      <c r="L36" s="1135"/>
      <c r="M36" s="1135"/>
      <c r="N36" s="1135"/>
      <c r="O36" s="1135"/>
      <c r="P36" s="1135"/>
      <c r="Q36" s="1135"/>
      <c r="R36" s="1135"/>
      <c r="S36" s="1135"/>
      <c r="T36" s="1135"/>
      <c r="U36" s="1135"/>
      <c r="V36" s="1135"/>
      <c r="W36" s="1135"/>
      <c r="X36" s="1135"/>
      <c r="Y36" s="59"/>
    </row>
    <row r="37" spans="1:25" ht="9.75" hidden="1" customHeight="1">
      <c r="A37" s="43"/>
      <c r="B37" s="78"/>
      <c r="C37" s="77"/>
      <c r="D37" s="61"/>
      <c r="E37" s="1135"/>
      <c r="F37" s="1135"/>
      <c r="G37" s="1135"/>
      <c r="H37" s="1135"/>
      <c r="I37" s="1135"/>
      <c r="J37" s="1135"/>
      <c r="K37" s="1135"/>
      <c r="L37" s="1135"/>
      <c r="M37" s="1135"/>
      <c r="N37" s="1135"/>
      <c r="O37" s="1135"/>
      <c r="P37" s="1135"/>
      <c r="Q37" s="1135"/>
      <c r="R37" s="1135"/>
      <c r="S37" s="1135"/>
      <c r="T37" s="1135"/>
      <c r="U37" s="1135"/>
      <c r="V37" s="1135"/>
      <c r="W37" s="1135"/>
      <c r="X37" s="1135"/>
      <c r="Y37" s="59"/>
    </row>
    <row r="38" spans="1:25" ht="51" hidden="1" customHeight="1">
      <c r="A38" s="43"/>
      <c r="B38" s="78"/>
      <c r="C38" s="77"/>
      <c r="D38" s="61"/>
      <c r="E38" s="1135"/>
      <c r="F38" s="1135"/>
      <c r="G38" s="1135"/>
      <c r="H38" s="1135"/>
      <c r="I38" s="1135"/>
      <c r="J38" s="1135"/>
      <c r="K38" s="1135"/>
      <c r="L38" s="1135"/>
      <c r="M38" s="1135"/>
      <c r="N38" s="1135"/>
      <c r="O38" s="1135"/>
      <c r="P38" s="1135"/>
      <c r="Q38" s="1135"/>
      <c r="R38" s="1135"/>
      <c r="S38" s="1135"/>
      <c r="T38" s="1135"/>
      <c r="U38" s="1135"/>
      <c r="V38" s="1135"/>
      <c r="W38" s="1135"/>
      <c r="X38" s="1135"/>
      <c r="Y38" s="59"/>
    </row>
    <row r="39" spans="1:25" ht="15" hidden="1" customHeight="1">
      <c r="A39" s="43"/>
      <c r="B39" s="78"/>
      <c r="C39" s="77"/>
      <c r="D39" s="61"/>
      <c r="E39" s="1135"/>
      <c r="F39" s="1135"/>
      <c r="G39" s="1135"/>
      <c r="H39" s="1135"/>
      <c r="I39" s="1135"/>
      <c r="J39" s="1135"/>
      <c r="K39" s="1135"/>
      <c r="L39" s="1135"/>
      <c r="M39" s="1135"/>
      <c r="N39" s="1135"/>
      <c r="O39" s="1135"/>
      <c r="P39" s="1135"/>
      <c r="Q39" s="1135"/>
      <c r="R39" s="1135"/>
      <c r="S39" s="1135"/>
      <c r="T39" s="1135"/>
      <c r="U39" s="1135"/>
      <c r="V39" s="1135"/>
      <c r="W39" s="1135"/>
      <c r="X39" s="1135"/>
      <c r="Y39" s="59"/>
    </row>
    <row r="40" spans="1:25" ht="12" hidden="1" customHeight="1">
      <c r="A40" s="43"/>
      <c r="B40" s="78"/>
      <c r="C40" s="77"/>
      <c r="D40" s="61"/>
      <c r="E40" s="1140"/>
      <c r="F40" s="1141"/>
      <c r="G40" s="1141"/>
      <c r="H40" s="1141"/>
      <c r="I40" s="1141"/>
      <c r="J40" s="1141"/>
      <c r="K40" s="1141"/>
      <c r="L40" s="1141"/>
      <c r="M40" s="1141"/>
      <c r="N40" s="1141"/>
      <c r="O40" s="1141"/>
      <c r="P40" s="1141"/>
      <c r="Q40" s="1141"/>
      <c r="R40" s="1141"/>
      <c r="S40" s="1141"/>
      <c r="T40" s="1141"/>
      <c r="U40" s="1141"/>
      <c r="V40" s="1141"/>
      <c r="W40" s="1141"/>
      <c r="X40" s="1141"/>
      <c r="Y40" s="59"/>
    </row>
    <row r="41" spans="1:25" ht="38.25" hidden="1" customHeight="1">
      <c r="A41" s="43"/>
      <c r="B41" s="78"/>
      <c r="C41" s="77"/>
      <c r="D41" s="61"/>
      <c r="E41" s="1135"/>
      <c r="F41" s="1135"/>
      <c r="G41" s="1135"/>
      <c r="H41" s="1135"/>
      <c r="I41" s="1135"/>
      <c r="J41" s="1135"/>
      <c r="K41" s="1135"/>
      <c r="L41" s="1135"/>
      <c r="M41" s="1135"/>
      <c r="N41" s="1135"/>
      <c r="O41" s="1135"/>
      <c r="P41" s="1135"/>
      <c r="Q41" s="1135"/>
      <c r="R41" s="1135"/>
      <c r="S41" s="1135"/>
      <c r="T41" s="1135"/>
      <c r="U41" s="1135"/>
      <c r="V41" s="1135"/>
      <c r="W41" s="1135"/>
      <c r="X41" s="1135"/>
      <c r="Y41" s="59"/>
    </row>
    <row r="42" spans="1:25" ht="15" hidden="1">
      <c r="A42" s="43"/>
      <c r="B42" s="78"/>
      <c r="C42" s="77"/>
      <c r="D42" s="61"/>
      <c r="E42" s="1135"/>
      <c r="F42" s="1135"/>
      <c r="G42" s="1135"/>
      <c r="H42" s="1135"/>
      <c r="I42" s="1135"/>
      <c r="J42" s="1135"/>
      <c r="K42" s="1135"/>
      <c r="L42" s="1135"/>
      <c r="M42" s="1135"/>
      <c r="N42" s="1135"/>
      <c r="O42" s="1135"/>
      <c r="P42" s="1135"/>
      <c r="Q42" s="1135"/>
      <c r="R42" s="1135"/>
      <c r="S42" s="1135"/>
      <c r="T42" s="1135"/>
      <c r="U42" s="1135"/>
      <c r="V42" s="1135"/>
      <c r="W42" s="1135"/>
      <c r="X42" s="1135"/>
      <c r="Y42" s="59"/>
    </row>
    <row r="43" spans="1:25" ht="15" hidden="1">
      <c r="A43" s="43"/>
      <c r="B43" s="78"/>
      <c r="C43" s="77"/>
      <c r="D43" s="61"/>
      <c r="E43" s="1135"/>
      <c r="F43" s="1135"/>
      <c r="G43" s="1135"/>
      <c r="H43" s="1135"/>
      <c r="I43" s="1135"/>
      <c r="J43" s="1135"/>
      <c r="K43" s="1135"/>
      <c r="L43" s="1135"/>
      <c r="M43" s="1135"/>
      <c r="N43" s="1135"/>
      <c r="O43" s="1135"/>
      <c r="P43" s="1135"/>
      <c r="Q43" s="1135"/>
      <c r="R43" s="1135"/>
      <c r="S43" s="1135"/>
      <c r="T43" s="1135"/>
      <c r="U43" s="1135"/>
      <c r="V43" s="1135"/>
      <c r="W43" s="1135"/>
      <c r="X43" s="1135"/>
      <c r="Y43" s="59"/>
    </row>
    <row r="44" spans="1:25" ht="33.75" hidden="1" customHeight="1">
      <c r="A44" s="43"/>
      <c r="B44" s="78"/>
      <c r="C44" s="77"/>
      <c r="D44" s="66"/>
      <c r="E44" s="1135"/>
      <c r="F44" s="1135"/>
      <c r="G44" s="1135"/>
      <c r="H44" s="1135"/>
      <c r="I44" s="1135"/>
      <c r="J44" s="1135"/>
      <c r="K44" s="1135"/>
      <c r="L44" s="1135"/>
      <c r="M44" s="1135"/>
      <c r="N44" s="1135"/>
      <c r="O44" s="1135"/>
      <c r="P44" s="1135"/>
      <c r="Q44" s="1135"/>
      <c r="R44" s="1135"/>
      <c r="S44" s="1135"/>
      <c r="T44" s="1135"/>
      <c r="U44" s="1135"/>
      <c r="V44" s="1135"/>
      <c r="W44" s="1135"/>
      <c r="X44" s="1135"/>
      <c r="Y44" s="59"/>
    </row>
    <row r="45" spans="1:25" ht="15" hidden="1">
      <c r="A45" s="43"/>
      <c r="B45" s="78"/>
      <c r="C45" s="77"/>
      <c r="D45" s="66"/>
      <c r="E45" s="1135"/>
      <c r="F45" s="1135"/>
      <c r="G45" s="1135"/>
      <c r="H45" s="1135"/>
      <c r="I45" s="1135"/>
      <c r="J45" s="1135"/>
      <c r="K45" s="1135"/>
      <c r="L45" s="1135"/>
      <c r="M45" s="1135"/>
      <c r="N45" s="1135"/>
      <c r="O45" s="1135"/>
      <c r="P45" s="1135"/>
      <c r="Q45" s="1135"/>
      <c r="R45" s="1135"/>
      <c r="S45" s="1135"/>
      <c r="T45" s="1135"/>
      <c r="U45" s="1135"/>
      <c r="V45" s="1135"/>
      <c r="W45" s="1135"/>
      <c r="X45" s="1135"/>
      <c r="Y45" s="59"/>
    </row>
    <row r="46" spans="1:25" ht="24" hidden="1" customHeight="1">
      <c r="A46" s="43"/>
      <c r="B46" s="78"/>
      <c r="C46" s="77"/>
      <c r="D46" s="61"/>
      <c r="E46" s="1146" t="s">
        <v>236</v>
      </c>
      <c r="F46" s="1146"/>
      <c r="G46" s="1146"/>
      <c r="H46" s="1146"/>
      <c r="I46" s="1146"/>
      <c r="J46" s="1146"/>
      <c r="K46" s="1146"/>
      <c r="L46" s="1146"/>
      <c r="M46" s="1146"/>
      <c r="N46" s="1146"/>
      <c r="O46" s="1146"/>
      <c r="P46" s="1146"/>
      <c r="Q46" s="1146"/>
      <c r="R46" s="1146"/>
      <c r="S46" s="1146"/>
      <c r="T46" s="1146"/>
      <c r="U46" s="1146"/>
      <c r="V46" s="1146"/>
      <c r="W46" s="1146"/>
      <c r="X46" s="1146"/>
      <c r="Y46" s="59"/>
    </row>
    <row r="47" spans="1:25" ht="37.5" hidden="1" customHeight="1">
      <c r="A47" s="43"/>
      <c r="B47" s="78"/>
      <c r="C47" s="77"/>
      <c r="D47" s="61"/>
      <c r="E47" s="1146"/>
      <c r="F47" s="1146"/>
      <c r="G47" s="1146"/>
      <c r="H47" s="1146"/>
      <c r="I47" s="1146"/>
      <c r="J47" s="1146"/>
      <c r="K47" s="1146"/>
      <c r="L47" s="1146"/>
      <c r="M47" s="1146"/>
      <c r="N47" s="1146"/>
      <c r="O47" s="1146"/>
      <c r="P47" s="1146"/>
      <c r="Q47" s="1146"/>
      <c r="R47" s="1146"/>
      <c r="S47" s="1146"/>
      <c r="T47" s="1146"/>
      <c r="U47" s="1146"/>
      <c r="V47" s="1146"/>
      <c r="W47" s="1146"/>
      <c r="X47" s="1146"/>
      <c r="Y47" s="59"/>
    </row>
    <row r="48" spans="1:25" ht="24" hidden="1" customHeight="1">
      <c r="A48" s="43"/>
      <c r="B48" s="78"/>
      <c r="C48" s="77"/>
      <c r="D48" s="61"/>
      <c r="E48" s="1146"/>
      <c r="F48" s="1146"/>
      <c r="G48" s="1146"/>
      <c r="H48" s="1146"/>
      <c r="I48" s="1146"/>
      <c r="J48" s="1146"/>
      <c r="K48" s="1146"/>
      <c r="L48" s="1146"/>
      <c r="M48" s="1146"/>
      <c r="N48" s="1146"/>
      <c r="O48" s="1146"/>
      <c r="P48" s="1146"/>
      <c r="Q48" s="1146"/>
      <c r="R48" s="1146"/>
      <c r="S48" s="1146"/>
      <c r="T48" s="1146"/>
      <c r="U48" s="1146"/>
      <c r="V48" s="1146"/>
      <c r="W48" s="1146"/>
      <c r="X48" s="1146"/>
      <c r="Y48" s="59"/>
    </row>
    <row r="49" spans="1:25" ht="51" hidden="1" customHeight="1">
      <c r="A49" s="43"/>
      <c r="B49" s="78"/>
      <c r="C49" s="77"/>
      <c r="D49" s="61"/>
      <c r="E49" s="1146"/>
      <c r="F49" s="1146"/>
      <c r="G49" s="1146"/>
      <c r="H49" s="1146"/>
      <c r="I49" s="1146"/>
      <c r="J49" s="1146"/>
      <c r="K49" s="1146"/>
      <c r="L49" s="1146"/>
      <c r="M49" s="1146"/>
      <c r="N49" s="1146"/>
      <c r="O49" s="1146"/>
      <c r="P49" s="1146"/>
      <c r="Q49" s="1146"/>
      <c r="R49" s="1146"/>
      <c r="S49" s="1146"/>
      <c r="T49" s="1146"/>
      <c r="U49" s="1146"/>
      <c r="V49" s="1146"/>
      <c r="W49" s="1146"/>
      <c r="X49" s="1146"/>
      <c r="Y49" s="59"/>
    </row>
    <row r="50" spans="1:25" ht="15" hidden="1">
      <c r="A50" s="43"/>
      <c r="B50" s="78"/>
      <c r="C50" s="77"/>
      <c r="D50" s="61"/>
      <c r="E50" s="1146"/>
      <c r="F50" s="1146"/>
      <c r="G50" s="1146"/>
      <c r="H50" s="1146"/>
      <c r="I50" s="1146"/>
      <c r="J50" s="1146"/>
      <c r="K50" s="1146"/>
      <c r="L50" s="1146"/>
      <c r="M50" s="1146"/>
      <c r="N50" s="1146"/>
      <c r="O50" s="1146"/>
      <c r="P50" s="1146"/>
      <c r="Q50" s="1146"/>
      <c r="R50" s="1146"/>
      <c r="S50" s="1146"/>
      <c r="T50" s="1146"/>
      <c r="U50" s="1146"/>
      <c r="V50" s="1146"/>
      <c r="W50" s="1146"/>
      <c r="X50" s="1146"/>
      <c r="Y50" s="59"/>
    </row>
    <row r="51" spans="1:25" ht="15" hidden="1">
      <c r="A51" s="43"/>
      <c r="B51" s="78"/>
      <c r="C51" s="77"/>
      <c r="D51" s="61"/>
      <c r="E51" s="1146"/>
      <c r="F51" s="1146"/>
      <c r="G51" s="1146"/>
      <c r="H51" s="1146"/>
      <c r="I51" s="1146"/>
      <c r="J51" s="1146"/>
      <c r="K51" s="1146"/>
      <c r="L51" s="1146"/>
      <c r="M51" s="1146"/>
      <c r="N51" s="1146"/>
      <c r="O51" s="1146"/>
      <c r="P51" s="1146"/>
      <c r="Q51" s="1146"/>
      <c r="R51" s="1146"/>
      <c r="S51" s="1146"/>
      <c r="T51" s="1146"/>
      <c r="U51" s="1146"/>
      <c r="V51" s="1146"/>
      <c r="W51" s="1146"/>
      <c r="X51" s="1146"/>
      <c r="Y51" s="59"/>
    </row>
    <row r="52" spans="1:25" ht="15" hidden="1">
      <c r="A52" s="43"/>
      <c r="B52" s="78"/>
      <c r="C52" s="77"/>
      <c r="D52" s="61"/>
      <c r="E52" s="1146"/>
      <c r="F52" s="1146"/>
      <c r="G52" s="1146"/>
      <c r="H52" s="1146"/>
      <c r="I52" s="1146"/>
      <c r="J52" s="1146"/>
      <c r="K52" s="1146"/>
      <c r="L52" s="1146"/>
      <c r="M52" s="1146"/>
      <c r="N52" s="1146"/>
      <c r="O52" s="1146"/>
      <c r="P52" s="1146"/>
      <c r="Q52" s="1146"/>
      <c r="R52" s="1146"/>
      <c r="S52" s="1146"/>
      <c r="T52" s="1146"/>
      <c r="U52" s="1146"/>
      <c r="V52" s="1146"/>
      <c r="W52" s="1146"/>
      <c r="X52" s="1146"/>
      <c r="Y52" s="59"/>
    </row>
    <row r="53" spans="1:25" ht="15" hidden="1">
      <c r="A53" s="43"/>
      <c r="B53" s="78"/>
      <c r="C53" s="77"/>
      <c r="D53" s="61"/>
      <c r="E53" s="1146"/>
      <c r="F53" s="1146"/>
      <c r="G53" s="1146"/>
      <c r="H53" s="1146"/>
      <c r="I53" s="1146"/>
      <c r="J53" s="1146"/>
      <c r="K53" s="1146"/>
      <c r="L53" s="1146"/>
      <c r="M53" s="1146"/>
      <c r="N53" s="1146"/>
      <c r="O53" s="1146"/>
      <c r="P53" s="1146"/>
      <c r="Q53" s="1146"/>
      <c r="R53" s="1146"/>
      <c r="S53" s="1146"/>
      <c r="T53" s="1146"/>
      <c r="U53" s="1146"/>
      <c r="V53" s="1146"/>
      <c r="W53" s="1146"/>
      <c r="X53" s="1146"/>
      <c r="Y53" s="59"/>
    </row>
    <row r="54" spans="1:25" ht="15" hidden="1">
      <c r="A54" s="43"/>
      <c r="B54" s="78"/>
      <c r="C54" s="77"/>
      <c r="D54" s="61"/>
      <c r="E54" s="1146"/>
      <c r="F54" s="1146"/>
      <c r="G54" s="1146"/>
      <c r="H54" s="1146"/>
      <c r="I54" s="1146"/>
      <c r="J54" s="1146"/>
      <c r="K54" s="1146"/>
      <c r="L54" s="1146"/>
      <c r="M54" s="1146"/>
      <c r="N54" s="1146"/>
      <c r="O54" s="1146"/>
      <c r="P54" s="1146"/>
      <c r="Q54" s="1146"/>
      <c r="R54" s="1146"/>
      <c r="S54" s="1146"/>
      <c r="T54" s="1146"/>
      <c r="U54" s="1146"/>
      <c r="V54" s="1146"/>
      <c r="W54" s="1146"/>
      <c r="X54" s="1146"/>
      <c r="Y54" s="59"/>
    </row>
    <row r="55" spans="1:25" ht="15" hidden="1">
      <c r="A55" s="43"/>
      <c r="B55" s="78"/>
      <c r="C55" s="77"/>
      <c r="D55" s="61"/>
      <c r="E55" s="1146"/>
      <c r="F55" s="1146"/>
      <c r="G55" s="1146"/>
      <c r="H55" s="1146"/>
      <c r="I55" s="1146"/>
      <c r="J55" s="1146"/>
      <c r="K55" s="1146"/>
      <c r="L55" s="1146"/>
      <c r="M55" s="1146"/>
      <c r="N55" s="1146"/>
      <c r="O55" s="1146"/>
      <c r="P55" s="1146"/>
      <c r="Q55" s="1146"/>
      <c r="R55" s="1146"/>
      <c r="S55" s="1146"/>
      <c r="T55" s="1146"/>
      <c r="U55" s="1146"/>
      <c r="V55" s="1146"/>
      <c r="W55" s="1146"/>
      <c r="X55" s="1146"/>
      <c r="Y55" s="59"/>
    </row>
    <row r="56" spans="1:25" ht="25.5" hidden="1" customHeight="1">
      <c r="A56" s="43"/>
      <c r="B56" s="78"/>
      <c r="C56" s="77"/>
      <c r="D56" s="66"/>
      <c r="E56" s="1146"/>
      <c r="F56" s="1146"/>
      <c r="G56" s="1146"/>
      <c r="H56" s="1146"/>
      <c r="I56" s="1146"/>
      <c r="J56" s="1146"/>
      <c r="K56" s="1146"/>
      <c r="L56" s="1146"/>
      <c r="M56" s="1146"/>
      <c r="N56" s="1146"/>
      <c r="O56" s="1146"/>
      <c r="P56" s="1146"/>
      <c r="Q56" s="1146"/>
      <c r="R56" s="1146"/>
      <c r="S56" s="1146"/>
      <c r="T56" s="1146"/>
      <c r="U56" s="1146"/>
      <c r="V56" s="1146"/>
      <c r="W56" s="1146"/>
      <c r="X56" s="1146"/>
      <c r="Y56" s="59"/>
    </row>
    <row r="57" spans="1:25" ht="15" hidden="1">
      <c r="A57" s="43"/>
      <c r="B57" s="78"/>
      <c r="C57" s="77"/>
      <c r="D57" s="66"/>
      <c r="E57" s="1146"/>
      <c r="F57" s="1146"/>
      <c r="G57" s="1146"/>
      <c r="H57" s="1146"/>
      <c r="I57" s="1146"/>
      <c r="J57" s="1146"/>
      <c r="K57" s="1146"/>
      <c r="L57" s="1146"/>
      <c r="M57" s="1146"/>
      <c r="N57" s="1146"/>
      <c r="O57" s="1146"/>
      <c r="P57" s="1146"/>
      <c r="Q57" s="1146"/>
      <c r="R57" s="1146"/>
      <c r="S57" s="1146"/>
      <c r="T57" s="1146"/>
      <c r="U57" s="1146"/>
      <c r="V57" s="1146"/>
      <c r="W57" s="1146"/>
      <c r="X57" s="1146"/>
      <c r="Y57" s="59"/>
    </row>
    <row r="58" spans="1:25" ht="15" hidden="1" customHeight="1">
      <c r="A58" s="43"/>
      <c r="B58" s="78"/>
      <c r="C58" s="77"/>
      <c r="D58" s="61"/>
      <c r="E58" s="1132" t="s">
        <v>395</v>
      </c>
      <c r="F58" s="1132"/>
      <c r="G58" s="1132"/>
      <c r="H58" s="1132"/>
      <c r="I58" s="1132"/>
      <c r="J58" s="1132"/>
      <c r="K58" s="1132"/>
      <c r="L58" s="1132"/>
      <c r="M58" s="1132"/>
      <c r="N58" s="1132"/>
      <c r="O58" s="1132"/>
      <c r="P58" s="1132"/>
      <c r="Q58" s="1132"/>
      <c r="R58" s="1132"/>
      <c r="S58" s="1132"/>
      <c r="T58" s="1132"/>
      <c r="U58" s="1132"/>
      <c r="V58" s="231"/>
      <c r="W58" s="231"/>
      <c r="X58" s="231"/>
      <c r="Y58" s="59"/>
    </row>
    <row r="59" spans="1:25" ht="15" hidden="1" customHeight="1">
      <c r="A59" s="43"/>
      <c r="B59" s="78"/>
      <c r="C59" s="77"/>
      <c r="D59" s="61"/>
      <c r="E59" s="1147"/>
      <c r="F59" s="1147"/>
      <c r="G59" s="1147"/>
      <c r="H59" s="1140"/>
      <c r="I59" s="1141"/>
      <c r="J59" s="1141"/>
      <c r="K59" s="1141"/>
      <c r="L59" s="1141"/>
      <c r="M59" s="1141"/>
      <c r="N59" s="1141"/>
      <c r="O59" s="1141"/>
      <c r="P59" s="1141"/>
      <c r="Q59" s="1141"/>
      <c r="R59" s="1141"/>
      <c r="S59" s="1141"/>
      <c r="T59" s="1141"/>
      <c r="U59" s="1141"/>
      <c r="V59" s="1141"/>
      <c r="W59" s="1141"/>
      <c r="X59" s="1141"/>
      <c r="Y59" s="59"/>
    </row>
    <row r="60" spans="1:25" ht="15" hidden="1" customHeight="1">
      <c r="A60" s="43"/>
      <c r="B60" s="78"/>
      <c r="C60" s="77"/>
      <c r="D60" s="61"/>
      <c r="E60" s="1143"/>
      <c r="F60" s="1143"/>
      <c r="G60" s="1143"/>
      <c r="H60" s="1145"/>
      <c r="I60" s="1145"/>
      <c r="J60" s="1145"/>
      <c r="K60" s="1145"/>
      <c r="L60" s="1145"/>
      <c r="M60" s="1145"/>
      <c r="N60" s="1145"/>
      <c r="O60" s="1145"/>
      <c r="P60" s="1145"/>
      <c r="Q60" s="1145"/>
      <c r="R60" s="1145"/>
      <c r="S60" s="1145"/>
      <c r="T60" s="1145"/>
      <c r="U60" s="1145"/>
      <c r="V60" s="1145"/>
      <c r="W60" s="1145"/>
      <c r="X60" s="1145"/>
      <c r="Y60" s="59"/>
    </row>
    <row r="61" spans="1:25" ht="15" hidden="1">
      <c r="A61" s="43"/>
      <c r="B61" s="78"/>
      <c r="C61" s="77"/>
      <c r="D61" s="61"/>
      <c r="E61" s="70"/>
      <c r="F61" s="68"/>
      <c r="G61" s="69"/>
      <c r="H61" s="1145"/>
      <c r="I61" s="1145"/>
      <c r="J61" s="1145"/>
      <c r="K61" s="1145"/>
      <c r="L61" s="1145"/>
      <c r="M61" s="1145"/>
      <c r="N61" s="1145"/>
      <c r="O61" s="1145"/>
      <c r="P61" s="1145"/>
      <c r="Q61" s="1145"/>
      <c r="R61" s="1145"/>
      <c r="S61" s="1145"/>
      <c r="T61" s="1145"/>
      <c r="U61" s="1145"/>
      <c r="V61" s="1145"/>
      <c r="W61" s="1145"/>
      <c r="X61" s="114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2" t="s">
        <v>396</v>
      </c>
      <c r="F70" s="1132"/>
      <c r="G70" s="1132"/>
      <c r="H70" s="1132"/>
      <c r="I70" s="1132"/>
      <c r="J70" s="1132"/>
      <c r="K70" s="1132"/>
      <c r="L70" s="1132"/>
      <c r="M70" s="1132"/>
      <c r="N70" s="1132"/>
      <c r="O70" s="1132"/>
      <c r="P70" s="1132"/>
      <c r="Q70" s="1132"/>
      <c r="R70" s="1132"/>
      <c r="S70" s="1132"/>
      <c r="T70" s="1132"/>
      <c r="U70" s="448"/>
      <c r="V70" s="448"/>
      <c r="W70" s="448"/>
      <c r="X70" s="448"/>
      <c r="Y70" s="59"/>
    </row>
    <row r="71" spans="1:25" ht="15" hidden="1">
      <c r="A71" s="43"/>
      <c r="B71" s="78"/>
      <c r="C71" s="77"/>
      <c r="D71" s="61"/>
      <c r="E71" s="1132" t="s">
        <v>586</v>
      </c>
      <c r="F71" s="1132"/>
      <c r="G71" s="1132"/>
      <c r="H71" s="1132"/>
      <c r="I71" s="1132"/>
      <c r="J71" s="1132"/>
      <c r="K71" s="1132"/>
      <c r="L71" s="1132"/>
      <c r="M71" s="1132"/>
      <c r="N71" s="1132"/>
      <c r="O71" s="1132"/>
      <c r="P71" s="1132"/>
      <c r="Q71" s="1132"/>
      <c r="R71" s="1132"/>
      <c r="S71" s="1132"/>
      <c r="T71" s="1132"/>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32" t="s">
        <v>395</v>
      </c>
      <c r="F81" s="1132"/>
      <c r="G81" s="1132"/>
      <c r="H81" s="1132"/>
      <c r="I81" s="1132"/>
      <c r="J81" s="1132"/>
      <c r="K81" s="1132"/>
      <c r="L81" s="1132"/>
      <c r="M81" s="1132"/>
      <c r="N81" s="1132"/>
      <c r="O81" s="1132"/>
      <c r="P81" s="1132"/>
      <c r="Q81" s="1132"/>
      <c r="R81" s="1132"/>
      <c r="S81" s="1132"/>
      <c r="T81" s="1132"/>
      <c r="U81" s="1132"/>
      <c r="V81" s="231"/>
      <c r="W81" s="231"/>
      <c r="X81" s="231"/>
      <c r="Y81" s="59"/>
    </row>
    <row r="82" spans="1:25" ht="15" hidden="1" customHeight="1">
      <c r="A82" s="43"/>
      <c r="B82" s="78"/>
      <c r="C82" s="77"/>
      <c r="D82" s="61"/>
      <c r="E82" s="1143"/>
      <c r="F82" s="1143"/>
      <c r="G82" s="1143"/>
      <c r="H82" s="1140"/>
      <c r="I82" s="1141"/>
      <c r="J82" s="1141"/>
      <c r="K82" s="1141"/>
      <c r="L82" s="1141"/>
      <c r="M82" s="1141"/>
      <c r="N82" s="1141"/>
      <c r="O82" s="1141"/>
      <c r="P82" s="1141"/>
      <c r="Q82" s="1141"/>
      <c r="R82" s="1141"/>
      <c r="S82" s="1141"/>
      <c r="T82" s="1141"/>
      <c r="U82" s="1141"/>
      <c r="V82" s="1141"/>
      <c r="W82" s="1141"/>
      <c r="X82" s="1141"/>
      <c r="Y82" s="59"/>
    </row>
    <row r="83" spans="1:25" ht="15" hidden="1" customHeight="1">
      <c r="A83" s="43"/>
      <c r="B83" s="78"/>
      <c r="C83" s="77"/>
      <c r="D83" s="61"/>
      <c r="Y83" s="59"/>
    </row>
    <row r="84" spans="1:25" ht="15" hidden="1" customHeight="1">
      <c r="A84" s="43"/>
      <c r="B84" s="78"/>
      <c r="C84" s="77"/>
      <c r="D84" s="61"/>
      <c r="E84" s="70"/>
      <c r="F84" s="68"/>
      <c r="G84" s="69"/>
      <c r="H84" s="1145"/>
      <c r="I84" s="1145"/>
      <c r="J84" s="1145"/>
      <c r="K84" s="1145"/>
      <c r="L84" s="1145"/>
      <c r="M84" s="1145"/>
      <c r="N84" s="1145"/>
      <c r="O84" s="1145"/>
      <c r="P84" s="1145"/>
      <c r="Q84" s="1145"/>
      <c r="R84" s="1145"/>
      <c r="S84" s="1145"/>
      <c r="T84" s="1145"/>
      <c r="U84" s="1145"/>
      <c r="V84" s="1145"/>
      <c r="W84" s="1145"/>
      <c r="X84" s="114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4" t="s">
        <v>235</v>
      </c>
      <c r="F98" s="1144"/>
      <c r="G98" s="1144"/>
      <c r="H98" s="1144"/>
      <c r="I98" s="1144"/>
      <c r="J98" s="1144"/>
      <c r="K98" s="1144"/>
      <c r="L98" s="1144"/>
      <c r="M98" s="1144"/>
      <c r="N98" s="1144"/>
      <c r="O98" s="1144"/>
      <c r="P98" s="1144"/>
      <c r="Q98" s="1144"/>
      <c r="R98" s="1144"/>
      <c r="S98" s="1144"/>
      <c r="T98" s="1144"/>
      <c r="U98" s="1144"/>
      <c r="V98" s="1144"/>
      <c r="W98" s="1144"/>
      <c r="X98" s="1144"/>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2" t="s">
        <v>234</v>
      </c>
      <c r="G100" s="1142"/>
      <c r="H100" s="1142"/>
      <c r="I100" s="1142"/>
      <c r="J100" s="1142"/>
      <c r="K100" s="1142"/>
      <c r="L100" s="1142"/>
      <c r="M100" s="1142"/>
      <c r="N100" s="1142"/>
      <c r="O100" s="1142"/>
      <c r="P100" s="1142"/>
      <c r="Q100" s="1142"/>
      <c r="R100" s="1142"/>
      <c r="S100" s="114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2" t="s">
        <v>233</v>
      </c>
      <c r="G102" s="1142"/>
      <c r="H102" s="1142"/>
      <c r="I102" s="1142"/>
      <c r="J102" s="1142"/>
      <c r="K102" s="1142"/>
      <c r="L102" s="1142"/>
      <c r="M102" s="1142"/>
      <c r="N102" s="1142"/>
      <c r="O102" s="1142"/>
      <c r="P102" s="1142"/>
      <c r="Q102" s="1142"/>
      <c r="R102" s="1142"/>
      <c r="S102" s="1142"/>
      <c r="T102" s="1142"/>
      <c r="U102" s="1142"/>
      <c r="V102" s="1142"/>
      <c r="W102" s="1142"/>
      <c r="X102" s="114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1" t="s">
        <v>491</v>
      </c>
      <c r="G2" s="1202"/>
      <c r="H2" s="1203"/>
      <c r="I2" s="434"/>
    </row>
    <row r="3" spans="1:20" ht="3" customHeight="1"/>
    <row r="4" spans="1:20" s="190" customFormat="1" ht="11.25">
      <c r="A4" s="214"/>
      <c r="B4" s="214"/>
      <c r="C4" s="214"/>
      <c r="D4" s="214"/>
      <c r="F4" s="1160" t="s">
        <v>454</v>
      </c>
      <c r="G4" s="1160"/>
      <c r="H4" s="1160"/>
      <c r="I4" s="1204"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28.11.2022</v>
      </c>
      <c r="I7" s="196" t="s">
        <v>493</v>
      </c>
      <c r="J7" s="332"/>
      <c r="K7" s="214"/>
      <c r="L7" s="214"/>
      <c r="M7" s="214"/>
      <c r="N7" s="214"/>
      <c r="O7" s="214"/>
      <c r="P7" s="214"/>
      <c r="Q7" s="214"/>
      <c r="R7" s="214"/>
      <c r="S7" s="214"/>
      <c r="T7" s="214"/>
    </row>
    <row r="8" spans="1:20" s="190" customFormat="1" ht="45">
      <c r="A8" s="1205">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5"/>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5"/>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5"/>
      <c r="B11" s="1205">
        <v>1</v>
      </c>
      <c r="C11" s="342"/>
      <c r="D11" s="342"/>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5"/>
      <c r="B12" s="1205"/>
      <c r="C12" s="1205">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5"/>
      <c r="B13" s="1205"/>
      <c r="C13" s="1205"/>
      <c r="D13" s="342">
        <v>1</v>
      </c>
      <c r="F13" s="333" t="str">
        <f>"4."&amp;mergeValue(A13) &amp;"."&amp;mergeValue(B13)&amp;"."&amp;mergeValue(C13)&amp;"."&amp;mergeValue(D13)</f>
        <v>4.1.1.1.1</v>
      </c>
      <c r="G13" s="418" t="s">
        <v>498</v>
      </c>
      <c r="H13" s="316"/>
      <c r="I13" s="1206" t="s">
        <v>591</v>
      </c>
      <c r="J13" s="332"/>
      <c r="K13" s="214"/>
      <c r="L13" s="214"/>
      <c r="M13" s="214"/>
      <c r="N13" s="214"/>
      <c r="O13" s="214"/>
      <c r="P13" s="214"/>
      <c r="Q13" s="214"/>
      <c r="R13" s="214"/>
      <c r="S13" s="214"/>
      <c r="T13" s="214"/>
    </row>
    <row r="14" spans="1:20" s="190" customFormat="1" ht="18.75">
      <c r="A14" s="1205"/>
      <c r="B14" s="1205"/>
      <c r="C14" s="1205"/>
      <c r="D14" s="342"/>
      <c r="F14" s="336"/>
      <c r="G14" s="150" t="s">
        <v>4</v>
      </c>
      <c r="H14" s="341"/>
      <c r="I14" s="1206"/>
      <c r="J14" s="332"/>
      <c r="K14" s="214"/>
      <c r="L14" s="214"/>
      <c r="M14" s="214"/>
      <c r="N14" s="214"/>
      <c r="O14" s="214"/>
      <c r="P14" s="214"/>
      <c r="Q14" s="214"/>
      <c r="R14" s="214"/>
      <c r="S14" s="214"/>
      <c r="T14" s="214"/>
    </row>
    <row r="15" spans="1:20" s="190" customFormat="1" ht="18.75">
      <c r="A15" s="1205"/>
      <c r="B15" s="1205"/>
      <c r="C15" s="342"/>
      <c r="D15" s="342"/>
      <c r="F15" s="419"/>
      <c r="G15" s="195" t="s">
        <v>403</v>
      </c>
      <c r="H15" s="420"/>
      <c r="I15" s="421"/>
      <c r="J15" s="332"/>
      <c r="K15" s="214"/>
      <c r="L15" s="214"/>
      <c r="M15" s="214"/>
      <c r="N15" s="214"/>
      <c r="O15" s="214"/>
      <c r="P15" s="214"/>
      <c r="Q15" s="214"/>
      <c r="R15" s="214"/>
      <c r="S15" s="214"/>
      <c r="T15" s="214"/>
    </row>
    <row r="16" spans="1:20" s="190" customFormat="1" ht="18.75">
      <c r="A16" s="1205"/>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00" t="s">
        <v>593</v>
      </c>
      <c r="H19" s="1200"/>
      <c r="I19" s="226"/>
      <c r="J19" s="326"/>
      <c r="K19" s="326"/>
      <c r="L19" s="326"/>
      <c r="M19" s="326"/>
      <c r="N19" s="326"/>
      <c r="O19" s="326"/>
      <c r="P19" s="326"/>
      <c r="Q19" s="326"/>
      <c r="R19" s="326"/>
      <c r="S19" s="326"/>
      <c r="T19" s="326"/>
    </row>
  </sheetData>
  <sheetProtection algorithmName="SHA-512" hashValue="OQBBWXSqFfs7B0sku9XRPVI8qipL4y3osaBNckplY06zhjRB/rECjHTRuGUeb2Mz0AEtnicTpKGi7OmrPaEyQw==" saltValue="i1Nn+FAaTDsOorJQrh9Gm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33" t="s">
        <v>686</v>
      </c>
      <c r="M5" s="1233"/>
      <c r="N5" s="1233"/>
      <c r="O5" s="1233"/>
      <c r="P5" s="1233"/>
      <c r="Q5" s="1233"/>
      <c r="R5" s="1233"/>
      <c r="S5" s="1233"/>
      <c r="T5" s="1233"/>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51" t="str">
        <f>IF(NameOrPr_ch="",IF(NameOrPr="","",NameOrPr),NameOrPr_ch)</f>
        <v>Министерство тарифного регулирования и энергетики Челябинской области</v>
      </c>
      <c r="P7" s="1252"/>
      <c r="Q7" s="1252"/>
      <c r="R7" s="1252"/>
      <c r="S7" s="1252"/>
      <c r="T7" s="1253"/>
      <c r="U7" s="667"/>
      <c r="Y7" s="1013"/>
      <c r="Z7" s="505"/>
      <c r="AA7" s="505"/>
      <c r="AB7" s="505"/>
      <c r="AC7" s="505"/>
    </row>
    <row r="8" spans="1:29" s="570" customFormat="1" ht="18.75">
      <c r="A8" s="590"/>
      <c r="B8" s="590"/>
      <c r="C8" s="590"/>
      <c r="D8" s="590"/>
      <c r="E8" s="590"/>
      <c r="F8" s="590"/>
      <c r="G8" s="590"/>
      <c r="H8" s="590"/>
      <c r="L8" s="499"/>
      <c r="M8" s="617" t="s">
        <v>596</v>
      </c>
      <c r="N8" s="666"/>
      <c r="O8" s="1251" t="str">
        <f>IF(datePr_ch="",IF(datePr="","",datePr),datePr_ch)</f>
        <v>28.11.2022</v>
      </c>
      <c r="P8" s="1252"/>
      <c r="Q8" s="1252"/>
      <c r="R8" s="1252"/>
      <c r="S8" s="1252"/>
      <c r="T8" s="1253"/>
      <c r="U8" s="667"/>
      <c r="Y8" s="1013"/>
      <c r="Z8" s="590"/>
      <c r="AA8" s="590"/>
      <c r="AB8" s="590"/>
      <c r="AC8" s="590"/>
    </row>
    <row r="9" spans="1:29" s="491" customFormat="1" ht="18.75">
      <c r="A9" s="505"/>
      <c r="B9" s="505"/>
      <c r="C9" s="505"/>
      <c r="D9" s="505"/>
      <c r="E9" s="505"/>
      <c r="F9" s="505"/>
      <c r="G9" s="505"/>
      <c r="H9" s="505"/>
      <c r="L9" s="552"/>
      <c r="M9" s="617" t="s">
        <v>595</v>
      </c>
      <c r="N9" s="666"/>
      <c r="O9" s="1251" t="str">
        <f>IF(numberPr_ch="",IF(numberPr="","",numberPr),numberPr_ch)</f>
        <v>102/160</v>
      </c>
      <c r="P9" s="1252"/>
      <c r="Q9" s="1252"/>
      <c r="R9" s="1252"/>
      <c r="S9" s="1252"/>
      <c r="T9" s="1253"/>
      <c r="U9" s="667"/>
      <c r="Y9" s="1013"/>
      <c r="Z9" s="505"/>
      <c r="AA9" s="505"/>
      <c r="AB9" s="505"/>
      <c r="AC9" s="505"/>
    </row>
    <row r="10" spans="1:29" s="491" customFormat="1" ht="18.75">
      <c r="A10" s="505"/>
      <c r="B10" s="505"/>
      <c r="C10" s="505"/>
      <c r="D10" s="505"/>
      <c r="E10" s="505"/>
      <c r="F10" s="505"/>
      <c r="G10" s="505"/>
      <c r="H10" s="505"/>
      <c r="L10" s="552"/>
      <c r="M10" s="617" t="s">
        <v>501</v>
      </c>
      <c r="N10" s="666"/>
      <c r="O10" s="1251" t="str">
        <f>IF(IstPub_ch="",IF(IstPub="","",IstPub),IstPub_ch)</f>
        <v>Официальный сайт Министерства тарифного регулирования и энергетики Челябинской области</v>
      </c>
      <c r="P10" s="1252"/>
      <c r="Q10" s="1252"/>
      <c r="R10" s="1252"/>
      <c r="S10" s="1252"/>
      <c r="T10" s="1253"/>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34"/>
      <c r="M12" s="1234"/>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250"/>
      <c r="R13" s="1250"/>
      <c r="S13" s="1250"/>
      <c r="T13" s="1250"/>
      <c r="U13" s="1250"/>
      <c r="V13" s="1250"/>
    </row>
    <row r="14" spans="1:29">
      <c r="J14" s="481"/>
      <c r="K14" s="481"/>
      <c r="L14" s="1160" t="s">
        <v>454</v>
      </c>
      <c r="M14" s="1160"/>
      <c r="N14" s="1160"/>
      <c r="O14" s="1160"/>
      <c r="P14" s="1160"/>
      <c r="Q14" s="1160"/>
      <c r="R14" s="1160"/>
      <c r="S14" s="1160"/>
      <c r="T14" s="1160"/>
      <c r="U14" s="1160"/>
      <c r="V14" s="1160"/>
      <c r="W14" s="1160"/>
      <c r="X14" s="1160" t="s">
        <v>455</v>
      </c>
    </row>
    <row r="15" spans="1:29" ht="14.25" customHeight="1">
      <c r="J15" s="481"/>
      <c r="K15" s="481"/>
      <c r="L15" s="1217" t="s">
        <v>92</v>
      </c>
      <c r="M15" s="1217" t="s">
        <v>626</v>
      </c>
      <c r="N15" s="534"/>
      <c r="O15" s="1217" t="s">
        <v>627</v>
      </c>
      <c r="P15" s="1271" t="s">
        <v>628</v>
      </c>
      <c r="Q15" s="1271" t="s">
        <v>641</v>
      </c>
      <c r="R15" s="1271"/>
      <c r="S15" s="1271"/>
      <c r="T15" s="1271"/>
      <c r="U15" s="1271"/>
      <c r="V15" s="1217" t="s">
        <v>341</v>
      </c>
      <c r="W15" s="1249" t="s">
        <v>275</v>
      </c>
      <c r="X15" s="1160"/>
    </row>
    <row r="16" spans="1:29" s="523" customFormat="1" ht="25.5" customHeight="1">
      <c r="A16" s="585"/>
      <c r="B16" s="585"/>
      <c r="C16" s="585"/>
      <c r="D16" s="585"/>
      <c r="E16" s="585"/>
      <c r="F16" s="585"/>
      <c r="G16" s="591"/>
      <c r="H16" s="591"/>
      <c r="I16" s="531"/>
      <c r="J16" s="529"/>
      <c r="K16" s="529"/>
      <c r="L16" s="1217"/>
      <c r="M16" s="1217"/>
      <c r="N16" s="534"/>
      <c r="O16" s="1217"/>
      <c r="P16" s="1271"/>
      <c r="Q16" s="1271" t="s">
        <v>679</v>
      </c>
      <c r="R16" s="1271"/>
      <c r="S16" s="1260" t="s">
        <v>654</v>
      </c>
      <c r="T16" s="1260"/>
      <c r="U16" s="1260"/>
      <c r="V16" s="1217"/>
      <c r="W16" s="1249"/>
      <c r="X16" s="1160"/>
      <c r="Y16" s="1008"/>
      <c r="Z16" s="585"/>
      <c r="AA16" s="585"/>
      <c r="AB16" s="585"/>
      <c r="AC16" s="585"/>
    </row>
    <row r="17" spans="1:29" ht="14.25" customHeight="1">
      <c r="J17" s="481"/>
      <c r="K17" s="481"/>
      <c r="L17" s="1217"/>
      <c r="M17" s="1217"/>
      <c r="N17" s="534"/>
      <c r="O17" s="1217"/>
      <c r="P17" s="1271"/>
      <c r="Q17" s="534" t="s">
        <v>677</v>
      </c>
      <c r="R17" s="534" t="s">
        <v>678</v>
      </c>
      <c r="S17" s="536" t="s">
        <v>274</v>
      </c>
      <c r="T17" s="1262" t="s">
        <v>273</v>
      </c>
      <c r="U17" s="1262"/>
      <c r="V17" s="1217"/>
      <c r="W17" s="1249"/>
      <c r="X17" s="1160"/>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72">
        <f t="shared" ca="1" si="0"/>
        <v>8</v>
      </c>
      <c r="U18" s="1272"/>
      <c r="V18" s="487">
        <f ca="1">OFFSET(V18,0,-2)+1</f>
        <v>9</v>
      </c>
      <c r="W18" s="523"/>
      <c r="X18" s="487">
        <f ca="1">OFFSET(X18,0,-2)+1</f>
        <v>10</v>
      </c>
    </row>
    <row r="19" spans="1:29" ht="22.5">
      <c r="A19" s="1236">
        <v>1</v>
      </c>
      <c r="B19" s="980"/>
      <c r="C19" s="980"/>
      <c r="D19" s="980"/>
      <c r="E19" s="980"/>
      <c r="F19" s="980"/>
      <c r="G19" s="981"/>
      <c r="H19" s="981"/>
      <c r="I19" s="983"/>
      <c r="J19" s="975"/>
      <c r="K19" s="975"/>
      <c r="L19" s="593">
        <f>mergeValue(A19)</f>
        <v>1</v>
      </c>
      <c r="M19" s="641" t="s">
        <v>20</v>
      </c>
      <c r="N19" s="580"/>
      <c r="O19" s="1248"/>
      <c r="P19" s="1248"/>
      <c r="Q19" s="1248"/>
      <c r="R19" s="1248"/>
      <c r="S19" s="1248"/>
      <c r="T19" s="1248"/>
      <c r="U19" s="1248"/>
      <c r="V19" s="1248"/>
      <c r="W19" s="1248"/>
      <c r="X19" s="581" t="s">
        <v>476</v>
      </c>
    </row>
    <row r="20" spans="1:29" ht="22.5">
      <c r="A20" s="1236"/>
      <c r="B20" s="1236">
        <v>1</v>
      </c>
      <c r="C20" s="980"/>
      <c r="D20" s="980"/>
      <c r="E20" s="980"/>
      <c r="F20" s="980"/>
      <c r="G20" s="985"/>
      <c r="H20" s="982"/>
      <c r="I20" s="987"/>
      <c r="J20" s="972"/>
      <c r="K20" s="971"/>
      <c r="L20" s="593" t="str">
        <f>mergeValue(A20) &amp;"."&amp; mergeValue(B20)</f>
        <v>1.1</v>
      </c>
      <c r="M20" s="546" t="s">
        <v>16</v>
      </c>
      <c r="N20" s="580"/>
      <c r="O20" s="1248"/>
      <c r="P20" s="1248"/>
      <c r="Q20" s="1248"/>
      <c r="R20" s="1248"/>
      <c r="S20" s="1248"/>
      <c r="T20" s="1248"/>
      <c r="U20" s="1248"/>
      <c r="V20" s="1248"/>
      <c r="W20" s="1248"/>
      <c r="X20" s="581" t="s">
        <v>477</v>
      </c>
    </row>
    <row r="21" spans="1:29" ht="22.5">
      <c r="A21" s="1236"/>
      <c r="B21" s="1236"/>
      <c r="C21" s="1236">
        <v>1</v>
      </c>
      <c r="D21" s="980"/>
      <c r="E21" s="980"/>
      <c r="F21" s="980"/>
      <c r="G21" s="985"/>
      <c r="H21" s="982"/>
      <c r="I21" s="988"/>
      <c r="J21" s="972"/>
      <c r="K21" s="971"/>
      <c r="L21" s="593" t="str">
        <f>mergeValue(A21) &amp;"."&amp; mergeValue(B21)&amp;"."&amp; mergeValue(C21)</f>
        <v>1.1.1</v>
      </c>
      <c r="M21" s="547" t="s">
        <v>7</v>
      </c>
      <c r="N21" s="580"/>
      <c r="O21" s="1248"/>
      <c r="P21" s="1248"/>
      <c r="Q21" s="1248"/>
      <c r="R21" s="1248"/>
      <c r="S21" s="1248"/>
      <c r="T21" s="1248"/>
      <c r="U21" s="1248"/>
      <c r="V21" s="1248"/>
      <c r="W21" s="1248"/>
      <c r="X21" s="581" t="s">
        <v>633</v>
      </c>
    </row>
    <row r="22" spans="1:29">
      <c r="A22" s="1236"/>
      <c r="B22" s="1236"/>
      <c r="C22" s="1236"/>
      <c r="D22" s="1236">
        <v>1</v>
      </c>
      <c r="E22" s="980"/>
      <c r="F22" s="980"/>
      <c r="G22" s="985"/>
      <c r="H22" s="982"/>
      <c r="I22" s="988"/>
      <c r="J22" s="986"/>
      <c r="K22" s="971"/>
      <c r="L22" s="593" t="str">
        <f>mergeValue(A22) &amp;"."&amp; mergeValue(B22)&amp;"."&amp; mergeValue(C22)&amp;"."&amp; mergeValue(D22)</f>
        <v>1.1.1.1</v>
      </c>
      <c r="M22" s="548" t="s">
        <v>22</v>
      </c>
      <c r="N22" s="580"/>
      <c r="O22" s="1248"/>
      <c r="P22" s="1248"/>
      <c r="Q22" s="1248"/>
      <c r="R22" s="1248"/>
      <c r="S22" s="1248"/>
      <c r="T22" s="1248"/>
      <c r="U22" s="1248"/>
      <c r="V22" s="1248"/>
      <c r="W22" s="1248"/>
      <c r="X22" s="1020" t="s">
        <v>687</v>
      </c>
    </row>
    <row r="23" spans="1:29" ht="42.95" customHeight="1">
      <c r="A23" s="1236"/>
      <c r="B23" s="1236"/>
      <c r="C23" s="1236"/>
      <c r="D23" s="1236"/>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099"/>
      <c r="T23" s="650" t="s">
        <v>85</v>
      </c>
      <c r="U23" s="1097"/>
      <c r="V23" s="774" t="s">
        <v>85</v>
      </c>
      <c r="W23" s="839"/>
      <c r="X23" s="1207" t="s">
        <v>688</v>
      </c>
      <c r="Y23" s="1008" t="str">
        <f>strCheckDateTwo(N23:W23)</f>
        <v/>
      </c>
    </row>
    <row r="24" spans="1:29" hidden="1">
      <c r="A24" s="1236"/>
      <c r="B24" s="1236"/>
      <c r="C24" s="1236"/>
      <c r="D24" s="1236"/>
      <c r="E24" s="980"/>
      <c r="F24" s="980"/>
      <c r="G24" s="985"/>
      <c r="H24" s="982"/>
      <c r="I24" s="988"/>
      <c r="J24" s="986"/>
      <c r="K24" s="976"/>
      <c r="L24" s="631"/>
      <c r="M24" s="561"/>
      <c r="N24" s="646"/>
      <c r="O24" s="646"/>
      <c r="P24" s="646"/>
      <c r="Q24" s="646"/>
      <c r="R24" s="584" t="str">
        <f>S23 &amp; "-" &amp; U23</f>
        <v>-</v>
      </c>
      <c r="S24" s="512"/>
      <c r="T24" s="586"/>
      <c r="U24" s="512"/>
      <c r="V24" s="646"/>
      <c r="W24" s="838"/>
      <c r="X24" s="1208"/>
    </row>
    <row r="25" spans="1:29" ht="15" customHeight="1">
      <c r="A25" s="1236"/>
      <c r="B25" s="1236"/>
      <c r="C25" s="1236"/>
      <c r="D25" s="1236"/>
      <c r="E25" s="980"/>
      <c r="F25" s="980"/>
      <c r="G25" s="985"/>
      <c r="H25" s="982"/>
      <c r="I25" s="988"/>
      <c r="J25" s="986"/>
      <c r="K25" s="976"/>
      <c r="L25" s="538"/>
      <c r="M25" s="551" t="s">
        <v>5</v>
      </c>
      <c r="N25" s="549"/>
      <c r="O25" s="545"/>
      <c r="P25" s="545"/>
      <c r="Q25" s="545"/>
      <c r="R25" s="545"/>
      <c r="S25" s="573"/>
      <c r="T25" s="564"/>
      <c r="U25" s="563"/>
      <c r="V25" s="549"/>
      <c r="W25" s="549"/>
      <c r="X25" s="1209"/>
    </row>
    <row r="26" spans="1:29" s="475" customFormat="1" ht="15" customHeight="1">
      <c r="A26" s="1236"/>
      <c r="B26" s="1236"/>
      <c r="C26" s="1236"/>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236"/>
      <c r="B27" s="1236"/>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236"/>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200" t="s">
        <v>689</v>
      </c>
      <c r="N31" s="1200"/>
      <c r="O31" s="1200"/>
      <c r="P31" s="1200"/>
      <c r="Q31" s="1200"/>
      <c r="R31" s="1200"/>
      <c r="S31" s="1200"/>
      <c r="T31" s="1200"/>
      <c r="U31" s="1200"/>
      <c r="V31" s="1200"/>
      <c r="W31" s="1200"/>
      <c r="X31" s="1200"/>
      <c r="Y31" s="1098"/>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algorithmName="SHA-512" hashValue="7mODqx6cWkUcQCn6ek5lnEApaSoS7ec6/ycklC5qnY57TBAzrFGo9qCUYf05KSgphX0p0E228CPzxYTAOYBOzQ==" saltValue="STh2sB4of7aPoowslMiYmw==" spinCount="100000"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1" t="s">
        <v>491</v>
      </c>
      <c r="G2" s="1202"/>
      <c r="H2" s="1203"/>
      <c r="I2" s="434"/>
    </row>
    <row r="3" spans="1:20" ht="3" customHeight="1"/>
    <row r="4" spans="1:20" s="190" customFormat="1" ht="11.25">
      <c r="A4" s="214"/>
      <c r="B4" s="214"/>
      <c r="C4" s="214"/>
      <c r="D4" s="214"/>
      <c r="F4" s="1160" t="s">
        <v>454</v>
      </c>
      <c r="G4" s="1160"/>
      <c r="H4" s="1160"/>
      <c r="I4" s="1204"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28.11.2022</v>
      </c>
      <c r="I7" s="196" t="s">
        <v>493</v>
      </c>
      <c r="J7" s="332"/>
      <c r="K7" s="214"/>
      <c r="L7" s="214"/>
      <c r="M7" s="214"/>
      <c r="N7" s="214"/>
      <c r="O7" s="214"/>
      <c r="P7" s="214"/>
      <c r="Q7" s="214"/>
      <c r="R7" s="214"/>
      <c r="S7" s="214"/>
      <c r="T7" s="214"/>
    </row>
    <row r="8" spans="1:20" s="190" customFormat="1" ht="45">
      <c r="A8" s="1205">
        <v>1</v>
      </c>
      <c r="B8" s="214"/>
      <c r="C8" s="214"/>
      <c r="D8" s="214"/>
      <c r="F8" s="333" t="str">
        <f>"2." &amp;mergeValue(A8)</f>
        <v>2.1</v>
      </c>
      <c r="G8" s="415" t="s">
        <v>494</v>
      </c>
      <c r="H8" s="316" t="str">
        <f>IF('Перечень тарифов'!R21="","наименование отсутствует","" &amp; 'Перечень тарифов'!R21 &amp; "")</f>
        <v>Зона теплоснабжения №01 Челябинского городского округа</v>
      </c>
      <c r="I8" s="196" t="s">
        <v>590</v>
      </c>
      <c r="J8" s="332"/>
      <c r="K8" s="214"/>
      <c r="L8" s="214"/>
      <c r="M8" s="214"/>
      <c r="N8" s="214"/>
      <c r="O8" s="214"/>
      <c r="P8" s="214"/>
      <c r="Q8" s="214"/>
      <c r="R8" s="214"/>
      <c r="S8" s="214"/>
      <c r="T8" s="214"/>
    </row>
    <row r="9" spans="1:20" s="190" customFormat="1" ht="22.5">
      <c r="A9" s="1205"/>
      <c r="B9" s="214"/>
      <c r="C9" s="214"/>
      <c r="D9" s="214"/>
      <c r="F9" s="333" t="str">
        <f>"3." &amp;mergeValue(A9)</f>
        <v>3.1</v>
      </c>
      <c r="G9" s="415" t="s">
        <v>495</v>
      </c>
      <c r="H9" s="316" t="str">
        <f>IF('Перечень тарифов'!F21="","наименование отсутствует","" &amp; 'Перечень тарифов'!F21 &amp; "")</f>
        <v>Сбыт. Тепловая энергия</v>
      </c>
      <c r="I9" s="196" t="s">
        <v>588</v>
      </c>
      <c r="J9" s="332"/>
      <c r="K9" s="214"/>
      <c r="L9" s="214"/>
      <c r="M9" s="214"/>
      <c r="N9" s="214"/>
      <c r="O9" s="214"/>
      <c r="P9" s="214"/>
      <c r="Q9" s="214"/>
      <c r="R9" s="214"/>
      <c r="S9" s="214"/>
      <c r="T9" s="214"/>
    </row>
    <row r="10" spans="1:20" s="190" customFormat="1" ht="22.5">
      <c r="A10" s="1205"/>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5"/>
      <c r="B11" s="1205">
        <v>1</v>
      </c>
      <c r="C11" s="439"/>
      <c r="D11" s="439"/>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5"/>
      <c r="B12" s="1205"/>
      <c r="C12" s="1205">
        <v>1</v>
      </c>
      <c r="D12" s="439"/>
      <c r="F12" s="333" t="str">
        <f>"4."&amp;mergeValue(A12) &amp;"."&amp;mergeValue(B12)&amp;"."&amp;mergeValue(C12)</f>
        <v>4.1.1.1</v>
      </c>
      <c r="G12" s="339" t="s">
        <v>497</v>
      </c>
      <c r="H12" s="316" t="str">
        <f>IF(Территории!H13="","","" &amp; Территории!H13 &amp; "")</f>
        <v>Город Челябинск</v>
      </c>
      <c r="I12" s="196" t="s">
        <v>500</v>
      </c>
      <c r="J12" s="332"/>
      <c r="K12" s="214"/>
      <c r="L12" s="214"/>
      <c r="M12" s="214"/>
      <c r="N12" s="214"/>
      <c r="O12" s="214"/>
      <c r="P12" s="214"/>
      <c r="Q12" s="214"/>
      <c r="R12" s="214"/>
      <c r="S12" s="214"/>
      <c r="T12" s="214"/>
    </row>
    <row r="13" spans="1:20" s="190" customFormat="1" ht="56.25">
      <c r="A13" s="1205"/>
      <c r="B13" s="1205"/>
      <c r="C13" s="1205"/>
      <c r="D13" s="439">
        <v>1</v>
      </c>
      <c r="F13" s="333" t="str">
        <f>"4."&amp;mergeValue(A13) &amp;"."&amp;mergeValue(B13)&amp;"."&amp;mergeValue(C13)&amp;"."&amp;mergeValue(D13)</f>
        <v>4.1.1.1.1</v>
      </c>
      <c r="G13" s="418" t="s">
        <v>498</v>
      </c>
      <c r="H13" s="316" t="str">
        <f>IF(Территории!R14="","","" &amp; Территории!R14 &amp; "")</f>
        <v>Город Челябинск (75701000)</v>
      </c>
      <c r="I13" s="1105" t="s">
        <v>591</v>
      </c>
      <c r="J13" s="332"/>
      <c r="K13" s="214"/>
      <c r="L13" s="214"/>
      <c r="M13" s="214"/>
      <c r="N13" s="214"/>
      <c r="O13" s="214"/>
      <c r="P13" s="214"/>
      <c r="Q13" s="214"/>
      <c r="R13" s="214"/>
      <c r="S13" s="214"/>
      <c r="T13" s="214"/>
    </row>
    <row r="14" spans="1:20" s="325" customFormat="1" ht="3" customHeight="1">
      <c r="A14" s="326"/>
      <c r="B14" s="326"/>
      <c r="C14" s="326"/>
      <c r="D14" s="326"/>
      <c r="F14" s="324"/>
      <c r="G14" s="416"/>
      <c r="H14" s="417"/>
      <c r="I14" s="226"/>
      <c r="J14" s="326"/>
      <c r="K14" s="326"/>
      <c r="L14" s="326"/>
      <c r="M14" s="326"/>
      <c r="N14" s="326"/>
      <c r="O14" s="326"/>
      <c r="P14" s="326"/>
      <c r="Q14" s="326"/>
      <c r="R14" s="326"/>
      <c r="S14" s="326"/>
      <c r="T14" s="326"/>
    </row>
    <row r="15" spans="1:20" s="325" customFormat="1" ht="15" customHeight="1">
      <c r="A15" s="326"/>
      <c r="B15" s="326"/>
      <c r="C15" s="326"/>
      <c r="D15" s="326"/>
      <c r="F15" s="324"/>
      <c r="G15" s="1200" t="s">
        <v>593</v>
      </c>
      <c r="H15" s="1200"/>
      <c r="I15" s="226"/>
      <c r="J15" s="326"/>
      <c r="K15" s="326"/>
      <c r="L15" s="326"/>
      <c r="M15" s="326"/>
      <c r="N15" s="326"/>
      <c r="O15" s="326"/>
      <c r="P15" s="326"/>
      <c r="Q15" s="326"/>
      <c r="R15" s="326"/>
      <c r="S15" s="326"/>
      <c r="T15" s="326"/>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E15" sqref="E15: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0"/>
      <c r="N1" s="410"/>
      <c r="P1" s="410"/>
    </row>
    <row r="2" spans="1:16" hidden="1"/>
    <row r="3" spans="1:16" hidden="1"/>
    <row r="4" spans="1:16" ht="3" customHeight="1">
      <c r="C4" s="86"/>
      <c r="D4" s="37"/>
      <c r="E4" s="37"/>
      <c r="F4" s="38"/>
      <c r="G4" s="38"/>
    </row>
    <row r="5" spans="1:16" ht="22.5">
      <c r="C5" s="86"/>
      <c r="D5" s="1233" t="s">
        <v>730</v>
      </c>
      <c r="E5" s="1233"/>
      <c r="F5" s="1233"/>
      <c r="G5" s="436"/>
    </row>
    <row r="6" spans="1:16" ht="3" customHeight="1">
      <c r="C6" s="86"/>
      <c r="D6" s="37"/>
      <c r="E6" s="84"/>
      <c r="F6" s="83"/>
      <c r="G6" s="286"/>
    </row>
    <row r="7" spans="1:16">
      <c r="C7" s="86"/>
      <c r="D7" s="1217" t="s">
        <v>454</v>
      </c>
      <c r="E7" s="1217"/>
      <c r="F7" s="1217"/>
      <c r="G7" s="1277" t="s">
        <v>455</v>
      </c>
    </row>
    <row r="8" spans="1:16">
      <c r="C8" s="86"/>
      <c r="D8" s="103" t="s">
        <v>92</v>
      </c>
      <c r="E8" s="113" t="s">
        <v>457</v>
      </c>
      <c r="F8" s="113" t="s">
        <v>456</v>
      </c>
      <c r="G8" s="1277"/>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4" t="s">
        <v>2936</v>
      </c>
      <c r="F12" s="1090" t="s">
        <v>2935</v>
      </c>
      <c r="G12" s="1207" t="s">
        <v>597</v>
      </c>
    </row>
    <row r="13" spans="1:16" ht="15" customHeight="1">
      <c r="A13" s="285"/>
      <c r="C13" s="86"/>
      <c r="D13" s="114"/>
      <c r="E13" s="300" t="s">
        <v>328</v>
      </c>
      <c r="F13" s="297"/>
      <c r="G13" s="1209"/>
    </row>
    <row r="14" spans="1:16">
      <c r="A14" s="285"/>
      <c r="C14" s="86"/>
      <c r="D14" s="187" t="s">
        <v>329</v>
      </c>
      <c r="E14" s="287" t="s">
        <v>694</v>
      </c>
      <c r="F14" s="294" t="s">
        <v>458</v>
      </c>
      <c r="G14" s="789"/>
    </row>
    <row r="15" spans="1:16" ht="42.95" customHeight="1">
      <c r="A15" s="285"/>
      <c r="C15" s="86"/>
      <c r="D15" s="187" t="s">
        <v>443</v>
      </c>
      <c r="E15" s="1124" t="s">
        <v>2937</v>
      </c>
      <c r="F15" s="1090" t="s">
        <v>2935</v>
      </c>
      <c r="G15" s="1207" t="s">
        <v>695</v>
      </c>
    </row>
    <row r="16" spans="1:16" s="799" customFormat="1" ht="15" customHeight="1">
      <c r="A16" s="803"/>
      <c r="B16" s="186"/>
      <c r="C16" s="686"/>
      <c r="D16" s="824"/>
      <c r="E16" s="827" t="s">
        <v>328</v>
      </c>
      <c r="F16" s="790"/>
      <c r="G16" s="1209"/>
      <c r="I16" s="829"/>
      <c r="J16" s="829"/>
    </row>
    <row r="17" spans="1:16" s="799" customFormat="1">
      <c r="A17" s="803"/>
      <c r="B17" s="186"/>
      <c r="C17" s="686"/>
      <c r="D17" s="187" t="s">
        <v>733</v>
      </c>
      <c r="E17" s="782" t="s">
        <v>735</v>
      </c>
      <c r="F17" s="294"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5"/>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algorithmName="SHA-512" hashValue="zi0MnJOs7u3L6r7nk1WKYtWAS3WUfKJOxzkun4SpshZYaEpo7XmwChrKFmD8nrobCY8XjHeVVT1ImAa5QCznpw==" saltValue="LEa9sTzUEMgSyX0IZ4OTzw=="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E12" location="'Форма 4.7'!$E$12" tooltip="Кликните по гиперссылке, чтобы перейти по ссылке на обосновывающие документы или отредактировать её" display="Договорпоставкитепловойэнергииитеплоносителя"/>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E15" location="'Форма 4.7'!$E$15" tooltip="Кликните по гиперссылке, чтобы перейти по ссылке на обосновывающие документы или отредактировать её" display="Договорнаподключениексистеметеплоснабжения"/>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201" t="s">
        <v>491</v>
      </c>
      <c r="G2" s="1202"/>
      <c r="H2" s="1203"/>
      <c r="I2" s="806"/>
    </row>
    <row r="3" spans="1:20" ht="3" customHeight="1"/>
    <row r="4" spans="1:20" s="1007" customFormat="1" ht="11.25">
      <c r="A4" s="1013"/>
      <c r="B4" s="1013"/>
      <c r="C4" s="1013"/>
      <c r="D4" s="1013"/>
      <c r="F4" s="1160" t="s">
        <v>454</v>
      </c>
      <c r="G4" s="1160"/>
      <c r="H4" s="1160"/>
      <c r="I4" s="1204" t="s">
        <v>455</v>
      </c>
      <c r="J4" s="1013"/>
      <c r="K4" s="1013"/>
      <c r="L4" s="1013"/>
      <c r="M4" s="1013"/>
      <c r="N4" s="1013"/>
      <c r="O4" s="1013"/>
      <c r="P4" s="1013"/>
      <c r="Q4" s="1013"/>
      <c r="R4" s="1013"/>
      <c r="S4" s="1013"/>
      <c r="T4" s="1013"/>
    </row>
    <row r="5" spans="1:20" s="1007" customFormat="1" ht="11.25" customHeight="1">
      <c r="A5" s="1013"/>
      <c r="B5" s="1013"/>
      <c r="C5" s="1013"/>
      <c r="D5" s="1013"/>
      <c r="F5" s="1103" t="s">
        <v>92</v>
      </c>
      <c r="G5" s="810" t="s">
        <v>457</v>
      </c>
      <c r="H5" s="1111" t="s">
        <v>442</v>
      </c>
      <c r="I5" s="1204"/>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106" t="str">
        <f>IF(dateCh="","",dateCh)</f>
        <v>28.11.2022</v>
      </c>
      <c r="I7" s="816" t="s">
        <v>493</v>
      </c>
      <c r="J7" s="615"/>
      <c r="K7" s="1013"/>
      <c r="L7" s="1013"/>
      <c r="M7" s="1013"/>
      <c r="N7" s="1013"/>
      <c r="O7" s="1013"/>
      <c r="P7" s="1013"/>
      <c r="Q7" s="1013"/>
      <c r="R7" s="1013"/>
      <c r="S7" s="1013"/>
      <c r="T7" s="1013"/>
    </row>
    <row r="8" spans="1:20" s="1007" customFormat="1" ht="45">
      <c r="A8" s="1205">
        <v>1</v>
      </c>
      <c r="B8" s="1013"/>
      <c r="C8" s="1013"/>
      <c r="D8" s="1013"/>
      <c r="F8" s="1029" t="str">
        <f>"2." &amp;mergeValue(A8)</f>
        <v>2.1</v>
      </c>
      <c r="G8" s="815" t="s">
        <v>494</v>
      </c>
      <c r="H8" s="1106" t="str">
        <f>IF('Перечень тарифов'!R21="","наименование отсутствует","" &amp; 'Перечень тарифов'!R21 &amp; "")</f>
        <v>Зона теплоснабжения №01 Челябинского городского округа</v>
      </c>
      <c r="I8" s="816" t="s">
        <v>590</v>
      </c>
      <c r="J8" s="615"/>
      <c r="K8" s="1013"/>
      <c r="L8" s="1013"/>
      <c r="M8" s="1013"/>
      <c r="N8" s="1013"/>
      <c r="O8" s="1013"/>
      <c r="P8" s="1013"/>
      <c r="Q8" s="1013"/>
      <c r="R8" s="1013"/>
      <c r="S8" s="1013"/>
      <c r="T8" s="1013"/>
    </row>
    <row r="9" spans="1:20" s="1007" customFormat="1" ht="22.5">
      <c r="A9" s="1205"/>
      <c r="B9" s="1013"/>
      <c r="C9" s="1013"/>
      <c r="D9" s="1013"/>
      <c r="F9" s="1029" t="str">
        <f>"3." &amp;mergeValue(A9)</f>
        <v>3.1</v>
      </c>
      <c r="G9" s="815" t="s">
        <v>495</v>
      </c>
      <c r="H9" s="1106" t="str">
        <f>IF('Перечень тарифов'!F21="","наименование отсутствует","" &amp; 'Перечень тарифов'!F21 &amp; "")</f>
        <v>Сбыт. Тепловая энергия</v>
      </c>
      <c r="I9" s="816" t="s">
        <v>588</v>
      </c>
      <c r="J9" s="615"/>
      <c r="K9" s="1013"/>
      <c r="L9" s="1013"/>
      <c r="M9" s="1013"/>
      <c r="N9" s="1013"/>
      <c r="O9" s="1013"/>
      <c r="P9" s="1013"/>
      <c r="Q9" s="1013"/>
      <c r="R9" s="1013"/>
      <c r="S9" s="1013"/>
      <c r="T9" s="1013"/>
    </row>
    <row r="10" spans="1:20" s="1007" customFormat="1" ht="22.5">
      <c r="A10" s="1205"/>
      <c r="B10" s="1013"/>
      <c r="C10" s="1013"/>
      <c r="D10" s="1013"/>
      <c r="F10" s="1029" t="str">
        <f>"4."&amp;mergeValue(A10)</f>
        <v>4.1</v>
      </c>
      <c r="G10" s="815" t="s">
        <v>496</v>
      </c>
      <c r="H10" s="1111" t="s">
        <v>458</v>
      </c>
      <c r="I10" s="816"/>
      <c r="J10" s="615"/>
      <c r="K10" s="1013"/>
      <c r="L10" s="1013"/>
      <c r="M10" s="1013"/>
      <c r="N10" s="1013"/>
      <c r="O10" s="1013"/>
      <c r="P10" s="1013"/>
      <c r="Q10" s="1013"/>
      <c r="R10" s="1013"/>
      <c r="S10" s="1013"/>
      <c r="T10" s="1013"/>
    </row>
    <row r="11" spans="1:20" s="1007" customFormat="1" ht="18.75">
      <c r="A11" s="1205"/>
      <c r="B11" s="1205">
        <v>1</v>
      </c>
      <c r="C11" s="1104"/>
      <c r="D11" s="1104"/>
      <c r="F11" s="1029" t="str">
        <f>"4."&amp;mergeValue(A11) &amp;"."&amp;mergeValue(B11)</f>
        <v>4.1.1</v>
      </c>
      <c r="G11" s="830" t="s">
        <v>592</v>
      </c>
      <c r="H11" s="1106" t="str">
        <f>IF(region_name="","",region_name)</f>
        <v>Челябинская область</v>
      </c>
      <c r="I11" s="816" t="s">
        <v>499</v>
      </c>
      <c r="J11" s="615"/>
      <c r="K11" s="1013"/>
      <c r="L11" s="1013"/>
      <c r="M11" s="1013"/>
      <c r="N11" s="1013"/>
      <c r="O11" s="1013"/>
      <c r="P11" s="1013"/>
      <c r="Q11" s="1013"/>
      <c r="R11" s="1013"/>
      <c r="S11" s="1013"/>
      <c r="T11" s="1013"/>
    </row>
    <row r="12" spans="1:20" s="1007" customFormat="1" ht="22.5">
      <c r="A12" s="1205"/>
      <c r="B12" s="1205"/>
      <c r="C12" s="1205">
        <v>1</v>
      </c>
      <c r="D12" s="1104"/>
      <c r="F12" s="1029" t="str">
        <f>"4."&amp;mergeValue(A12) &amp;"."&amp;mergeValue(B12)&amp;"."&amp;mergeValue(C12)</f>
        <v>4.1.1.1</v>
      </c>
      <c r="G12" s="817" t="s">
        <v>497</v>
      </c>
      <c r="H12" s="1106" t="str">
        <f>IF(Территории!H13="","","" &amp; Территории!H13 &amp; "")</f>
        <v>Город Челябинск</v>
      </c>
      <c r="I12" s="816" t="s">
        <v>500</v>
      </c>
      <c r="J12" s="615"/>
      <c r="K12" s="1013"/>
      <c r="L12" s="1013"/>
      <c r="M12" s="1013"/>
      <c r="N12" s="1013"/>
      <c r="O12" s="1013"/>
      <c r="P12" s="1013"/>
      <c r="Q12" s="1013"/>
      <c r="R12" s="1013"/>
      <c r="S12" s="1013"/>
      <c r="T12" s="1013"/>
    </row>
    <row r="13" spans="1:20" s="1007" customFormat="1" ht="56.25">
      <c r="A13" s="1205"/>
      <c r="B13" s="1205"/>
      <c r="C13" s="1205"/>
      <c r="D13" s="1104">
        <v>1</v>
      </c>
      <c r="F13" s="1029" t="str">
        <f>"4."&amp;mergeValue(A13) &amp;"."&amp;mergeValue(B13)&amp;"."&amp;mergeValue(C13)&amp;"."&amp;mergeValue(D13)</f>
        <v>4.1.1.1.1</v>
      </c>
      <c r="G13" s="818" t="s">
        <v>498</v>
      </c>
      <c r="H13" s="1106" t="str">
        <f>IF(Территории!R14="","","" &amp; Территории!R14 &amp; "")</f>
        <v>Город Челябинск (75701000)</v>
      </c>
      <c r="I13" s="1105" t="s">
        <v>591</v>
      </c>
      <c r="J13" s="615"/>
      <c r="K13" s="1013"/>
      <c r="L13" s="1013"/>
      <c r="M13" s="1013"/>
      <c r="N13" s="1013"/>
      <c r="O13" s="1013"/>
      <c r="P13" s="1013"/>
      <c r="Q13" s="1013"/>
      <c r="R13" s="1013"/>
      <c r="S13" s="1013"/>
      <c r="T13" s="1013"/>
    </row>
    <row r="14" spans="1:20" s="772" customFormat="1" ht="3" customHeight="1">
      <c r="A14" s="773"/>
      <c r="B14" s="773"/>
      <c r="C14" s="773"/>
      <c r="D14" s="773"/>
      <c r="F14" s="822"/>
      <c r="G14" s="416"/>
      <c r="H14" s="417"/>
      <c r="I14" s="983"/>
      <c r="J14" s="773"/>
      <c r="K14" s="773"/>
      <c r="L14" s="773"/>
      <c r="M14" s="773"/>
      <c r="N14" s="773"/>
      <c r="O14" s="773"/>
      <c r="P14" s="773"/>
      <c r="Q14" s="773"/>
      <c r="R14" s="773"/>
      <c r="S14" s="773"/>
      <c r="T14" s="773"/>
    </row>
    <row r="15" spans="1:20" s="772" customFormat="1" ht="15" customHeight="1">
      <c r="A15" s="773"/>
      <c r="B15" s="773"/>
      <c r="C15" s="773"/>
      <c r="D15" s="773"/>
      <c r="F15" s="822"/>
      <c r="G15" s="1200" t="s">
        <v>593</v>
      </c>
      <c r="H15" s="1200"/>
      <c r="I15" s="983"/>
      <c r="J15" s="773"/>
      <c r="K15" s="773"/>
      <c r="L15" s="773"/>
      <c r="M15" s="773"/>
      <c r="N15" s="773"/>
      <c r="O15" s="773"/>
      <c r="P15" s="773"/>
      <c r="Q15" s="773"/>
      <c r="R15" s="773"/>
      <c r="S15" s="773"/>
      <c r="T15" s="773"/>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G11" sqref="G1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3" t="s">
        <v>696</v>
      </c>
      <c r="E5" s="1233"/>
      <c r="F5" s="1233"/>
      <c r="G5" s="1233"/>
      <c r="H5" s="1233"/>
      <c r="I5" s="334"/>
    </row>
    <row r="6" spans="1:9" ht="3" customHeight="1">
      <c r="C6" s="86"/>
      <c r="D6" s="37"/>
      <c r="E6" s="84"/>
      <c r="F6" s="84"/>
      <c r="G6" s="84"/>
      <c r="H6" s="83"/>
      <c r="I6" s="286"/>
    </row>
    <row r="7" spans="1:9" ht="21" customHeight="1">
      <c r="C7" s="86"/>
      <c r="D7" s="1217" t="s">
        <v>454</v>
      </c>
      <c r="E7" s="1217"/>
      <c r="F7" s="1217"/>
      <c r="G7" s="1217"/>
      <c r="H7" s="1217"/>
      <c r="I7" s="1277" t="s">
        <v>455</v>
      </c>
    </row>
    <row r="8" spans="1:9" ht="21" customHeight="1">
      <c r="C8" s="86"/>
      <c r="D8" s="103" t="s">
        <v>92</v>
      </c>
      <c r="E8" s="113" t="s">
        <v>457</v>
      </c>
      <c r="F8" s="113"/>
      <c r="G8" s="113" t="s">
        <v>442</v>
      </c>
      <c r="H8" s="113" t="s">
        <v>456</v>
      </c>
      <c r="I8" s="1277"/>
    </row>
    <row r="9" spans="1:9" ht="12" customHeight="1">
      <c r="C9" s="86"/>
      <c r="D9" s="42" t="s">
        <v>93</v>
      </c>
      <c r="E9" s="42" t="s">
        <v>49</v>
      </c>
      <c r="F9" s="42"/>
      <c r="G9" s="42" t="s">
        <v>50</v>
      </c>
      <c r="H9" s="42" t="s">
        <v>51</v>
      </c>
      <c r="I9" s="42" t="s">
        <v>68</v>
      </c>
    </row>
    <row r="10" spans="1:9">
      <c r="A10" s="285"/>
      <c r="C10" s="86"/>
      <c r="D10" s="187">
        <v>1</v>
      </c>
      <c r="E10" s="1279" t="s">
        <v>459</v>
      </c>
      <c r="F10" s="1279"/>
      <c r="G10" s="1279"/>
      <c r="H10" s="1279"/>
      <c r="I10" s="306"/>
    </row>
    <row r="11" spans="1:9" ht="20.100000000000001" customHeight="1">
      <c r="A11" s="285"/>
      <c r="C11" s="86"/>
      <c r="D11" s="187" t="s">
        <v>295</v>
      </c>
      <c r="E11" s="287" t="s">
        <v>460</v>
      </c>
      <c r="F11" s="294"/>
      <c r="G11" s="430" t="s">
        <v>2972</v>
      </c>
      <c r="H11" s="294" t="s">
        <v>458</v>
      </c>
      <c r="I11" s="196" t="s">
        <v>461</v>
      </c>
    </row>
    <row r="12" spans="1:9" ht="45">
      <c r="A12" s="285"/>
      <c r="C12" s="86"/>
      <c r="D12" s="187" t="s">
        <v>329</v>
      </c>
      <c r="E12" s="287" t="s">
        <v>462</v>
      </c>
      <c r="F12" s="294"/>
      <c r="G12" s="1090" t="s">
        <v>2935</v>
      </c>
      <c r="H12" s="1090" t="s">
        <v>2935</v>
      </c>
      <c r="I12" s="413" t="s">
        <v>697</v>
      </c>
    </row>
    <row r="13" spans="1:9" ht="33.75">
      <c r="A13" s="285"/>
      <c r="B13" s="186">
        <v>3</v>
      </c>
      <c r="C13" s="86"/>
      <c r="D13" s="187">
        <v>2</v>
      </c>
      <c r="E13" s="350" t="s">
        <v>698</v>
      </c>
      <c r="F13" s="294"/>
      <c r="G13" s="294" t="s">
        <v>458</v>
      </c>
      <c r="H13" s="1090" t="s">
        <v>2935</v>
      </c>
      <c r="I13" s="414" t="s">
        <v>463</v>
      </c>
    </row>
    <row r="14" spans="1:9" ht="39" customHeight="1">
      <c r="A14" s="285"/>
      <c r="C14" s="86"/>
      <c r="D14" s="187">
        <v>3</v>
      </c>
      <c r="E14" s="1278" t="s">
        <v>699</v>
      </c>
      <c r="F14" s="1278"/>
      <c r="G14" s="1278"/>
      <c r="H14" s="1278"/>
      <c r="I14" s="411"/>
    </row>
    <row r="15" spans="1:9" ht="32.1" customHeight="1">
      <c r="A15" s="285"/>
      <c r="C15" s="86"/>
      <c r="D15" s="187" t="s">
        <v>444</v>
      </c>
      <c r="E15" s="291" t="s">
        <v>2938</v>
      </c>
      <c r="F15" s="294"/>
      <c r="G15" s="294" t="s">
        <v>458</v>
      </c>
      <c r="H15" s="1090" t="s">
        <v>2935</v>
      </c>
      <c r="I15" s="1207" t="s">
        <v>700</v>
      </c>
    </row>
    <row r="16" spans="1:9" ht="15" customHeight="1">
      <c r="A16" s="285"/>
      <c r="C16" s="86"/>
      <c r="D16" s="114"/>
      <c r="E16" s="299" t="s">
        <v>328</v>
      </c>
      <c r="F16" s="300"/>
      <c r="G16" s="300"/>
      <c r="H16" s="297"/>
      <c r="I16" s="1209"/>
    </row>
    <row r="17" spans="1:12" ht="69" customHeight="1">
      <c r="A17" s="285"/>
      <c r="B17" s="186">
        <v>3</v>
      </c>
      <c r="C17" s="86"/>
      <c r="D17" s="187">
        <v>4</v>
      </c>
      <c r="E17" s="1278" t="s">
        <v>701</v>
      </c>
      <c r="F17" s="1278"/>
      <c r="G17" s="1278"/>
      <c r="H17" s="1278"/>
      <c r="I17" s="411"/>
    </row>
    <row r="18" spans="1:12" ht="20.100000000000001" customHeight="1">
      <c r="A18" s="285"/>
      <c r="C18" s="86"/>
      <c r="D18" s="187" t="s">
        <v>445</v>
      </c>
      <c r="E18" s="301" t="s">
        <v>464</v>
      </c>
      <c r="F18" s="294"/>
      <c r="G18" s="291" t="s">
        <v>2940</v>
      </c>
      <c r="H18" s="294" t="s">
        <v>458</v>
      </c>
      <c r="I18" s="1207" t="s">
        <v>481</v>
      </c>
    </row>
    <row r="19" spans="1:12" s="1061" customFormat="1" ht="20.100000000000001" customHeight="1">
      <c r="A19" s="803"/>
      <c r="B19" s="186"/>
      <c r="C19" s="1107" t="s">
        <v>2929</v>
      </c>
      <c r="D19" s="187" t="s">
        <v>2939</v>
      </c>
      <c r="E19" s="301" t="str">
        <f>E18</f>
        <v>наименование НПА</v>
      </c>
      <c r="F19" s="294" t="s">
        <v>458</v>
      </c>
      <c r="G19" s="291" t="s">
        <v>2941</v>
      </c>
      <c r="H19" s="294" t="s">
        <v>458</v>
      </c>
      <c r="I19" s="1208"/>
      <c r="K19" s="829"/>
      <c r="L19" s="829"/>
    </row>
    <row r="20" spans="1:12" ht="15" customHeight="1">
      <c r="A20" s="285"/>
      <c r="C20" s="86"/>
      <c r="D20" s="114"/>
      <c r="E20" s="299" t="s">
        <v>328</v>
      </c>
      <c r="F20" s="300"/>
      <c r="G20" s="300"/>
      <c r="H20" s="297"/>
      <c r="I20" s="1209"/>
    </row>
    <row r="21" spans="1:12" ht="30" customHeight="1">
      <c r="A21" s="285"/>
      <c r="B21" s="186">
        <v>3</v>
      </c>
      <c r="C21" s="86"/>
      <c r="D21" s="187">
        <v>5</v>
      </c>
      <c r="E21" s="1278" t="s">
        <v>702</v>
      </c>
      <c r="F21" s="1278"/>
      <c r="G21" s="1278"/>
      <c r="H21" s="1278"/>
      <c r="I21" s="411"/>
    </row>
    <row r="22" spans="1:12" ht="26.1" customHeight="1">
      <c r="A22" s="285"/>
      <c r="C22" s="86"/>
      <c r="D22" s="187" t="s">
        <v>446</v>
      </c>
      <c r="E22" s="1280" t="s">
        <v>703</v>
      </c>
      <c r="F22" s="1280"/>
      <c r="G22" s="1280"/>
      <c r="H22" s="1280"/>
      <c r="I22" s="411"/>
    </row>
    <row r="23" spans="1:12" ht="20.100000000000001" customHeight="1">
      <c r="A23" s="285"/>
      <c r="C23" s="86"/>
      <c r="D23" s="187" t="s">
        <v>447</v>
      </c>
      <c r="E23" s="302" t="s">
        <v>465</v>
      </c>
      <c r="F23" s="294"/>
      <c r="G23" s="1125" t="s">
        <v>2944</v>
      </c>
      <c r="H23" s="294" t="s">
        <v>458</v>
      </c>
      <c r="I23" s="1207" t="s">
        <v>704</v>
      </c>
    </row>
    <row r="24" spans="1:12" s="1061" customFormat="1" ht="20.100000000000001" customHeight="1">
      <c r="A24" s="803"/>
      <c r="B24" s="186"/>
      <c r="C24" s="1107" t="s">
        <v>2929</v>
      </c>
      <c r="D24" s="187" t="s">
        <v>2942</v>
      </c>
      <c r="E24" s="302" t="str">
        <f>E23</f>
        <v>контактный телефон службы</v>
      </c>
      <c r="F24" s="294" t="s">
        <v>458</v>
      </c>
      <c r="G24" s="1125" t="s">
        <v>2945</v>
      </c>
      <c r="H24" s="294" t="s">
        <v>458</v>
      </c>
      <c r="I24" s="1208"/>
      <c r="K24" s="829"/>
      <c r="L24" s="829"/>
    </row>
    <row r="25" spans="1:12" s="1061" customFormat="1" ht="20.100000000000001" customHeight="1">
      <c r="A25" s="803"/>
      <c r="B25" s="186"/>
      <c r="C25" s="1107" t="s">
        <v>2929</v>
      </c>
      <c r="D25" s="187" t="s">
        <v>2943</v>
      </c>
      <c r="E25" s="302" t="str">
        <f>E24</f>
        <v>контактный телефон службы</v>
      </c>
      <c r="F25" s="294" t="s">
        <v>458</v>
      </c>
      <c r="G25" s="1125" t="s">
        <v>2946</v>
      </c>
      <c r="H25" s="294" t="s">
        <v>458</v>
      </c>
      <c r="I25" s="1208"/>
      <c r="K25" s="829"/>
      <c r="L25" s="829"/>
    </row>
    <row r="26" spans="1:12" ht="15" customHeight="1">
      <c r="A26" s="285"/>
      <c r="C26" s="86"/>
      <c r="D26" s="114"/>
      <c r="E26" s="300" t="s">
        <v>328</v>
      </c>
      <c r="F26" s="296"/>
      <c r="G26" s="296"/>
      <c r="H26" s="297"/>
      <c r="I26" s="1209"/>
    </row>
    <row r="27" spans="1:12" ht="14.25" customHeight="1">
      <c r="A27" s="285"/>
      <c r="C27" s="86"/>
      <c r="D27" s="187" t="s">
        <v>448</v>
      </c>
      <c r="E27" s="1280" t="s">
        <v>705</v>
      </c>
      <c r="F27" s="1280"/>
      <c r="G27" s="1280"/>
      <c r="H27" s="1280"/>
      <c r="I27" s="411"/>
    </row>
    <row r="28" spans="1:12" ht="42.95" customHeight="1">
      <c r="A28" s="285"/>
      <c r="C28" s="86"/>
      <c r="D28" s="187" t="s">
        <v>449</v>
      </c>
      <c r="E28" s="302" t="s">
        <v>467</v>
      </c>
      <c r="F28" s="294"/>
      <c r="G28" s="1125" t="s">
        <v>2947</v>
      </c>
      <c r="H28" s="294" t="s">
        <v>458</v>
      </c>
      <c r="I28" s="1207" t="s">
        <v>598</v>
      </c>
    </row>
    <row r="29" spans="1:12" ht="15" customHeight="1">
      <c r="A29" s="285"/>
      <c r="C29" s="86"/>
      <c r="D29" s="114"/>
      <c r="E29" s="300" t="s">
        <v>328</v>
      </c>
      <c r="F29" s="296"/>
      <c r="G29" s="296"/>
      <c r="H29" s="297"/>
      <c r="I29" s="1209"/>
    </row>
    <row r="30" spans="1:12" ht="26.1" customHeight="1">
      <c r="A30" s="285"/>
      <c r="C30" s="86"/>
      <c r="D30" s="187" t="s">
        <v>450</v>
      </c>
      <c r="E30" s="1280" t="s">
        <v>706</v>
      </c>
      <c r="F30" s="1280"/>
      <c r="G30" s="1280"/>
      <c r="H30" s="1280"/>
      <c r="I30" s="411"/>
    </row>
    <row r="31" spans="1:12" ht="32.1" customHeight="1">
      <c r="A31" s="285"/>
      <c r="C31" s="86"/>
      <c r="D31" s="187" t="s">
        <v>451</v>
      </c>
      <c r="E31" s="302" t="s">
        <v>466</v>
      </c>
      <c r="F31" s="294"/>
      <c r="G31" s="305" t="s">
        <v>2950</v>
      </c>
      <c r="H31" s="294" t="s">
        <v>458</v>
      </c>
      <c r="I31" s="1207" t="s">
        <v>707</v>
      </c>
      <c r="K31" s="212" t="s">
        <v>2949</v>
      </c>
      <c r="L31" s="212" t="s">
        <v>2948</v>
      </c>
    </row>
    <row r="32" spans="1:12" ht="15" customHeight="1">
      <c r="A32" s="285"/>
      <c r="C32" s="86"/>
      <c r="D32" s="114"/>
      <c r="E32" s="300" t="s">
        <v>328</v>
      </c>
      <c r="F32" s="296"/>
      <c r="G32" s="296"/>
      <c r="H32" s="297"/>
      <c r="I32" s="1209"/>
    </row>
    <row r="33" spans="1:12" ht="49.5" customHeight="1">
      <c r="A33" s="285"/>
      <c r="B33" s="186">
        <v>3</v>
      </c>
      <c r="C33" s="86"/>
      <c r="D33" s="187" t="s">
        <v>69</v>
      </c>
      <c r="E33" s="1278" t="s">
        <v>709</v>
      </c>
      <c r="F33" s="1278"/>
      <c r="G33" s="1278"/>
      <c r="H33" s="1278"/>
      <c r="I33" s="411"/>
    </row>
    <row r="34" spans="1:12" ht="20.100000000000001" customHeight="1">
      <c r="A34" s="285"/>
      <c r="C34" s="86"/>
      <c r="D34" s="187" t="s">
        <v>452</v>
      </c>
      <c r="E34" s="1123" t="s">
        <v>2951</v>
      </c>
      <c r="F34" s="294"/>
      <c r="G34" s="294" t="s">
        <v>458</v>
      </c>
      <c r="H34" s="1090" t="s">
        <v>2935</v>
      </c>
      <c r="I34" s="1207" t="s">
        <v>480</v>
      </c>
    </row>
    <row r="35" spans="1:12" ht="15" customHeight="1">
      <c r="A35" s="285"/>
      <c r="C35" s="86"/>
      <c r="D35" s="114"/>
      <c r="E35" s="299" t="s">
        <v>328</v>
      </c>
      <c r="F35" s="296"/>
      <c r="G35" s="296"/>
      <c r="H35" s="297"/>
      <c r="I35" s="1209"/>
    </row>
    <row r="36" spans="1:12" s="174" customFormat="1" ht="3" customHeight="1">
      <c r="A36" s="285"/>
      <c r="K36" s="289"/>
      <c r="L36" s="289"/>
    </row>
    <row r="37" spans="1:12" ht="24.75" customHeight="1">
      <c r="D37" s="298">
        <v>1</v>
      </c>
      <c r="E37" s="1200" t="s">
        <v>708</v>
      </c>
      <c r="F37" s="1200"/>
      <c r="G37" s="1200"/>
      <c r="H37" s="1200"/>
      <c r="I37" s="1200"/>
    </row>
  </sheetData>
  <sheetProtection password="FA9C"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 ref="G12:H12"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G12" location="'Форма 4.8'!$G$12"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1" t="s">
        <v>478</v>
      </c>
      <c r="E5" s="1281"/>
      <c r="F5" s="1281"/>
      <c r="G5" s="1281"/>
      <c r="H5" s="1281"/>
      <c r="I5" s="1281"/>
      <c r="J5" s="1281"/>
      <c r="K5" s="435"/>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3" t="s">
        <v>454</v>
      </c>
      <c r="E8" s="1283"/>
      <c r="F8" s="1283"/>
      <c r="G8" s="1283"/>
      <c r="H8" s="1283"/>
      <c r="I8" s="1283"/>
      <c r="J8" s="1283"/>
      <c r="K8" s="1283" t="s">
        <v>455</v>
      </c>
    </row>
    <row r="9" spans="1:14">
      <c r="D9" s="1283" t="s">
        <v>92</v>
      </c>
      <c r="E9" s="1283" t="s">
        <v>482</v>
      </c>
      <c r="F9" s="1283"/>
      <c r="G9" s="1283" t="s">
        <v>483</v>
      </c>
      <c r="H9" s="1283"/>
      <c r="I9" s="1283"/>
      <c r="J9" s="1283"/>
      <c r="K9" s="1283"/>
    </row>
    <row r="10" spans="1:14" ht="22.5">
      <c r="D10" s="1283"/>
      <c r="E10" s="137" t="s">
        <v>484</v>
      </c>
      <c r="F10" s="137" t="s">
        <v>400</v>
      </c>
      <c r="G10" s="137" t="s">
        <v>400</v>
      </c>
      <c r="H10" s="137" t="s">
        <v>484</v>
      </c>
      <c r="I10" s="137" t="s">
        <v>485</v>
      </c>
      <c r="J10" s="137" t="s">
        <v>456</v>
      </c>
      <c r="K10" s="1283"/>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6"/>
      <c r="F12" s="1086"/>
      <c r="G12" s="1086"/>
      <c r="H12" s="1086"/>
      <c r="I12" s="1099"/>
      <c r="J12" s="1090"/>
      <c r="K12" s="1207"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09"/>
    </row>
    <row r="14" spans="1:14" ht="3" customHeight="1">
      <c r="A14" s="131"/>
      <c r="B14" s="131"/>
      <c r="C14" s="131"/>
    </row>
    <row r="15" spans="1:14" ht="27.75" customHeight="1">
      <c r="E15" s="1282" t="s">
        <v>594</v>
      </c>
      <c r="F15" s="1282"/>
      <c r="G15" s="1282"/>
      <c r="H15" s="1282"/>
      <c r="I15" s="1282"/>
      <c r="J15" s="1282"/>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12" sqref="E12"/>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5" t="s">
        <v>314</v>
      </c>
      <c r="E7" s="1157"/>
      <c r="F7" s="437"/>
    </row>
    <row r="8" spans="3:9" ht="3" customHeight="1">
      <c r="C8" s="50"/>
      <c r="D8" s="14"/>
      <c r="E8" s="14"/>
    </row>
    <row r="9" spans="3:9" ht="15.95" customHeight="1">
      <c r="C9" s="50"/>
      <c r="D9" s="103" t="s">
        <v>92</v>
      </c>
      <c r="E9" s="425" t="s">
        <v>313</v>
      </c>
    </row>
    <row r="10" spans="3:9" ht="12" customHeight="1">
      <c r="C10" s="50"/>
      <c r="D10" s="42" t="s">
        <v>93</v>
      </c>
      <c r="E10" s="42" t="s">
        <v>49</v>
      </c>
    </row>
    <row r="11" spans="3:9" ht="11.25" hidden="1" customHeight="1">
      <c r="C11" s="50"/>
      <c r="D11" s="194">
        <v>0</v>
      </c>
      <c r="E11" s="426"/>
    </row>
    <row r="12" spans="3:9" ht="15" customHeight="1">
      <c r="C12" s="167"/>
      <c r="D12" s="123">
        <v>1</v>
      </c>
      <c r="E12" s="1073" t="s">
        <v>2970</v>
      </c>
    </row>
    <row r="13" spans="3:9" ht="12" customHeight="1">
      <c r="C13" s="50"/>
      <c r="D13" s="427"/>
      <c r="E13" s="428" t="s">
        <v>177</v>
      </c>
    </row>
    <row r="14" spans="3:9" ht="3" customHeight="1"/>
    <row r="15" spans="3:9" ht="22.5" customHeight="1">
      <c r="C15" s="168"/>
      <c r="D15" s="1284" t="s">
        <v>315</v>
      </c>
      <c r="E15" s="1284"/>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9"/>
    </row>
    <row r="2" spans="3:12" hidden="1"/>
    <row r="3" spans="3:12" hidden="1"/>
    <row r="4" spans="3:12" hidden="1"/>
    <row r="5" spans="3:12" hidden="1"/>
    <row r="6" spans="3:12" ht="3" customHeight="1">
      <c r="C6" s="50"/>
      <c r="D6" s="14"/>
      <c r="E6" s="14"/>
    </row>
    <row r="7" spans="3:12" ht="22.5">
      <c r="C7" s="50"/>
      <c r="D7" s="1281" t="s">
        <v>55</v>
      </c>
      <c r="E7" s="1281"/>
      <c r="F7" s="437"/>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5" t="s">
        <v>56</v>
      </c>
      <c r="C2" s="1285"/>
      <c r="D2" s="1285"/>
      <c r="E2" s="438"/>
    </row>
    <row r="3" spans="2:5" ht="3" customHeight="1"/>
    <row r="4" spans="2:5" ht="21.75" customHeight="1" thickBot="1">
      <c r="B4" s="1126" t="s">
        <v>1</v>
      </c>
      <c r="C4" s="1126" t="s">
        <v>91</v>
      </c>
      <c r="D4" s="1126"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5"/>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6">
        <v>44896.630532407406</v>
      </c>
      <c r="B2" s="12" t="s">
        <v>774</v>
      </c>
      <c r="C2" s="12" t="s">
        <v>442</v>
      </c>
    </row>
    <row r="3" spans="1:4">
      <c r="A3" s="1116">
        <v>44896.630543981482</v>
      </c>
      <c r="B3" s="12" t="s">
        <v>775</v>
      </c>
      <c r="C3" s="12" t="s">
        <v>442</v>
      </c>
    </row>
    <row r="4" spans="1:4">
      <c r="A4" s="1116">
        <v>44896.630624999998</v>
      </c>
      <c r="B4" s="12" t="s">
        <v>774</v>
      </c>
      <c r="C4" s="12" t="s">
        <v>442</v>
      </c>
    </row>
    <row r="5" spans="1:4">
      <c r="A5" s="1116">
        <v>44896.630636574075</v>
      </c>
      <c r="B5" s="12" t="s">
        <v>775</v>
      </c>
      <c r="C5" s="12" t="s">
        <v>442</v>
      </c>
    </row>
    <row r="6" spans="1:4">
      <c r="A6" s="1116">
        <v>44896.632627314815</v>
      </c>
      <c r="B6" s="12" t="s">
        <v>774</v>
      </c>
      <c r="C6" s="12" t="s">
        <v>442</v>
      </c>
    </row>
    <row r="7" spans="1:4">
      <c r="A7" s="1116">
        <v>44896.632638888892</v>
      </c>
      <c r="B7" s="12" t="s">
        <v>775</v>
      </c>
      <c r="C7" s="12" t="s">
        <v>442</v>
      </c>
    </row>
    <row r="8" spans="1:4">
      <c r="A8" s="1116">
        <v>44901.357905092591</v>
      </c>
      <c r="B8" s="12" t="s">
        <v>774</v>
      </c>
      <c r="C8" s="12" t="s">
        <v>442</v>
      </c>
    </row>
    <row r="9" spans="1:4">
      <c r="A9" s="1116">
        <v>44901.357916666668</v>
      </c>
      <c r="B9" s="12" t="s">
        <v>775</v>
      </c>
      <c r="C9" s="12" t="s">
        <v>442</v>
      </c>
    </row>
    <row r="10" spans="1:4">
      <c r="A10" s="1116">
        <v>44901.373773148145</v>
      </c>
      <c r="B10" s="12" t="s">
        <v>774</v>
      </c>
      <c r="C10" s="12" t="s">
        <v>442</v>
      </c>
    </row>
    <row r="11" spans="1:4">
      <c r="A11" s="1116">
        <v>44901.373784722222</v>
      </c>
      <c r="B11" s="12" t="s">
        <v>775</v>
      </c>
      <c r="C11" s="12" t="s">
        <v>442</v>
      </c>
    </row>
    <row r="12" spans="1:4">
      <c r="A12" s="1116">
        <v>44901.431435185186</v>
      </c>
      <c r="B12" s="12" t="s">
        <v>774</v>
      </c>
      <c r="C12" s="12" t="s">
        <v>442</v>
      </c>
    </row>
    <row r="13" spans="1:4">
      <c r="A13" s="1116">
        <v>44901.431446759256</v>
      </c>
      <c r="B13" s="12" t="s">
        <v>775</v>
      </c>
      <c r="C13" s="12" t="s">
        <v>442</v>
      </c>
    </row>
    <row r="14" spans="1:4">
      <c r="A14" s="1116">
        <v>45362.586319444446</v>
      </c>
      <c r="B14" s="12" t="s">
        <v>774</v>
      </c>
      <c r="C14" s="12" t="s">
        <v>442</v>
      </c>
    </row>
    <row r="15" spans="1:4">
      <c r="A15" s="1116">
        <v>45362.586331018516</v>
      </c>
      <c r="B15" s="12" t="s">
        <v>775</v>
      </c>
      <c r="C15"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N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5">
        <v>1</v>
      </c>
      <c r="E9" s="1296"/>
      <c r="F9" s="1306"/>
      <c r="G9" s="1310" t="s">
        <v>85</v>
      </c>
      <c r="H9" s="1175"/>
      <c r="I9" s="1175">
        <v>1</v>
      </c>
      <c r="J9" s="1299"/>
      <c r="K9" s="1232" t="s">
        <v>85</v>
      </c>
      <c r="L9" s="1194"/>
      <c r="M9" s="1194" t="s">
        <v>93</v>
      </c>
      <c r="N9" s="1302"/>
      <c r="O9" s="1232" t="s">
        <v>85</v>
      </c>
      <c r="P9" s="1194"/>
      <c r="Q9" s="1194" t="s">
        <v>93</v>
      </c>
      <c r="R9" s="1303"/>
      <c r="S9" s="1232" t="s">
        <v>85</v>
      </c>
      <c r="T9" s="1087"/>
      <c r="U9" s="1087" t="s">
        <v>93</v>
      </c>
      <c r="V9" s="1112"/>
      <c r="W9" s="307"/>
    </row>
    <row r="10" spans="1:23" s="739" customFormat="1" ht="17.100000000000001" customHeight="1">
      <c r="A10" s="205"/>
      <c r="C10" s="159"/>
      <c r="D10" s="1175"/>
      <c r="E10" s="1296"/>
      <c r="F10" s="1306"/>
      <c r="G10" s="1310"/>
      <c r="H10" s="1175"/>
      <c r="I10" s="1175"/>
      <c r="J10" s="1299"/>
      <c r="K10" s="1232"/>
      <c r="L10" s="1194"/>
      <c r="M10" s="1194"/>
      <c r="N10" s="1302"/>
      <c r="O10" s="1232"/>
      <c r="P10" s="1194"/>
      <c r="Q10" s="1194"/>
      <c r="R10" s="1303"/>
      <c r="S10" s="1232"/>
      <c r="T10" s="1089"/>
      <c r="U10" s="744"/>
      <c r="V10" s="745" t="s">
        <v>716</v>
      </c>
      <c r="W10" s="746"/>
    </row>
    <row r="11" spans="1:23" s="102" customFormat="1" ht="17.100000000000001" customHeight="1">
      <c r="A11" s="205"/>
      <c r="C11" s="159"/>
      <c r="D11" s="1176"/>
      <c r="E11" s="1297"/>
      <c r="F11" s="1307"/>
      <c r="G11" s="1176"/>
      <c r="H11" s="1176"/>
      <c r="I11" s="1176"/>
      <c r="J11" s="1300"/>
      <c r="K11" s="1176"/>
      <c r="L11" s="1176"/>
      <c r="M11" s="1176"/>
      <c r="N11" s="1303"/>
      <c r="O11" s="1176"/>
      <c r="P11" s="1088"/>
      <c r="Q11" s="744"/>
      <c r="R11" s="745" t="s">
        <v>715</v>
      </c>
      <c r="S11" s="741"/>
      <c r="T11" s="741"/>
      <c r="U11" s="741"/>
      <c r="V11" s="741"/>
      <c r="W11" s="746"/>
    </row>
    <row r="12" spans="1:23" s="102" customFormat="1" ht="17.100000000000001" customHeight="1">
      <c r="A12" s="205"/>
      <c r="C12" s="159"/>
      <c r="D12" s="1176"/>
      <c r="E12" s="1297"/>
      <c r="F12" s="1307"/>
      <c r="G12" s="1176"/>
      <c r="H12" s="1176"/>
      <c r="I12" s="1176"/>
      <c r="J12" s="1300"/>
      <c r="K12" s="1176"/>
      <c r="L12" s="744"/>
      <c r="M12" s="745"/>
      <c r="N12" s="745" t="s">
        <v>412</v>
      </c>
      <c r="O12" s="745"/>
      <c r="P12" s="745"/>
      <c r="Q12" s="745"/>
      <c r="R12" s="745"/>
      <c r="S12" s="741"/>
      <c r="T12" s="741"/>
      <c r="U12" s="741"/>
      <c r="V12" s="741"/>
      <c r="W12" s="746"/>
    </row>
    <row r="13" spans="1:23" s="102" customFormat="1" ht="17.25" customHeight="1">
      <c r="A13" s="205"/>
      <c r="C13" s="159"/>
      <c r="D13" s="1176"/>
      <c r="E13" s="1297"/>
      <c r="F13" s="1307"/>
      <c r="G13" s="1176"/>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298"/>
      <c r="E15" s="1308"/>
      <c r="F15" s="1309"/>
      <c r="G15" s="1311"/>
      <c r="H15" s="1175"/>
      <c r="I15" s="1175">
        <v>1</v>
      </c>
      <c r="J15" s="1299"/>
      <c r="K15" s="1232" t="s">
        <v>85</v>
      </c>
      <c r="L15" s="1194"/>
      <c r="M15" s="1194" t="s">
        <v>93</v>
      </c>
      <c r="N15" s="1302"/>
      <c r="O15" s="1232" t="s">
        <v>85</v>
      </c>
      <c r="P15" s="1194"/>
      <c r="Q15" s="1194" t="s">
        <v>93</v>
      </c>
      <c r="R15" s="1303"/>
      <c r="S15" s="1232" t="s">
        <v>85</v>
      </c>
      <c r="T15" s="1087"/>
      <c r="U15" s="1087" t="s">
        <v>93</v>
      </c>
      <c r="V15" s="1112"/>
      <c r="W15" s="307"/>
    </row>
    <row r="16" spans="1:23" s="742" customFormat="1" ht="16.5" customHeight="1">
      <c r="A16" s="748"/>
      <c r="B16" s="743"/>
      <c r="C16" s="747"/>
      <c r="D16" s="1298"/>
      <c r="E16" s="1308"/>
      <c r="F16" s="1309"/>
      <c r="G16" s="1311"/>
      <c r="H16" s="1175"/>
      <c r="I16" s="1175"/>
      <c r="J16" s="1299"/>
      <c r="K16" s="1232"/>
      <c r="L16" s="1194"/>
      <c r="M16" s="1194"/>
      <c r="N16" s="1302"/>
      <c r="O16" s="1232"/>
      <c r="P16" s="1194"/>
      <c r="Q16" s="1194"/>
      <c r="R16" s="1303"/>
      <c r="S16" s="1232"/>
      <c r="T16" s="1089"/>
      <c r="U16" s="744"/>
      <c r="V16" s="745" t="s">
        <v>716</v>
      </c>
      <c r="W16" s="746"/>
    </row>
    <row r="17" spans="1:36" ht="17.100000000000001" customHeight="1">
      <c r="A17" s="205"/>
      <c r="B17" s="102"/>
      <c r="C17" s="159"/>
      <c r="D17" s="1298"/>
      <c r="E17" s="1308"/>
      <c r="F17" s="1309"/>
      <c r="G17" s="1311"/>
      <c r="H17" s="1175"/>
      <c r="I17" s="1175"/>
      <c r="J17" s="1300"/>
      <c r="K17" s="1232"/>
      <c r="L17" s="1194"/>
      <c r="M17" s="1194"/>
      <c r="N17" s="1303"/>
      <c r="O17" s="1232"/>
      <c r="P17" s="1088"/>
      <c r="Q17" s="744"/>
      <c r="R17" s="745" t="s">
        <v>715</v>
      </c>
      <c r="S17" s="741"/>
      <c r="T17" s="741"/>
      <c r="U17" s="741"/>
      <c r="V17" s="741"/>
      <c r="W17" s="746"/>
    </row>
    <row r="18" spans="1:36" ht="17.100000000000001" customHeight="1">
      <c r="A18" s="205"/>
      <c r="B18" s="102"/>
      <c r="C18" s="159"/>
      <c r="D18" s="1298"/>
      <c r="E18" s="1308"/>
      <c r="F18" s="1309"/>
      <c r="G18" s="1311"/>
      <c r="H18" s="1175"/>
      <c r="I18" s="1175"/>
      <c r="J18" s="1300"/>
      <c r="K18" s="1232"/>
      <c r="L18" s="744"/>
      <c r="M18" s="745"/>
      <c r="N18" s="745" t="s">
        <v>412</v>
      </c>
      <c r="O18" s="745"/>
      <c r="P18" s="745"/>
      <c r="Q18" s="745"/>
      <c r="R18" s="745"/>
      <c r="S18" s="741"/>
      <c r="T18" s="741"/>
      <c r="U18" s="741"/>
      <c r="V18" s="741"/>
      <c r="W18" s="746"/>
    </row>
    <row r="19" spans="1:36" ht="17.100000000000001" customHeight="1">
      <c r="A19" s="205"/>
      <c r="B19" s="102"/>
      <c r="C19" s="159"/>
      <c r="D19" s="1298"/>
      <c r="E19" s="1308"/>
      <c r="F19" s="1309"/>
      <c r="G19" s="1311"/>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01" t="s">
        <v>298</v>
      </c>
      <c r="P27" s="1301"/>
      <c r="Q27" s="1301"/>
      <c r="R27" s="1260" t="s">
        <v>270</v>
      </c>
      <c r="S27" s="1260"/>
      <c r="T27" s="1260"/>
      <c r="U27" s="1217" t="s">
        <v>341</v>
      </c>
      <c r="W27" s="1304"/>
    </row>
    <row r="28" spans="1:36" ht="17.100000000000001" customHeight="1">
      <c r="O28" s="1261" t="s">
        <v>605</v>
      </c>
      <c r="P28" s="1261" t="s">
        <v>271</v>
      </c>
      <c r="Q28" s="1261"/>
      <c r="R28" s="1260"/>
      <c r="S28" s="1260"/>
      <c r="T28" s="1260"/>
      <c r="U28" s="1217"/>
      <c r="W28" s="1304"/>
    </row>
    <row r="29" spans="1:36" ht="37.5" customHeight="1">
      <c r="O29" s="1261"/>
      <c r="P29" s="104" t="s">
        <v>606</v>
      </c>
      <c r="Q29" s="104" t="s">
        <v>6</v>
      </c>
      <c r="R29" s="105" t="s">
        <v>274</v>
      </c>
      <c r="S29" s="1262" t="s">
        <v>273</v>
      </c>
      <c r="T29" s="1262"/>
      <c r="U29" s="1217"/>
      <c r="W29" s="1304"/>
    </row>
    <row r="30" spans="1:36" ht="17.100000000000001" customHeight="1">
      <c r="G30" s="157"/>
      <c r="H30" s="157"/>
      <c r="I30" s="157"/>
      <c r="J30" s="157"/>
      <c r="K30" s="157"/>
      <c r="L30" s="122"/>
      <c r="M30" s="431" t="s">
        <v>183</v>
      </c>
      <c r="N30" s="432"/>
      <c r="O30" s="1305"/>
      <c r="P30" s="1305"/>
      <c r="Q30" s="1305"/>
      <c r="R30" s="1305"/>
      <c r="S30" s="1305"/>
      <c r="T30" s="1305"/>
      <c r="U30" s="1305"/>
      <c r="V30" s="122"/>
      <c r="W30" s="122"/>
      <c r="X30" s="204"/>
      <c r="Y30" s="204"/>
      <c r="Z30" s="204"/>
      <c r="AA30" s="204"/>
      <c r="AB30" s="204"/>
      <c r="AC30" s="204"/>
      <c r="AD30" s="204"/>
      <c r="AE30" s="204"/>
      <c r="AF30" s="204"/>
      <c r="AG30" s="204"/>
      <c r="AH30" s="204"/>
      <c r="AI30" s="204"/>
      <c r="AJ30" s="204"/>
    </row>
    <row r="31" spans="1:36" s="523" customFormat="1" ht="22.5">
      <c r="A31" s="1236">
        <v>1</v>
      </c>
      <c r="B31" s="847"/>
      <c r="C31" s="847"/>
      <c r="D31" s="847"/>
      <c r="E31" s="848"/>
      <c r="F31" s="849"/>
      <c r="G31" s="849"/>
      <c r="H31" s="849"/>
      <c r="I31" s="850"/>
      <c r="J31" s="845"/>
      <c r="K31" s="852"/>
      <c r="L31" s="593">
        <f>mergeValue(A31)</f>
        <v>1</v>
      </c>
      <c r="M31" s="641" t="s">
        <v>20</v>
      </c>
      <c r="N31" s="646"/>
      <c r="O31" s="1286"/>
      <c r="P31" s="1287"/>
      <c r="Q31" s="1287"/>
      <c r="R31" s="1287"/>
      <c r="S31" s="1287"/>
      <c r="T31" s="1287"/>
      <c r="U31" s="1287"/>
      <c r="V31" s="1288"/>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36"/>
      <c r="B32" s="1236">
        <v>1</v>
      </c>
      <c r="C32" s="847"/>
      <c r="D32" s="847"/>
      <c r="E32" s="849"/>
      <c r="F32" s="849"/>
      <c r="G32" s="849"/>
      <c r="H32" s="849"/>
      <c r="I32" s="844"/>
      <c r="J32" s="843"/>
      <c r="K32" s="846"/>
      <c r="L32" s="593" t="str">
        <f>mergeValue(A32) &amp;"."&amp; mergeValue(B32)</f>
        <v>1.1</v>
      </c>
      <c r="M32" s="546" t="s">
        <v>16</v>
      </c>
      <c r="N32" s="646"/>
      <c r="O32" s="1286"/>
      <c r="P32" s="1287"/>
      <c r="Q32" s="1287"/>
      <c r="R32" s="1287"/>
      <c r="S32" s="1287"/>
      <c r="T32" s="1287"/>
      <c r="U32" s="1287"/>
      <c r="V32" s="1288"/>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36"/>
      <c r="B33" s="1236"/>
      <c r="C33" s="1236">
        <v>1</v>
      </c>
      <c r="D33" s="847"/>
      <c r="E33" s="849"/>
      <c r="F33" s="849"/>
      <c r="G33" s="849"/>
      <c r="H33" s="849"/>
      <c r="I33" s="851"/>
      <c r="J33" s="843"/>
      <c r="K33" s="846"/>
      <c r="L33" s="593" t="str">
        <f>mergeValue(A33) &amp;"."&amp; mergeValue(B33)&amp;"."&amp; mergeValue(C33)</f>
        <v>1.1.1</v>
      </c>
      <c r="M33" s="547" t="s">
        <v>7</v>
      </c>
      <c r="N33" s="646"/>
      <c r="O33" s="1286"/>
      <c r="P33" s="1287"/>
      <c r="Q33" s="1287"/>
      <c r="R33" s="1287"/>
      <c r="S33" s="1287"/>
      <c r="T33" s="1287"/>
      <c r="U33" s="1287"/>
      <c r="V33" s="1288"/>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36"/>
      <c r="B34" s="1236"/>
      <c r="C34" s="1236"/>
      <c r="D34" s="1236">
        <v>1</v>
      </c>
      <c r="E34" s="849"/>
      <c r="F34" s="849"/>
      <c r="G34" s="849"/>
      <c r="H34" s="849"/>
      <c r="I34" s="851"/>
      <c r="J34" s="843"/>
      <c r="K34" s="846"/>
      <c r="L34" s="593" t="str">
        <f>mergeValue(A34) &amp;"."&amp; mergeValue(B34)&amp;"."&amp; mergeValue(C34)&amp;"."&amp; mergeValue(D34)</f>
        <v>1.1.1.1</v>
      </c>
      <c r="M34" s="548" t="s">
        <v>22</v>
      </c>
      <c r="N34" s="646"/>
      <c r="O34" s="1286"/>
      <c r="P34" s="1287"/>
      <c r="Q34" s="1287"/>
      <c r="R34" s="1287"/>
      <c r="S34" s="1287"/>
      <c r="T34" s="1287"/>
      <c r="U34" s="1287"/>
      <c r="V34" s="1288"/>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36"/>
      <c r="B35" s="1236"/>
      <c r="C35" s="1236"/>
      <c r="D35" s="1236"/>
      <c r="E35" s="1236">
        <v>1</v>
      </c>
      <c r="F35" s="849"/>
      <c r="G35" s="849"/>
      <c r="H35" s="847">
        <v>1</v>
      </c>
      <c r="I35" s="1236">
        <v>1</v>
      </c>
      <c r="J35" s="849"/>
      <c r="K35" s="854"/>
      <c r="L35" s="593" t="str">
        <f>mergeValue(A35) &amp;"."&amp; mergeValue(B35)&amp;"."&amp; mergeValue(C35)&amp;"."&amp; mergeValue(D35)&amp;"."&amp; mergeValue(E35)</f>
        <v>1.1.1.1.1</v>
      </c>
      <c r="M35" s="554" t="s">
        <v>9</v>
      </c>
      <c r="N35" s="646"/>
      <c r="O35" s="1239"/>
      <c r="P35" s="1240"/>
      <c r="Q35" s="1240"/>
      <c r="R35" s="1240"/>
      <c r="S35" s="1240"/>
      <c r="T35" s="1240"/>
      <c r="U35" s="1240"/>
      <c r="V35" s="1241"/>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36"/>
      <c r="B36" s="1236"/>
      <c r="C36" s="1236"/>
      <c r="D36" s="1236"/>
      <c r="E36" s="1236"/>
      <c r="F36" s="1236">
        <v>1</v>
      </c>
      <c r="G36" s="847"/>
      <c r="H36" s="847"/>
      <c r="I36" s="1236"/>
      <c r="J36" s="1236">
        <v>1</v>
      </c>
      <c r="K36" s="855"/>
      <c r="L36" s="593" t="str">
        <f>mergeValue(A36) &amp;"."&amp; mergeValue(B36)&amp;"."&amp; mergeValue(C36)&amp;"."&amp; mergeValue(D36)&amp;"."&amp; mergeValue(E36)&amp;"."&amp; mergeValue(F36)</f>
        <v>1.1.1.1.1.1</v>
      </c>
      <c r="M36" s="555" t="s">
        <v>10</v>
      </c>
      <c r="N36" s="646"/>
      <c r="O36" s="1239"/>
      <c r="P36" s="1240"/>
      <c r="Q36" s="1240"/>
      <c r="R36" s="1240"/>
      <c r="S36" s="1240"/>
      <c r="T36" s="1240"/>
      <c r="U36" s="1240"/>
      <c r="V36" s="1241"/>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36"/>
      <c r="B37" s="1236"/>
      <c r="C37" s="1236"/>
      <c r="D37" s="1236"/>
      <c r="E37" s="1236"/>
      <c r="F37" s="1236"/>
      <c r="G37" s="847">
        <v>1</v>
      </c>
      <c r="H37" s="847"/>
      <c r="I37" s="1236"/>
      <c r="J37" s="1236"/>
      <c r="K37" s="855">
        <v>1</v>
      </c>
      <c r="L37" s="593" t="str">
        <f>mergeValue(A37) &amp;"."&amp; mergeValue(B37)&amp;"."&amp; mergeValue(C37)&amp;"."&amp; mergeValue(D37)&amp;"."&amp; mergeValue(E37)&amp;"."&amp; mergeValue(F37)&amp;"."&amp; mergeValue(G37)</f>
        <v>1.1.1.1.1.1.1</v>
      </c>
      <c r="M37" s="1069"/>
      <c r="N37" s="646"/>
      <c r="O37" s="562"/>
      <c r="P37" s="562"/>
      <c r="Q37" s="1094"/>
      <c r="R37" s="1231"/>
      <c r="S37" s="1232" t="s">
        <v>84</v>
      </c>
      <c r="T37" s="1231"/>
      <c r="U37" s="1232" t="s">
        <v>84</v>
      </c>
      <c r="V37" s="562"/>
      <c r="W37" s="1206"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36"/>
      <c r="B38" s="1236"/>
      <c r="C38" s="1236"/>
      <c r="D38" s="1236"/>
      <c r="E38" s="1236"/>
      <c r="F38" s="1236"/>
      <c r="G38" s="847"/>
      <c r="H38" s="847"/>
      <c r="I38" s="1236"/>
      <c r="J38" s="1236"/>
      <c r="K38" s="855"/>
      <c r="L38" s="600"/>
      <c r="M38" s="646"/>
      <c r="N38" s="646"/>
      <c r="O38" s="562"/>
      <c r="P38" s="562"/>
      <c r="Q38" s="584" t="str">
        <f>R37 &amp; "-" &amp; T37</f>
        <v>-</v>
      </c>
      <c r="R38" s="1231"/>
      <c r="S38" s="1232"/>
      <c r="T38" s="1231"/>
      <c r="U38" s="1232"/>
      <c r="V38" s="562"/>
      <c r="W38" s="1206"/>
      <c r="X38" s="585"/>
      <c r="Y38" s="589"/>
      <c r="Z38" s="589" t="str">
        <f t="shared" si="0"/>
        <v/>
      </c>
      <c r="AA38" s="589"/>
      <c r="AB38" s="589"/>
      <c r="AC38" s="589"/>
      <c r="AD38" s="585"/>
      <c r="AE38" s="585"/>
      <c r="AF38" s="585"/>
      <c r="AG38" s="585"/>
      <c r="AH38" s="585"/>
      <c r="AI38" s="585"/>
      <c r="AJ38" s="585"/>
    </row>
    <row r="39" spans="1:36" s="523" customFormat="1" ht="15" customHeight="1">
      <c r="A39" s="1236"/>
      <c r="B39" s="1236"/>
      <c r="C39" s="1236"/>
      <c r="D39" s="1236"/>
      <c r="E39" s="1236"/>
      <c r="F39" s="1236"/>
      <c r="G39" s="849"/>
      <c r="H39" s="847"/>
      <c r="I39" s="1236"/>
      <c r="J39" s="1236"/>
      <c r="K39" s="854"/>
      <c r="L39" s="538"/>
      <c r="M39" s="557" t="s">
        <v>25</v>
      </c>
      <c r="N39" s="564"/>
      <c r="O39" s="564"/>
      <c r="P39" s="564"/>
      <c r="Q39" s="564"/>
      <c r="R39" s="564"/>
      <c r="S39" s="564"/>
      <c r="T39" s="564"/>
      <c r="U39" s="564"/>
      <c r="V39" s="560"/>
      <c r="W39" s="1206"/>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36"/>
      <c r="B40" s="1236"/>
      <c r="C40" s="1236"/>
      <c r="D40" s="1236"/>
      <c r="E40" s="1236"/>
      <c r="F40" s="849"/>
      <c r="G40" s="849"/>
      <c r="H40" s="847"/>
      <c r="I40" s="1236"/>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36"/>
      <c r="B41" s="1236"/>
      <c r="C41" s="1236"/>
      <c r="D41" s="1236"/>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36"/>
      <c r="B42" s="1236"/>
      <c r="C42" s="1236"/>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36"/>
      <c r="B43" s="1236"/>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36"/>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92" s="523" customFormat="1" ht="22.5">
      <c r="A49" s="1236">
        <v>1</v>
      </c>
      <c r="B49" s="865"/>
      <c r="C49" s="865"/>
      <c r="D49" s="865"/>
      <c r="E49" s="866"/>
      <c r="F49" s="867"/>
      <c r="G49" s="867"/>
      <c r="H49" s="867"/>
      <c r="I49" s="868"/>
      <c r="J49" s="863"/>
      <c r="K49" s="870"/>
      <c r="L49" s="593">
        <f>mergeValue(A49)</f>
        <v>1</v>
      </c>
      <c r="M49" s="641" t="s">
        <v>20</v>
      </c>
      <c r="N49" s="646"/>
      <c r="O49" s="1286"/>
      <c r="P49" s="1287"/>
      <c r="Q49" s="1287"/>
      <c r="R49" s="1287"/>
      <c r="S49" s="1287"/>
      <c r="T49" s="1287"/>
      <c r="U49" s="1287"/>
      <c r="V49" s="1287"/>
      <c r="W49" s="1287"/>
      <c r="X49" s="1287"/>
      <c r="Y49" s="1287"/>
      <c r="Z49" s="1287"/>
      <c r="AA49" s="1287"/>
      <c r="AB49" s="1287"/>
      <c r="AC49" s="1287"/>
      <c r="AD49" s="1287"/>
      <c r="AE49" s="1287"/>
      <c r="AF49" s="1287"/>
      <c r="AG49" s="1287"/>
      <c r="AH49" s="1287"/>
      <c r="AI49" s="1287"/>
      <c r="AJ49" s="1287"/>
      <c r="AK49" s="1287"/>
      <c r="AL49" s="1287"/>
      <c r="AM49" s="1287"/>
      <c r="AN49" s="1287"/>
      <c r="AO49" s="1287"/>
      <c r="AP49" s="1287"/>
      <c r="AQ49" s="1287"/>
      <c r="AR49" s="1287"/>
      <c r="AS49" s="1287"/>
      <c r="AT49" s="1287"/>
      <c r="AU49" s="1287"/>
      <c r="AV49" s="1287"/>
      <c r="AW49" s="1287"/>
      <c r="AX49" s="1287"/>
      <c r="AY49" s="1287"/>
      <c r="AZ49" s="1287"/>
      <c r="BA49" s="1287"/>
      <c r="BB49" s="1287"/>
      <c r="BC49" s="1287"/>
      <c r="BD49" s="1287"/>
      <c r="BE49" s="1287"/>
      <c r="BF49" s="1287"/>
      <c r="BG49" s="1287"/>
      <c r="BH49" s="1287"/>
      <c r="BI49" s="1287"/>
      <c r="BJ49" s="1287"/>
      <c r="BK49" s="1287"/>
      <c r="BL49" s="1287"/>
      <c r="BM49" s="1287"/>
      <c r="BN49" s="1287"/>
      <c r="BO49" s="1287"/>
      <c r="BP49" s="1287"/>
      <c r="BQ49" s="1287"/>
      <c r="BR49" s="1287"/>
      <c r="BS49" s="1287"/>
      <c r="BT49" s="1287"/>
      <c r="BU49" s="1287"/>
      <c r="BV49" s="1287"/>
      <c r="BW49" s="1287"/>
      <c r="BX49" s="1287"/>
      <c r="BY49" s="1287"/>
      <c r="BZ49" s="1288"/>
      <c r="CA49" s="630" t="s">
        <v>476</v>
      </c>
      <c r="CB49" s="585"/>
      <c r="CC49" s="589"/>
      <c r="CD49" s="589" t="str">
        <f t="shared" ref="CD49:CD62" si="1">IF(M49="","",M49 )</f>
        <v>Наименование тарифа</v>
      </c>
      <c r="CE49" s="589"/>
      <c r="CF49" s="589"/>
      <c r="CG49" s="589"/>
      <c r="CH49" s="585"/>
      <c r="CI49" s="585"/>
      <c r="CJ49" s="585"/>
      <c r="CK49" s="585"/>
      <c r="CL49" s="585"/>
      <c r="CM49" s="585"/>
      <c r="CN49" s="585"/>
    </row>
    <row r="50" spans="1:92" s="523" customFormat="1" ht="22.5">
      <c r="A50" s="1236"/>
      <c r="B50" s="1236">
        <v>1</v>
      </c>
      <c r="C50" s="865"/>
      <c r="D50" s="865"/>
      <c r="E50" s="867"/>
      <c r="F50" s="867"/>
      <c r="G50" s="867"/>
      <c r="H50" s="867"/>
      <c r="I50" s="862"/>
      <c r="J50" s="861"/>
      <c r="K50" s="864"/>
      <c r="L50" s="593" t="str">
        <f>mergeValue(A50) &amp;"."&amp; mergeValue(B50)</f>
        <v>1.1</v>
      </c>
      <c r="M50" s="546" t="s">
        <v>16</v>
      </c>
      <c r="N50" s="646"/>
      <c r="O50" s="1286"/>
      <c r="P50" s="1287"/>
      <c r="Q50" s="1287"/>
      <c r="R50" s="1287"/>
      <c r="S50" s="1287"/>
      <c r="T50" s="1287"/>
      <c r="U50" s="1287"/>
      <c r="V50" s="1287"/>
      <c r="W50" s="1287"/>
      <c r="X50" s="1287"/>
      <c r="Y50" s="1287"/>
      <c r="Z50" s="1287"/>
      <c r="AA50" s="1287"/>
      <c r="AB50" s="1287"/>
      <c r="AC50" s="1287"/>
      <c r="AD50" s="1287"/>
      <c r="AE50" s="1287"/>
      <c r="AF50" s="1287"/>
      <c r="AG50" s="1287"/>
      <c r="AH50" s="1287"/>
      <c r="AI50" s="1287"/>
      <c r="AJ50" s="1287"/>
      <c r="AK50" s="1287"/>
      <c r="AL50" s="1287"/>
      <c r="AM50" s="1287"/>
      <c r="AN50" s="1287"/>
      <c r="AO50" s="1287"/>
      <c r="AP50" s="1287"/>
      <c r="AQ50" s="1287"/>
      <c r="AR50" s="1287"/>
      <c r="AS50" s="1287"/>
      <c r="AT50" s="1287"/>
      <c r="AU50" s="1287"/>
      <c r="AV50" s="1287"/>
      <c r="AW50" s="1287"/>
      <c r="AX50" s="1287"/>
      <c r="AY50" s="1287"/>
      <c r="AZ50" s="1287"/>
      <c r="BA50" s="1287"/>
      <c r="BB50" s="1287"/>
      <c r="BC50" s="1287"/>
      <c r="BD50" s="1287"/>
      <c r="BE50" s="1287"/>
      <c r="BF50" s="1287"/>
      <c r="BG50" s="1287"/>
      <c r="BH50" s="1287"/>
      <c r="BI50" s="1287"/>
      <c r="BJ50" s="1287"/>
      <c r="BK50" s="1287"/>
      <c r="BL50" s="1287"/>
      <c r="BM50" s="1287"/>
      <c r="BN50" s="1287"/>
      <c r="BO50" s="1287"/>
      <c r="BP50" s="1287"/>
      <c r="BQ50" s="1287"/>
      <c r="BR50" s="1287"/>
      <c r="BS50" s="1287"/>
      <c r="BT50" s="1287"/>
      <c r="BU50" s="1287"/>
      <c r="BV50" s="1287"/>
      <c r="BW50" s="1287"/>
      <c r="BX50" s="1287"/>
      <c r="BY50" s="1287"/>
      <c r="BZ50" s="1288"/>
      <c r="CA50" s="630" t="s">
        <v>477</v>
      </c>
      <c r="CB50" s="585"/>
      <c r="CC50" s="589"/>
      <c r="CD50" s="589" t="str">
        <f t="shared" si="1"/>
        <v>Территория действия тарифа</v>
      </c>
      <c r="CE50" s="589"/>
      <c r="CF50" s="589"/>
      <c r="CG50" s="589"/>
      <c r="CH50" s="585"/>
      <c r="CI50" s="585"/>
      <c r="CJ50" s="585"/>
      <c r="CK50" s="585"/>
      <c r="CL50" s="585"/>
      <c r="CM50" s="585"/>
      <c r="CN50" s="585"/>
    </row>
    <row r="51" spans="1:92" s="523" customFormat="1" ht="22.5">
      <c r="A51" s="1236"/>
      <c r="B51" s="1236"/>
      <c r="C51" s="1236">
        <v>1</v>
      </c>
      <c r="D51" s="865"/>
      <c r="E51" s="867"/>
      <c r="F51" s="867"/>
      <c r="G51" s="867"/>
      <c r="H51" s="867"/>
      <c r="I51" s="869"/>
      <c r="J51" s="861"/>
      <c r="K51" s="864"/>
      <c r="L51" s="593" t="str">
        <f>mergeValue(A51) &amp;"."&amp; mergeValue(B51)&amp;"."&amp; mergeValue(C51)</f>
        <v>1.1.1</v>
      </c>
      <c r="M51" s="547" t="s">
        <v>7</v>
      </c>
      <c r="N51" s="646"/>
      <c r="O51" s="1286"/>
      <c r="P51" s="1287"/>
      <c r="Q51" s="1287"/>
      <c r="R51" s="1287"/>
      <c r="S51" s="1287"/>
      <c r="T51" s="1287"/>
      <c r="U51" s="1287"/>
      <c r="V51" s="1287"/>
      <c r="W51" s="1287"/>
      <c r="X51" s="1287"/>
      <c r="Y51" s="1287"/>
      <c r="Z51" s="1287"/>
      <c r="AA51" s="1287"/>
      <c r="AB51" s="1287"/>
      <c r="AC51" s="1287"/>
      <c r="AD51" s="1287"/>
      <c r="AE51" s="1287"/>
      <c r="AF51" s="1287"/>
      <c r="AG51" s="1287"/>
      <c r="AH51" s="1287"/>
      <c r="AI51" s="1287"/>
      <c r="AJ51" s="1287"/>
      <c r="AK51" s="1287"/>
      <c r="AL51" s="1287"/>
      <c r="AM51" s="1287"/>
      <c r="AN51" s="1287"/>
      <c r="AO51" s="1287"/>
      <c r="AP51" s="1287"/>
      <c r="AQ51" s="1287"/>
      <c r="AR51" s="1287"/>
      <c r="AS51" s="1287"/>
      <c r="AT51" s="1287"/>
      <c r="AU51" s="1287"/>
      <c r="AV51" s="1287"/>
      <c r="AW51" s="1287"/>
      <c r="AX51" s="1287"/>
      <c r="AY51" s="1287"/>
      <c r="AZ51" s="1287"/>
      <c r="BA51" s="1287"/>
      <c r="BB51" s="1287"/>
      <c r="BC51" s="1287"/>
      <c r="BD51" s="1287"/>
      <c r="BE51" s="1287"/>
      <c r="BF51" s="1287"/>
      <c r="BG51" s="1287"/>
      <c r="BH51" s="1287"/>
      <c r="BI51" s="1287"/>
      <c r="BJ51" s="1287"/>
      <c r="BK51" s="1287"/>
      <c r="BL51" s="1287"/>
      <c r="BM51" s="1287"/>
      <c r="BN51" s="1287"/>
      <c r="BO51" s="1287"/>
      <c r="BP51" s="1287"/>
      <c r="BQ51" s="1287"/>
      <c r="BR51" s="1287"/>
      <c r="BS51" s="1287"/>
      <c r="BT51" s="1287"/>
      <c r="BU51" s="1287"/>
      <c r="BV51" s="1287"/>
      <c r="BW51" s="1287"/>
      <c r="BX51" s="1287"/>
      <c r="BY51" s="1287"/>
      <c r="BZ51" s="1288"/>
      <c r="CA51" s="630" t="s">
        <v>633</v>
      </c>
      <c r="CB51" s="585"/>
      <c r="CC51" s="589"/>
      <c r="CD51" s="589" t="str">
        <f t="shared" si="1"/>
        <v xml:space="preserve">Наименование системы теплоснабжения </v>
      </c>
      <c r="CE51" s="589"/>
      <c r="CF51" s="589"/>
      <c r="CG51" s="589"/>
      <c r="CH51" s="585"/>
      <c r="CI51" s="585"/>
      <c r="CJ51" s="585"/>
      <c r="CK51" s="585"/>
      <c r="CL51" s="585"/>
      <c r="CM51" s="585"/>
      <c r="CN51" s="585"/>
    </row>
    <row r="52" spans="1:92" s="523" customFormat="1" ht="22.5">
      <c r="A52" s="1236"/>
      <c r="B52" s="1236"/>
      <c r="C52" s="1236"/>
      <c r="D52" s="1236">
        <v>1</v>
      </c>
      <c r="E52" s="867"/>
      <c r="F52" s="867"/>
      <c r="G52" s="867"/>
      <c r="H52" s="867"/>
      <c r="I52" s="869"/>
      <c r="J52" s="861"/>
      <c r="K52" s="864"/>
      <c r="L52" s="593" t="str">
        <f>mergeValue(A52) &amp;"."&amp; mergeValue(B52)&amp;"."&amp; mergeValue(C52)&amp;"."&amp; mergeValue(D52)</f>
        <v>1.1.1.1</v>
      </c>
      <c r="M52" s="548" t="s">
        <v>22</v>
      </c>
      <c r="N52" s="646"/>
      <c r="O52" s="1286"/>
      <c r="P52" s="1287"/>
      <c r="Q52" s="1287"/>
      <c r="R52" s="1287"/>
      <c r="S52" s="1287"/>
      <c r="T52" s="1287"/>
      <c r="U52" s="1287"/>
      <c r="V52" s="1287"/>
      <c r="W52" s="1287"/>
      <c r="X52" s="1287"/>
      <c r="Y52" s="1287"/>
      <c r="Z52" s="1287"/>
      <c r="AA52" s="1287"/>
      <c r="AB52" s="1287"/>
      <c r="AC52" s="1287"/>
      <c r="AD52" s="1287"/>
      <c r="AE52" s="1287"/>
      <c r="AF52" s="1287"/>
      <c r="AG52" s="1287"/>
      <c r="AH52" s="1287"/>
      <c r="AI52" s="1287"/>
      <c r="AJ52" s="1287"/>
      <c r="AK52" s="1287"/>
      <c r="AL52" s="1287"/>
      <c r="AM52" s="1287"/>
      <c r="AN52" s="1287"/>
      <c r="AO52" s="1287"/>
      <c r="AP52" s="1287"/>
      <c r="AQ52" s="1287"/>
      <c r="AR52" s="1287"/>
      <c r="AS52" s="1287"/>
      <c r="AT52" s="1287"/>
      <c r="AU52" s="1287"/>
      <c r="AV52" s="1287"/>
      <c r="AW52" s="1287"/>
      <c r="AX52" s="1287"/>
      <c r="AY52" s="1287"/>
      <c r="AZ52" s="1287"/>
      <c r="BA52" s="1287"/>
      <c r="BB52" s="1287"/>
      <c r="BC52" s="1287"/>
      <c r="BD52" s="1287"/>
      <c r="BE52" s="1287"/>
      <c r="BF52" s="1287"/>
      <c r="BG52" s="1287"/>
      <c r="BH52" s="1287"/>
      <c r="BI52" s="1287"/>
      <c r="BJ52" s="1287"/>
      <c r="BK52" s="1287"/>
      <c r="BL52" s="1287"/>
      <c r="BM52" s="1287"/>
      <c r="BN52" s="1287"/>
      <c r="BO52" s="1287"/>
      <c r="BP52" s="1287"/>
      <c r="BQ52" s="1287"/>
      <c r="BR52" s="1287"/>
      <c r="BS52" s="1287"/>
      <c r="BT52" s="1287"/>
      <c r="BU52" s="1287"/>
      <c r="BV52" s="1287"/>
      <c r="BW52" s="1287"/>
      <c r="BX52" s="1287"/>
      <c r="BY52" s="1287"/>
      <c r="BZ52" s="1288"/>
      <c r="CA52" s="630" t="s">
        <v>634</v>
      </c>
      <c r="CB52" s="585"/>
      <c r="CC52" s="589"/>
      <c r="CD52" s="589" t="str">
        <f t="shared" si="1"/>
        <v xml:space="preserve">Источник тепловой энергии  </v>
      </c>
      <c r="CE52" s="589"/>
      <c r="CF52" s="589"/>
      <c r="CG52" s="589"/>
      <c r="CH52" s="585"/>
      <c r="CI52" s="585"/>
      <c r="CJ52" s="585"/>
      <c r="CK52" s="585"/>
      <c r="CL52" s="585"/>
      <c r="CM52" s="585"/>
      <c r="CN52" s="585"/>
    </row>
    <row r="53" spans="1:92" s="523" customFormat="1" ht="101.25">
      <c r="A53" s="1236"/>
      <c r="B53" s="1236"/>
      <c r="C53" s="1236"/>
      <c r="D53" s="1236"/>
      <c r="E53" s="1236">
        <v>1</v>
      </c>
      <c r="F53" s="867"/>
      <c r="G53" s="867"/>
      <c r="H53" s="865">
        <v>1</v>
      </c>
      <c r="I53" s="1236">
        <v>1</v>
      </c>
      <c r="J53" s="867"/>
      <c r="K53" s="872"/>
      <c r="L53" s="593" t="str">
        <f>mergeValue(A53) &amp;"."&amp; mergeValue(B53)&amp;"."&amp; mergeValue(C53)&amp;"."&amp; mergeValue(D53)&amp;"."&amp; mergeValue(E53)</f>
        <v>1.1.1.1.1</v>
      </c>
      <c r="M53" s="554" t="s">
        <v>9</v>
      </c>
      <c r="N53" s="646"/>
      <c r="O53" s="1239"/>
      <c r="P53" s="1240"/>
      <c r="Q53" s="1240"/>
      <c r="R53" s="1240"/>
      <c r="S53" s="1240"/>
      <c r="T53" s="1240"/>
      <c r="U53" s="1240"/>
      <c r="V53" s="1240"/>
      <c r="W53" s="1240"/>
      <c r="X53" s="1240"/>
      <c r="Y53" s="1240"/>
      <c r="Z53" s="1240"/>
      <c r="AA53" s="1240"/>
      <c r="AB53" s="1240"/>
      <c r="AC53" s="1240"/>
      <c r="AD53" s="1240"/>
      <c r="AE53" s="1240"/>
      <c r="AF53" s="1240"/>
      <c r="AG53" s="1240"/>
      <c r="AH53" s="1240"/>
      <c r="AI53" s="1240"/>
      <c r="AJ53" s="1240"/>
      <c r="AK53" s="1240"/>
      <c r="AL53" s="1240"/>
      <c r="AM53" s="1240"/>
      <c r="AN53" s="1240"/>
      <c r="AO53" s="1240"/>
      <c r="AP53" s="1240"/>
      <c r="AQ53" s="1240"/>
      <c r="AR53" s="1240"/>
      <c r="AS53" s="1240"/>
      <c r="AT53" s="1240"/>
      <c r="AU53" s="1240"/>
      <c r="AV53" s="1240"/>
      <c r="AW53" s="1240"/>
      <c r="AX53" s="1240"/>
      <c r="AY53" s="1240"/>
      <c r="AZ53" s="1240"/>
      <c r="BA53" s="1240"/>
      <c r="BB53" s="1240"/>
      <c r="BC53" s="1240"/>
      <c r="BD53" s="1240"/>
      <c r="BE53" s="1240"/>
      <c r="BF53" s="1240"/>
      <c r="BG53" s="1240"/>
      <c r="BH53" s="1240"/>
      <c r="BI53" s="1240"/>
      <c r="BJ53" s="1240"/>
      <c r="BK53" s="1240"/>
      <c r="BL53" s="1240"/>
      <c r="BM53" s="1240"/>
      <c r="BN53" s="1240"/>
      <c r="BO53" s="1240"/>
      <c r="BP53" s="1240"/>
      <c r="BQ53" s="1240"/>
      <c r="BR53" s="1240"/>
      <c r="BS53" s="1240"/>
      <c r="BT53" s="1240"/>
      <c r="BU53" s="1240"/>
      <c r="BV53" s="1240"/>
      <c r="BW53" s="1240"/>
      <c r="BX53" s="1240"/>
      <c r="BY53" s="1240"/>
      <c r="BZ53" s="1241"/>
      <c r="CA53" s="630" t="s">
        <v>638</v>
      </c>
      <c r="CB53" s="585"/>
      <c r="CC53" s="589"/>
      <c r="CD53" s="589" t="str">
        <f t="shared" si="1"/>
        <v>Схема подключения теплопотребляющей установки к коллектору источника тепловой энергии</v>
      </c>
      <c r="CE53" s="589"/>
      <c r="CF53" s="589"/>
      <c r="CG53" s="589"/>
      <c r="CH53" s="585"/>
      <c r="CI53" s="585"/>
      <c r="CJ53" s="585"/>
      <c r="CK53" s="585"/>
      <c r="CL53" s="585"/>
      <c r="CM53" s="585"/>
      <c r="CN53" s="585"/>
    </row>
    <row r="54" spans="1:92" s="523" customFormat="1" ht="90">
      <c r="A54" s="1236"/>
      <c r="B54" s="1236"/>
      <c r="C54" s="1236"/>
      <c r="D54" s="1236"/>
      <c r="E54" s="1236"/>
      <c r="F54" s="1236">
        <v>1</v>
      </c>
      <c r="G54" s="865"/>
      <c r="H54" s="865"/>
      <c r="I54" s="1236"/>
      <c r="J54" s="1236">
        <v>1</v>
      </c>
      <c r="K54" s="873"/>
      <c r="L54" s="593" t="str">
        <f>mergeValue(A54) &amp;"."&amp; mergeValue(B54)&amp;"."&amp; mergeValue(C54)&amp;"."&amp; mergeValue(D54)&amp;"."&amp; mergeValue(E54)&amp;"."&amp; mergeValue(F54)</f>
        <v>1.1.1.1.1.1</v>
      </c>
      <c r="M54" s="555" t="s">
        <v>10</v>
      </c>
      <c r="N54" s="646"/>
      <c r="O54" s="1239"/>
      <c r="P54" s="1240"/>
      <c r="Q54" s="1240"/>
      <c r="R54" s="1240"/>
      <c r="S54" s="1240"/>
      <c r="T54" s="1240"/>
      <c r="U54" s="1240"/>
      <c r="V54" s="1240"/>
      <c r="W54" s="1240"/>
      <c r="X54" s="1240"/>
      <c r="Y54" s="1240"/>
      <c r="Z54" s="1240"/>
      <c r="AA54" s="1240"/>
      <c r="AB54" s="1240"/>
      <c r="AC54" s="1240"/>
      <c r="AD54" s="1240"/>
      <c r="AE54" s="1240"/>
      <c r="AF54" s="1240"/>
      <c r="AG54" s="1240"/>
      <c r="AH54" s="1240"/>
      <c r="AI54" s="1240"/>
      <c r="AJ54" s="1240"/>
      <c r="AK54" s="1240"/>
      <c r="AL54" s="1240"/>
      <c r="AM54" s="1240"/>
      <c r="AN54" s="1240"/>
      <c r="AO54" s="1240"/>
      <c r="AP54" s="1240"/>
      <c r="AQ54" s="1240"/>
      <c r="AR54" s="1240"/>
      <c r="AS54" s="1240"/>
      <c r="AT54" s="1240"/>
      <c r="AU54" s="1240"/>
      <c r="AV54" s="1240"/>
      <c r="AW54" s="1240"/>
      <c r="AX54" s="1240"/>
      <c r="AY54" s="1240"/>
      <c r="AZ54" s="1240"/>
      <c r="BA54" s="1240"/>
      <c r="BB54" s="1240"/>
      <c r="BC54" s="1240"/>
      <c r="BD54" s="1240"/>
      <c r="BE54" s="1240"/>
      <c r="BF54" s="1240"/>
      <c r="BG54" s="1240"/>
      <c r="BH54" s="1240"/>
      <c r="BI54" s="1240"/>
      <c r="BJ54" s="1240"/>
      <c r="BK54" s="1240"/>
      <c r="BL54" s="1240"/>
      <c r="BM54" s="1240"/>
      <c r="BN54" s="1240"/>
      <c r="BO54" s="1240"/>
      <c r="BP54" s="1240"/>
      <c r="BQ54" s="1240"/>
      <c r="BR54" s="1240"/>
      <c r="BS54" s="1240"/>
      <c r="BT54" s="1240"/>
      <c r="BU54" s="1240"/>
      <c r="BV54" s="1240"/>
      <c r="BW54" s="1240"/>
      <c r="BX54" s="1240"/>
      <c r="BY54" s="1240"/>
      <c r="BZ54" s="1241"/>
      <c r="CA54" s="630" t="s">
        <v>636</v>
      </c>
      <c r="CB54" s="585"/>
      <c r="CC54" s="589"/>
      <c r="CD54" s="589" t="str">
        <f t="shared" si="1"/>
        <v>Группа потребителей</v>
      </c>
      <c r="CE54" s="589"/>
      <c r="CF54" s="589"/>
      <c r="CG54" s="589"/>
      <c r="CH54" s="585"/>
      <c r="CI54" s="585"/>
      <c r="CJ54" s="585"/>
      <c r="CK54" s="585"/>
      <c r="CL54" s="585"/>
      <c r="CM54" s="585"/>
      <c r="CN54" s="585"/>
    </row>
    <row r="55" spans="1:92" s="523" customFormat="1" ht="195.75" customHeight="1">
      <c r="A55" s="1236"/>
      <c r="B55" s="1236"/>
      <c r="C55" s="1236"/>
      <c r="D55" s="1236"/>
      <c r="E55" s="1236"/>
      <c r="F55" s="1236"/>
      <c r="G55" s="865">
        <v>1</v>
      </c>
      <c r="H55" s="865"/>
      <c r="I55" s="1236"/>
      <c r="J55" s="1236"/>
      <c r="K55" s="873">
        <v>1</v>
      </c>
      <c r="L55" s="593" t="str">
        <f>mergeValue(A55) &amp;"."&amp; mergeValue(B55)&amp;"."&amp; mergeValue(C55)&amp;"."&amp; mergeValue(D55)&amp;"."&amp; mergeValue(E55)&amp;"."&amp; mergeValue(F55)&amp;"."&amp; mergeValue(G55)</f>
        <v>1.1.1.1.1.1.1</v>
      </c>
      <c r="M55" s="1069"/>
      <c r="N55" s="646"/>
      <c r="O55" s="683"/>
      <c r="P55" s="562"/>
      <c r="Q55" s="1094"/>
      <c r="R55" s="1231"/>
      <c r="S55" s="1232" t="s">
        <v>84</v>
      </c>
      <c r="T55" s="1231"/>
      <c r="U55" s="1232" t="s">
        <v>84</v>
      </c>
      <c r="V55" s="683"/>
      <c r="W55" s="763"/>
      <c r="X55" s="1094"/>
      <c r="Y55" s="1231"/>
      <c r="Z55" s="1232" t="s">
        <v>84</v>
      </c>
      <c r="AA55" s="1231"/>
      <c r="AB55" s="1232" t="s">
        <v>84</v>
      </c>
      <c r="AC55" s="683"/>
      <c r="AD55" s="763"/>
      <c r="AE55" s="1094"/>
      <c r="AF55" s="1231"/>
      <c r="AG55" s="1232" t="s">
        <v>84</v>
      </c>
      <c r="AH55" s="1231"/>
      <c r="AI55" s="1232" t="s">
        <v>84</v>
      </c>
      <c r="AJ55" s="683"/>
      <c r="AK55" s="763"/>
      <c r="AL55" s="1094"/>
      <c r="AM55" s="1231"/>
      <c r="AN55" s="1232" t="s">
        <v>84</v>
      </c>
      <c r="AO55" s="1231"/>
      <c r="AP55" s="1232" t="s">
        <v>84</v>
      </c>
      <c r="AQ55" s="683"/>
      <c r="AR55" s="763"/>
      <c r="AS55" s="1094"/>
      <c r="AT55" s="1231"/>
      <c r="AU55" s="1232" t="s">
        <v>84</v>
      </c>
      <c r="AV55" s="1231"/>
      <c r="AW55" s="1232" t="s">
        <v>84</v>
      </c>
      <c r="AX55" s="683"/>
      <c r="AY55" s="763"/>
      <c r="AZ55" s="1094"/>
      <c r="BA55" s="1231"/>
      <c r="BB55" s="1232" t="s">
        <v>84</v>
      </c>
      <c r="BC55" s="1231"/>
      <c r="BD55" s="1232" t="s">
        <v>84</v>
      </c>
      <c r="BE55" s="683"/>
      <c r="BF55" s="763"/>
      <c r="BG55" s="1094"/>
      <c r="BH55" s="1231"/>
      <c r="BI55" s="1232" t="s">
        <v>84</v>
      </c>
      <c r="BJ55" s="1231"/>
      <c r="BK55" s="1232" t="s">
        <v>84</v>
      </c>
      <c r="BL55" s="683"/>
      <c r="BM55" s="763"/>
      <c r="BN55" s="1094"/>
      <c r="BO55" s="1231"/>
      <c r="BP55" s="1232" t="s">
        <v>84</v>
      </c>
      <c r="BQ55" s="1231"/>
      <c r="BR55" s="1232" t="s">
        <v>84</v>
      </c>
      <c r="BS55" s="683"/>
      <c r="BT55" s="763"/>
      <c r="BU55" s="1094"/>
      <c r="BV55" s="1231"/>
      <c r="BW55" s="1232" t="s">
        <v>84</v>
      </c>
      <c r="BX55" s="1231"/>
      <c r="BY55" s="1232" t="s">
        <v>85</v>
      </c>
      <c r="BZ55" s="562"/>
      <c r="CA55" s="1206" t="s">
        <v>655</v>
      </c>
      <c r="CB55" s="585" t="str">
        <f>strCheckDate(O56:BZ56)</f>
        <v/>
      </c>
      <c r="CC55" s="589"/>
      <c r="CD55" s="589" t="str">
        <f t="shared" si="1"/>
        <v/>
      </c>
      <c r="CE55" s="589"/>
      <c r="CF55" s="589"/>
      <c r="CG55" s="589"/>
      <c r="CH55" s="585"/>
      <c r="CI55" s="585"/>
      <c r="CJ55" s="585"/>
      <c r="CK55" s="585"/>
      <c r="CL55" s="585"/>
      <c r="CM55" s="585"/>
      <c r="CN55" s="585"/>
    </row>
    <row r="56" spans="1:92" s="523" customFormat="1" ht="14.25" hidden="1" customHeight="1">
      <c r="A56" s="1236"/>
      <c r="B56" s="1236"/>
      <c r="C56" s="1236"/>
      <c r="D56" s="1236"/>
      <c r="E56" s="1236"/>
      <c r="F56" s="1236"/>
      <c r="G56" s="865"/>
      <c r="H56" s="865"/>
      <c r="I56" s="1236"/>
      <c r="J56" s="1236"/>
      <c r="K56" s="873"/>
      <c r="L56" s="600"/>
      <c r="M56" s="646"/>
      <c r="N56" s="646"/>
      <c r="O56" s="562"/>
      <c r="P56" s="562"/>
      <c r="Q56" s="584" t="str">
        <f>R55 &amp; "-" &amp; T55</f>
        <v>-</v>
      </c>
      <c r="R56" s="1231"/>
      <c r="S56" s="1232"/>
      <c r="T56" s="1231"/>
      <c r="U56" s="1232"/>
      <c r="V56" s="763"/>
      <c r="W56" s="763"/>
      <c r="X56" s="769" t="str">
        <f>Y55 &amp; "-" &amp; AA55</f>
        <v>-</v>
      </c>
      <c r="Y56" s="1231"/>
      <c r="Z56" s="1232"/>
      <c r="AA56" s="1231"/>
      <c r="AB56" s="1232"/>
      <c r="AC56" s="763"/>
      <c r="AD56" s="763"/>
      <c r="AE56" s="769" t="str">
        <f>AF55 &amp; "-" &amp; AH55</f>
        <v>-</v>
      </c>
      <c r="AF56" s="1231"/>
      <c r="AG56" s="1232"/>
      <c r="AH56" s="1231"/>
      <c r="AI56" s="1232"/>
      <c r="AJ56" s="763"/>
      <c r="AK56" s="763"/>
      <c r="AL56" s="769" t="str">
        <f>AM55 &amp; "-" &amp; AO55</f>
        <v>-</v>
      </c>
      <c r="AM56" s="1231"/>
      <c r="AN56" s="1232"/>
      <c r="AO56" s="1231"/>
      <c r="AP56" s="1232"/>
      <c r="AQ56" s="763"/>
      <c r="AR56" s="763"/>
      <c r="AS56" s="769" t="str">
        <f>AT55 &amp; "-" &amp; AV55</f>
        <v>-</v>
      </c>
      <c r="AT56" s="1231"/>
      <c r="AU56" s="1232"/>
      <c r="AV56" s="1231"/>
      <c r="AW56" s="1232"/>
      <c r="AX56" s="763"/>
      <c r="AY56" s="763"/>
      <c r="AZ56" s="769" t="str">
        <f>BA55 &amp; "-" &amp; BC55</f>
        <v>-</v>
      </c>
      <c r="BA56" s="1231"/>
      <c r="BB56" s="1232"/>
      <c r="BC56" s="1231"/>
      <c r="BD56" s="1232"/>
      <c r="BE56" s="763"/>
      <c r="BF56" s="763"/>
      <c r="BG56" s="769" t="str">
        <f>BH55 &amp; "-" &amp; BJ55</f>
        <v>-</v>
      </c>
      <c r="BH56" s="1231"/>
      <c r="BI56" s="1232"/>
      <c r="BJ56" s="1231"/>
      <c r="BK56" s="1232"/>
      <c r="BL56" s="763"/>
      <c r="BM56" s="763"/>
      <c r="BN56" s="769" t="str">
        <f>BO55 &amp; "-" &amp; BQ55</f>
        <v>-</v>
      </c>
      <c r="BO56" s="1231"/>
      <c r="BP56" s="1232"/>
      <c r="BQ56" s="1231"/>
      <c r="BR56" s="1232"/>
      <c r="BS56" s="763"/>
      <c r="BT56" s="763"/>
      <c r="BU56" s="769" t="str">
        <f>BV55 &amp; "-" &amp; BX55</f>
        <v>-</v>
      </c>
      <c r="BV56" s="1231"/>
      <c r="BW56" s="1232"/>
      <c r="BX56" s="1231"/>
      <c r="BY56" s="1232"/>
      <c r="BZ56" s="562"/>
      <c r="CA56" s="1206"/>
      <c r="CB56" s="585"/>
      <c r="CC56" s="589"/>
      <c r="CD56" s="589" t="str">
        <f t="shared" si="1"/>
        <v/>
      </c>
      <c r="CE56" s="589"/>
      <c r="CF56" s="589"/>
      <c r="CG56" s="589"/>
      <c r="CH56" s="585"/>
      <c r="CI56" s="585"/>
      <c r="CJ56" s="585"/>
      <c r="CK56" s="585"/>
      <c r="CL56" s="585"/>
      <c r="CM56" s="585"/>
      <c r="CN56" s="585"/>
    </row>
    <row r="57" spans="1:92" s="523" customFormat="1" ht="15" customHeight="1">
      <c r="A57" s="1236"/>
      <c r="B57" s="1236"/>
      <c r="C57" s="1236"/>
      <c r="D57" s="1236"/>
      <c r="E57" s="1236"/>
      <c r="F57" s="1236"/>
      <c r="G57" s="867"/>
      <c r="H57" s="865"/>
      <c r="I57" s="1236"/>
      <c r="J57" s="1236"/>
      <c r="K57" s="872"/>
      <c r="L57" s="538"/>
      <c r="M57" s="557" t="s">
        <v>25</v>
      </c>
      <c r="N57" s="564"/>
      <c r="O57" s="564"/>
      <c r="P57" s="564"/>
      <c r="Q57" s="564"/>
      <c r="R57" s="564"/>
      <c r="S57" s="564"/>
      <c r="T57" s="564"/>
      <c r="U57" s="564"/>
      <c r="V57" s="1006"/>
      <c r="W57" s="1006"/>
      <c r="X57" s="1006"/>
      <c r="Y57" s="1006"/>
      <c r="Z57" s="1006"/>
      <c r="AA57" s="1006"/>
      <c r="AB57" s="1006"/>
      <c r="AC57" s="1006"/>
      <c r="AD57" s="1006"/>
      <c r="AE57" s="1006"/>
      <c r="AF57" s="1006"/>
      <c r="AG57" s="1006"/>
      <c r="AH57" s="1006"/>
      <c r="AI57" s="1006"/>
      <c r="AJ57" s="1006"/>
      <c r="AK57" s="1006"/>
      <c r="AL57" s="1006"/>
      <c r="AM57" s="1006"/>
      <c r="AN57" s="1006"/>
      <c r="AO57" s="1006"/>
      <c r="AP57" s="1006"/>
      <c r="AQ57" s="1006"/>
      <c r="AR57" s="1006"/>
      <c r="AS57" s="1006"/>
      <c r="AT57" s="1006"/>
      <c r="AU57" s="1006"/>
      <c r="AV57" s="1006"/>
      <c r="AW57" s="1006"/>
      <c r="AX57" s="1006"/>
      <c r="AY57" s="1006"/>
      <c r="AZ57" s="1006"/>
      <c r="BA57" s="1006"/>
      <c r="BB57" s="1006"/>
      <c r="BC57" s="1006"/>
      <c r="BD57" s="1006"/>
      <c r="BE57" s="1006"/>
      <c r="BF57" s="1006"/>
      <c r="BG57" s="1006"/>
      <c r="BH57" s="1006"/>
      <c r="BI57" s="1006"/>
      <c r="BJ57" s="1006"/>
      <c r="BK57" s="1006"/>
      <c r="BL57" s="1006"/>
      <c r="BM57" s="1006"/>
      <c r="BN57" s="1006"/>
      <c r="BO57" s="1006"/>
      <c r="BP57" s="1006"/>
      <c r="BQ57" s="1006"/>
      <c r="BR57" s="1006"/>
      <c r="BS57" s="1006"/>
      <c r="BT57" s="1006"/>
      <c r="BU57" s="1006"/>
      <c r="BV57" s="1006"/>
      <c r="BW57" s="1006"/>
      <c r="BX57" s="1006"/>
      <c r="BY57" s="1006"/>
      <c r="BZ57" s="560"/>
      <c r="CA57" s="1206"/>
      <c r="CB57" s="585"/>
      <c r="CC57" s="589"/>
      <c r="CD57" s="589" t="str">
        <f t="shared" si="1"/>
        <v>Добавить вид теплоносителя (параметры теплоносителя)</v>
      </c>
      <c r="CE57" s="589"/>
      <c r="CF57" s="589"/>
      <c r="CG57" s="589"/>
      <c r="CH57" s="585"/>
      <c r="CI57" s="585"/>
      <c r="CJ57" s="585"/>
      <c r="CK57" s="585"/>
      <c r="CL57" s="585"/>
      <c r="CM57" s="585"/>
      <c r="CN57" s="585"/>
    </row>
    <row r="58" spans="1:92" s="523" customFormat="1" ht="15" customHeight="1">
      <c r="A58" s="1236"/>
      <c r="B58" s="1236"/>
      <c r="C58" s="1236"/>
      <c r="D58" s="1236"/>
      <c r="E58" s="1236"/>
      <c r="F58" s="867"/>
      <c r="G58" s="867"/>
      <c r="H58" s="865"/>
      <c r="I58" s="1236"/>
      <c r="J58" s="867"/>
      <c r="K58" s="872"/>
      <c r="L58" s="538"/>
      <c r="M58" s="556" t="s">
        <v>11</v>
      </c>
      <c r="N58" s="564"/>
      <c r="O58" s="564"/>
      <c r="P58" s="564"/>
      <c r="Q58" s="564"/>
      <c r="R58" s="564"/>
      <c r="S58" s="564"/>
      <c r="T58" s="564"/>
      <c r="U58" s="563"/>
      <c r="V58" s="1006"/>
      <c r="W58" s="1006"/>
      <c r="X58" s="1006"/>
      <c r="Y58" s="1006"/>
      <c r="Z58" s="1006"/>
      <c r="AA58" s="1006"/>
      <c r="AB58" s="1005"/>
      <c r="AC58" s="1006"/>
      <c r="AD58" s="1006"/>
      <c r="AE58" s="1006"/>
      <c r="AF58" s="1006"/>
      <c r="AG58" s="1006"/>
      <c r="AH58" s="1006"/>
      <c r="AI58" s="1005"/>
      <c r="AJ58" s="1006"/>
      <c r="AK58" s="1006"/>
      <c r="AL58" s="1006"/>
      <c r="AM58" s="1006"/>
      <c r="AN58" s="1006"/>
      <c r="AO58" s="1006"/>
      <c r="AP58" s="1005"/>
      <c r="AQ58" s="1006"/>
      <c r="AR58" s="1006"/>
      <c r="AS58" s="1006"/>
      <c r="AT58" s="1006"/>
      <c r="AU58" s="1006"/>
      <c r="AV58" s="1006"/>
      <c r="AW58" s="1005"/>
      <c r="AX58" s="1006"/>
      <c r="AY58" s="1006"/>
      <c r="AZ58" s="1006"/>
      <c r="BA58" s="1006"/>
      <c r="BB58" s="1006"/>
      <c r="BC58" s="1006"/>
      <c r="BD58" s="1005"/>
      <c r="BE58" s="1006"/>
      <c r="BF58" s="1006"/>
      <c r="BG58" s="1006"/>
      <c r="BH58" s="1006"/>
      <c r="BI58" s="1006"/>
      <c r="BJ58" s="1006"/>
      <c r="BK58" s="1005"/>
      <c r="BL58" s="1006"/>
      <c r="BM58" s="1006"/>
      <c r="BN58" s="1006"/>
      <c r="BO58" s="1006"/>
      <c r="BP58" s="1006"/>
      <c r="BQ58" s="1006"/>
      <c r="BR58" s="1005"/>
      <c r="BS58" s="1006"/>
      <c r="BT58" s="1006"/>
      <c r="BU58" s="1006"/>
      <c r="BV58" s="1006"/>
      <c r="BW58" s="1006"/>
      <c r="BX58" s="1006"/>
      <c r="BY58" s="1005"/>
      <c r="BZ58" s="564"/>
      <c r="CA58" s="665"/>
      <c r="CB58" s="585"/>
      <c r="CC58" s="589"/>
      <c r="CD58" s="589" t="str">
        <f t="shared" si="1"/>
        <v>Добавить группу потребителей</v>
      </c>
      <c r="CE58" s="589"/>
      <c r="CF58" s="589"/>
      <c r="CG58" s="589"/>
      <c r="CH58" s="585"/>
      <c r="CI58" s="585"/>
      <c r="CJ58" s="585"/>
      <c r="CK58" s="585"/>
      <c r="CL58" s="585"/>
      <c r="CM58" s="585"/>
      <c r="CN58" s="585"/>
    </row>
    <row r="59" spans="1:92" s="523" customFormat="1" ht="15" customHeight="1">
      <c r="A59" s="1236"/>
      <c r="B59" s="1236"/>
      <c r="C59" s="1236"/>
      <c r="D59" s="1236"/>
      <c r="E59" s="871"/>
      <c r="F59" s="867"/>
      <c r="G59" s="867"/>
      <c r="H59" s="867"/>
      <c r="I59" s="863"/>
      <c r="J59" s="860"/>
      <c r="K59" s="870"/>
      <c r="L59" s="538"/>
      <c r="M59" s="551" t="s">
        <v>12</v>
      </c>
      <c r="N59" s="564"/>
      <c r="O59" s="564"/>
      <c r="P59" s="564"/>
      <c r="Q59" s="564"/>
      <c r="R59" s="564"/>
      <c r="S59" s="564"/>
      <c r="T59" s="564"/>
      <c r="U59" s="563"/>
      <c r="V59" s="1006"/>
      <c r="W59" s="1006"/>
      <c r="X59" s="1006"/>
      <c r="Y59" s="1006"/>
      <c r="Z59" s="1006"/>
      <c r="AA59" s="1006"/>
      <c r="AB59" s="1005"/>
      <c r="AC59" s="1006"/>
      <c r="AD59" s="1006"/>
      <c r="AE59" s="1006"/>
      <c r="AF59" s="1006"/>
      <c r="AG59" s="1006"/>
      <c r="AH59" s="1006"/>
      <c r="AI59" s="1005"/>
      <c r="AJ59" s="1006"/>
      <c r="AK59" s="1006"/>
      <c r="AL59" s="1006"/>
      <c r="AM59" s="1006"/>
      <c r="AN59" s="1006"/>
      <c r="AO59" s="1006"/>
      <c r="AP59" s="1005"/>
      <c r="AQ59" s="1006"/>
      <c r="AR59" s="1006"/>
      <c r="AS59" s="1006"/>
      <c r="AT59" s="1006"/>
      <c r="AU59" s="1006"/>
      <c r="AV59" s="1006"/>
      <c r="AW59" s="1005"/>
      <c r="AX59" s="1006"/>
      <c r="AY59" s="1006"/>
      <c r="AZ59" s="1006"/>
      <c r="BA59" s="1006"/>
      <c r="BB59" s="1006"/>
      <c r="BC59" s="1006"/>
      <c r="BD59" s="1005"/>
      <c r="BE59" s="1006"/>
      <c r="BF59" s="1006"/>
      <c r="BG59" s="1006"/>
      <c r="BH59" s="1006"/>
      <c r="BI59" s="1006"/>
      <c r="BJ59" s="1006"/>
      <c r="BK59" s="1005"/>
      <c r="BL59" s="1006"/>
      <c r="BM59" s="1006"/>
      <c r="BN59" s="1006"/>
      <c r="BO59" s="1006"/>
      <c r="BP59" s="1006"/>
      <c r="BQ59" s="1006"/>
      <c r="BR59" s="1005"/>
      <c r="BS59" s="1006"/>
      <c r="BT59" s="1006"/>
      <c r="BU59" s="1006"/>
      <c r="BV59" s="1006"/>
      <c r="BW59" s="1006"/>
      <c r="BX59" s="1006"/>
      <c r="BY59" s="1005"/>
      <c r="BZ59" s="564"/>
      <c r="CA59" s="665"/>
      <c r="CB59" s="585"/>
      <c r="CC59" s="589"/>
      <c r="CD59" s="589" t="str">
        <f t="shared" si="1"/>
        <v>Добавить схему подключения</v>
      </c>
      <c r="CE59" s="589"/>
      <c r="CF59" s="589"/>
      <c r="CG59" s="589"/>
      <c r="CH59" s="585"/>
      <c r="CI59" s="585"/>
      <c r="CJ59" s="585"/>
      <c r="CK59" s="585"/>
      <c r="CL59" s="585"/>
      <c r="CM59" s="585"/>
      <c r="CN59" s="585"/>
    </row>
    <row r="60" spans="1:92" s="523" customFormat="1" ht="15" customHeight="1">
      <c r="A60" s="1236"/>
      <c r="B60" s="1236"/>
      <c r="C60" s="1236"/>
      <c r="D60" s="871"/>
      <c r="E60" s="871"/>
      <c r="F60" s="867"/>
      <c r="G60" s="867"/>
      <c r="H60" s="867"/>
      <c r="I60" s="863"/>
      <c r="J60" s="860"/>
      <c r="K60" s="870"/>
      <c r="L60" s="538"/>
      <c r="M60" s="550" t="s">
        <v>17</v>
      </c>
      <c r="N60" s="564"/>
      <c r="O60" s="564"/>
      <c r="P60" s="564"/>
      <c r="Q60" s="564"/>
      <c r="R60" s="564"/>
      <c r="S60" s="564"/>
      <c r="T60" s="564"/>
      <c r="U60" s="563"/>
      <c r="V60" s="1006"/>
      <c r="W60" s="1006"/>
      <c r="X60" s="1006"/>
      <c r="Y60" s="1006"/>
      <c r="Z60" s="1006"/>
      <c r="AA60" s="1006"/>
      <c r="AB60" s="1005"/>
      <c r="AC60" s="1006"/>
      <c r="AD60" s="1006"/>
      <c r="AE60" s="1006"/>
      <c r="AF60" s="1006"/>
      <c r="AG60" s="1006"/>
      <c r="AH60" s="1006"/>
      <c r="AI60" s="1005"/>
      <c r="AJ60" s="1006"/>
      <c r="AK60" s="1006"/>
      <c r="AL60" s="1006"/>
      <c r="AM60" s="1006"/>
      <c r="AN60" s="1006"/>
      <c r="AO60" s="1006"/>
      <c r="AP60" s="1005"/>
      <c r="AQ60" s="1006"/>
      <c r="AR60" s="1006"/>
      <c r="AS60" s="1006"/>
      <c r="AT60" s="1006"/>
      <c r="AU60" s="1006"/>
      <c r="AV60" s="1006"/>
      <c r="AW60" s="1005"/>
      <c r="AX60" s="1006"/>
      <c r="AY60" s="1006"/>
      <c r="AZ60" s="1006"/>
      <c r="BA60" s="1006"/>
      <c r="BB60" s="1006"/>
      <c r="BC60" s="1006"/>
      <c r="BD60" s="1005"/>
      <c r="BE60" s="1006"/>
      <c r="BF60" s="1006"/>
      <c r="BG60" s="1006"/>
      <c r="BH60" s="1006"/>
      <c r="BI60" s="1006"/>
      <c r="BJ60" s="1006"/>
      <c r="BK60" s="1005"/>
      <c r="BL60" s="1006"/>
      <c r="BM60" s="1006"/>
      <c r="BN60" s="1006"/>
      <c r="BO60" s="1006"/>
      <c r="BP60" s="1006"/>
      <c r="BQ60" s="1006"/>
      <c r="BR60" s="1005"/>
      <c r="BS60" s="1006"/>
      <c r="BT60" s="1006"/>
      <c r="BU60" s="1006"/>
      <c r="BV60" s="1006"/>
      <c r="BW60" s="1006"/>
      <c r="BX60" s="1006"/>
      <c r="BY60" s="1005"/>
      <c r="BZ60" s="564"/>
      <c r="CA60" s="665"/>
      <c r="CB60" s="585"/>
      <c r="CC60" s="589"/>
      <c r="CD60" s="589" t="str">
        <f t="shared" si="1"/>
        <v>Добавить источник тепловой энергии</v>
      </c>
      <c r="CE60" s="589"/>
      <c r="CF60" s="589"/>
      <c r="CG60" s="589"/>
      <c r="CH60" s="585"/>
      <c r="CI60" s="585"/>
      <c r="CJ60" s="585"/>
      <c r="CK60" s="585"/>
      <c r="CL60" s="585"/>
      <c r="CM60" s="585"/>
      <c r="CN60" s="585"/>
    </row>
    <row r="61" spans="1:92" s="523" customFormat="1" ht="15" customHeight="1">
      <c r="A61" s="1236"/>
      <c r="B61" s="1236"/>
      <c r="C61" s="871"/>
      <c r="D61" s="871"/>
      <c r="E61" s="871"/>
      <c r="F61" s="871"/>
      <c r="G61" s="876"/>
      <c r="H61" s="863"/>
      <c r="I61" s="874"/>
      <c r="J61" s="860"/>
      <c r="K61" s="875"/>
      <c r="L61" s="538"/>
      <c r="M61" s="549" t="s">
        <v>18</v>
      </c>
      <c r="N61" s="564"/>
      <c r="O61" s="564"/>
      <c r="P61" s="564"/>
      <c r="Q61" s="564"/>
      <c r="R61" s="564"/>
      <c r="S61" s="564"/>
      <c r="T61" s="564"/>
      <c r="U61" s="563"/>
      <c r="V61" s="1006"/>
      <c r="W61" s="1006"/>
      <c r="X61" s="1006"/>
      <c r="Y61" s="1006"/>
      <c r="Z61" s="1006"/>
      <c r="AA61" s="1006"/>
      <c r="AB61" s="1005"/>
      <c r="AC61" s="1006"/>
      <c r="AD61" s="1006"/>
      <c r="AE61" s="1006"/>
      <c r="AF61" s="1006"/>
      <c r="AG61" s="1006"/>
      <c r="AH61" s="1006"/>
      <c r="AI61" s="1005"/>
      <c r="AJ61" s="1006"/>
      <c r="AK61" s="1006"/>
      <c r="AL61" s="1006"/>
      <c r="AM61" s="1006"/>
      <c r="AN61" s="1006"/>
      <c r="AO61" s="1006"/>
      <c r="AP61" s="1005"/>
      <c r="AQ61" s="1006"/>
      <c r="AR61" s="1006"/>
      <c r="AS61" s="1006"/>
      <c r="AT61" s="1006"/>
      <c r="AU61" s="1006"/>
      <c r="AV61" s="1006"/>
      <c r="AW61" s="1005"/>
      <c r="AX61" s="1006"/>
      <c r="AY61" s="1006"/>
      <c r="AZ61" s="1006"/>
      <c r="BA61" s="1006"/>
      <c r="BB61" s="1006"/>
      <c r="BC61" s="1006"/>
      <c r="BD61" s="1005"/>
      <c r="BE61" s="1006"/>
      <c r="BF61" s="1006"/>
      <c r="BG61" s="1006"/>
      <c r="BH61" s="1006"/>
      <c r="BI61" s="1006"/>
      <c r="BJ61" s="1006"/>
      <c r="BK61" s="1005"/>
      <c r="BL61" s="1006"/>
      <c r="BM61" s="1006"/>
      <c r="BN61" s="1006"/>
      <c r="BO61" s="1006"/>
      <c r="BP61" s="1006"/>
      <c r="BQ61" s="1006"/>
      <c r="BR61" s="1005"/>
      <c r="BS61" s="1006"/>
      <c r="BT61" s="1006"/>
      <c r="BU61" s="1006"/>
      <c r="BV61" s="1006"/>
      <c r="BW61" s="1006"/>
      <c r="BX61" s="1006"/>
      <c r="BY61" s="1005"/>
      <c r="BZ61" s="564"/>
      <c r="CA61" s="665"/>
      <c r="CB61" s="585"/>
      <c r="CC61" s="589"/>
      <c r="CD61" s="589" t="str">
        <f t="shared" si="1"/>
        <v>Добавить наименование системы теплоснабжения</v>
      </c>
      <c r="CE61" s="589"/>
      <c r="CF61" s="589"/>
      <c r="CG61" s="589"/>
      <c r="CH61" s="585"/>
      <c r="CI61" s="585"/>
      <c r="CJ61" s="585"/>
      <c r="CK61" s="585"/>
      <c r="CL61" s="585"/>
      <c r="CM61" s="585"/>
      <c r="CN61" s="585"/>
    </row>
    <row r="62" spans="1:92" s="523" customFormat="1" ht="15" customHeight="1">
      <c r="A62" s="1236"/>
      <c r="B62" s="871"/>
      <c r="C62" s="871"/>
      <c r="D62" s="871"/>
      <c r="E62" s="871"/>
      <c r="F62" s="871"/>
      <c r="G62" s="876"/>
      <c r="H62" s="863"/>
      <c r="I62" s="863"/>
      <c r="J62" s="860"/>
      <c r="K62" s="870"/>
      <c r="L62" s="538"/>
      <c r="M62" s="558" t="s">
        <v>19</v>
      </c>
      <c r="N62" s="564"/>
      <c r="O62" s="564"/>
      <c r="P62" s="564"/>
      <c r="Q62" s="564"/>
      <c r="R62" s="564"/>
      <c r="S62" s="564"/>
      <c r="T62" s="564"/>
      <c r="U62" s="563"/>
      <c r="V62" s="1006"/>
      <c r="W62" s="1006"/>
      <c r="X62" s="1006"/>
      <c r="Y62" s="1006"/>
      <c r="Z62" s="1006"/>
      <c r="AA62" s="1006"/>
      <c r="AB62" s="1005"/>
      <c r="AC62" s="1006"/>
      <c r="AD62" s="1006"/>
      <c r="AE62" s="1006"/>
      <c r="AF62" s="1006"/>
      <c r="AG62" s="1006"/>
      <c r="AH62" s="1006"/>
      <c r="AI62" s="1005"/>
      <c r="AJ62" s="1006"/>
      <c r="AK62" s="1006"/>
      <c r="AL62" s="1006"/>
      <c r="AM62" s="1006"/>
      <c r="AN62" s="1006"/>
      <c r="AO62" s="1006"/>
      <c r="AP62" s="1005"/>
      <c r="AQ62" s="1006"/>
      <c r="AR62" s="1006"/>
      <c r="AS62" s="1006"/>
      <c r="AT62" s="1006"/>
      <c r="AU62" s="1006"/>
      <c r="AV62" s="1006"/>
      <c r="AW62" s="1005"/>
      <c r="AX62" s="1006"/>
      <c r="AY62" s="1006"/>
      <c r="AZ62" s="1006"/>
      <c r="BA62" s="1006"/>
      <c r="BB62" s="1006"/>
      <c r="BC62" s="1006"/>
      <c r="BD62" s="1005"/>
      <c r="BE62" s="1006"/>
      <c r="BF62" s="1006"/>
      <c r="BG62" s="1006"/>
      <c r="BH62" s="1006"/>
      <c r="BI62" s="1006"/>
      <c r="BJ62" s="1006"/>
      <c r="BK62" s="1005"/>
      <c r="BL62" s="1006"/>
      <c r="BM62" s="1006"/>
      <c r="BN62" s="1006"/>
      <c r="BO62" s="1006"/>
      <c r="BP62" s="1006"/>
      <c r="BQ62" s="1006"/>
      <c r="BR62" s="1005"/>
      <c r="BS62" s="1006"/>
      <c r="BT62" s="1006"/>
      <c r="BU62" s="1006"/>
      <c r="BV62" s="1006"/>
      <c r="BW62" s="1006"/>
      <c r="BX62" s="1006"/>
      <c r="BY62" s="1005"/>
      <c r="BZ62" s="564"/>
      <c r="CA62" s="665"/>
      <c r="CB62" s="585"/>
      <c r="CC62" s="589"/>
      <c r="CD62" s="589" t="str">
        <f t="shared" si="1"/>
        <v>Добавить территорию действия тарифа</v>
      </c>
      <c r="CE62" s="589"/>
      <c r="CF62" s="589"/>
      <c r="CG62" s="589"/>
      <c r="CH62" s="585"/>
      <c r="CI62" s="585"/>
      <c r="CJ62" s="585"/>
      <c r="CK62" s="585"/>
      <c r="CL62" s="585"/>
      <c r="CM62" s="585"/>
      <c r="CN62" s="585"/>
    </row>
    <row r="63" spans="1:92"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92"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36">
        <v>1</v>
      </c>
      <c r="B67" s="883"/>
      <c r="C67" s="883"/>
      <c r="D67" s="883"/>
      <c r="E67" s="884"/>
      <c r="F67" s="885"/>
      <c r="G67" s="885"/>
      <c r="H67" s="885"/>
      <c r="I67" s="886"/>
      <c r="J67" s="881"/>
      <c r="K67" s="888"/>
      <c r="L67" s="593">
        <f>mergeValue(A67)</f>
        <v>1</v>
      </c>
      <c r="M67" s="641" t="s">
        <v>20</v>
      </c>
      <c r="N67" s="646"/>
      <c r="O67" s="1286"/>
      <c r="P67" s="1287"/>
      <c r="Q67" s="1287"/>
      <c r="R67" s="1287"/>
      <c r="S67" s="1287"/>
      <c r="T67" s="1287"/>
      <c r="U67" s="1287"/>
      <c r="V67" s="1288"/>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36"/>
      <c r="B68" s="1236">
        <v>1</v>
      </c>
      <c r="C68" s="883"/>
      <c r="D68" s="883"/>
      <c r="E68" s="885"/>
      <c r="F68" s="885"/>
      <c r="G68" s="885"/>
      <c r="H68" s="885"/>
      <c r="I68" s="880"/>
      <c r="J68" s="879"/>
      <c r="K68" s="882"/>
      <c r="L68" s="593" t="str">
        <f>mergeValue(A68) &amp;"."&amp; mergeValue(B68)</f>
        <v>1.1</v>
      </c>
      <c r="M68" s="546" t="s">
        <v>16</v>
      </c>
      <c r="N68" s="646"/>
      <c r="O68" s="1286"/>
      <c r="P68" s="1287"/>
      <c r="Q68" s="1287"/>
      <c r="R68" s="1287"/>
      <c r="S68" s="1287"/>
      <c r="T68" s="1287"/>
      <c r="U68" s="1287"/>
      <c r="V68" s="1288"/>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36"/>
      <c r="B69" s="1236"/>
      <c r="C69" s="1236">
        <v>1</v>
      </c>
      <c r="D69" s="883"/>
      <c r="E69" s="885"/>
      <c r="F69" s="885"/>
      <c r="G69" s="885"/>
      <c r="H69" s="885"/>
      <c r="I69" s="887"/>
      <c r="J69" s="879"/>
      <c r="K69" s="882"/>
      <c r="L69" s="593" t="str">
        <f>mergeValue(A69) &amp;"."&amp; mergeValue(B69)&amp;"."&amp; mergeValue(C69)</f>
        <v>1.1.1</v>
      </c>
      <c r="M69" s="547" t="s">
        <v>7</v>
      </c>
      <c r="N69" s="646"/>
      <c r="O69" s="1286"/>
      <c r="P69" s="1287"/>
      <c r="Q69" s="1287"/>
      <c r="R69" s="1287"/>
      <c r="S69" s="1287"/>
      <c r="T69" s="1287"/>
      <c r="U69" s="1287"/>
      <c r="V69" s="1288"/>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36"/>
      <c r="B70" s="1236"/>
      <c r="C70" s="1236"/>
      <c r="D70" s="1236">
        <v>1</v>
      </c>
      <c r="E70" s="885"/>
      <c r="F70" s="885"/>
      <c r="G70" s="885"/>
      <c r="H70" s="885"/>
      <c r="I70" s="887"/>
      <c r="J70" s="879"/>
      <c r="K70" s="882"/>
      <c r="L70" s="593" t="str">
        <f>mergeValue(A70) &amp;"."&amp; mergeValue(B70)&amp;"."&amp; mergeValue(C70)&amp;"."&amp; mergeValue(D70)</f>
        <v>1.1.1.1</v>
      </c>
      <c r="M70" s="548" t="s">
        <v>22</v>
      </c>
      <c r="N70" s="646"/>
      <c r="O70" s="1286"/>
      <c r="P70" s="1287"/>
      <c r="Q70" s="1287"/>
      <c r="R70" s="1287"/>
      <c r="S70" s="1287"/>
      <c r="T70" s="1287"/>
      <c r="U70" s="1287"/>
      <c r="V70" s="1288"/>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36"/>
      <c r="B71" s="1236"/>
      <c r="C71" s="1236"/>
      <c r="D71" s="1236"/>
      <c r="E71" s="1236">
        <v>1</v>
      </c>
      <c r="F71" s="885"/>
      <c r="G71" s="885"/>
      <c r="H71" s="883">
        <v>1</v>
      </c>
      <c r="I71" s="1236">
        <v>1</v>
      </c>
      <c r="J71" s="885"/>
      <c r="K71" s="890"/>
      <c r="L71" s="593" t="str">
        <f>mergeValue(A71) &amp;"."&amp; mergeValue(B71)&amp;"."&amp; mergeValue(C71)&amp;"."&amp; mergeValue(D71)&amp;"."&amp; mergeValue(E71)</f>
        <v>1.1.1.1.1</v>
      </c>
      <c r="M71" s="554" t="s">
        <v>9</v>
      </c>
      <c r="N71" s="646"/>
      <c r="O71" s="1239"/>
      <c r="P71" s="1240"/>
      <c r="Q71" s="1240"/>
      <c r="R71" s="1240"/>
      <c r="S71" s="1240"/>
      <c r="T71" s="1240"/>
      <c r="U71" s="1240"/>
      <c r="V71" s="1241"/>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36"/>
      <c r="B72" s="1236"/>
      <c r="C72" s="1236"/>
      <c r="D72" s="1236"/>
      <c r="E72" s="1236"/>
      <c r="F72" s="1236">
        <v>1</v>
      </c>
      <c r="G72" s="883"/>
      <c r="H72" s="883"/>
      <c r="I72" s="1236"/>
      <c r="J72" s="1236">
        <v>1</v>
      </c>
      <c r="K72" s="891"/>
      <c r="L72" s="593" t="str">
        <f>mergeValue(A72) &amp;"."&amp; mergeValue(B72)&amp;"."&amp; mergeValue(C72)&amp;"."&amp; mergeValue(D72)&amp;"."&amp; mergeValue(E72)&amp;"."&amp; mergeValue(F72)</f>
        <v>1.1.1.1.1.1</v>
      </c>
      <c r="M72" s="555" t="s">
        <v>10</v>
      </c>
      <c r="N72" s="646"/>
      <c r="O72" s="1239"/>
      <c r="P72" s="1240"/>
      <c r="Q72" s="1240"/>
      <c r="R72" s="1240"/>
      <c r="S72" s="1240"/>
      <c r="T72" s="1240"/>
      <c r="U72" s="1240"/>
      <c r="V72" s="1241"/>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36"/>
      <c r="B73" s="1236"/>
      <c r="C73" s="1236"/>
      <c r="D73" s="1236"/>
      <c r="E73" s="1236"/>
      <c r="F73" s="1236"/>
      <c r="G73" s="883">
        <v>1</v>
      </c>
      <c r="H73" s="883"/>
      <c r="I73" s="1236"/>
      <c r="J73" s="1236"/>
      <c r="K73" s="891">
        <v>1</v>
      </c>
      <c r="L73" s="593" t="str">
        <f>mergeValue(A73) &amp;"."&amp; mergeValue(B73)&amp;"."&amp; mergeValue(C73)&amp;"."&amp; mergeValue(D73)&amp;"."&amp; mergeValue(E73)&amp;"."&amp; mergeValue(F73)&amp;"."&amp; mergeValue(G73)</f>
        <v>1.1.1.1.1.1.1</v>
      </c>
      <c r="M73" s="1069"/>
      <c r="N73" s="646"/>
      <c r="O73" s="562"/>
      <c r="P73" s="562"/>
      <c r="Q73" s="1094"/>
      <c r="R73" s="1231"/>
      <c r="S73" s="1232" t="s">
        <v>84</v>
      </c>
      <c r="T73" s="1231"/>
      <c r="U73" s="1232" t="s">
        <v>84</v>
      </c>
      <c r="V73" s="562"/>
      <c r="W73" s="1206"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36"/>
      <c r="B74" s="1236"/>
      <c r="C74" s="1236"/>
      <c r="D74" s="1236"/>
      <c r="E74" s="1236"/>
      <c r="F74" s="1236"/>
      <c r="G74" s="883"/>
      <c r="H74" s="883"/>
      <c r="I74" s="1236"/>
      <c r="J74" s="1236"/>
      <c r="K74" s="891"/>
      <c r="L74" s="600"/>
      <c r="M74" s="646"/>
      <c r="N74" s="646"/>
      <c r="O74" s="562"/>
      <c r="P74" s="562"/>
      <c r="Q74" s="584" t="str">
        <f>R73 &amp; "-" &amp; T73</f>
        <v>-</v>
      </c>
      <c r="R74" s="1231"/>
      <c r="S74" s="1232"/>
      <c r="T74" s="1231"/>
      <c r="U74" s="1232"/>
      <c r="V74" s="562"/>
      <c r="W74" s="1206"/>
      <c r="X74" s="585"/>
      <c r="Y74" s="589"/>
      <c r="Z74" s="589" t="str">
        <f t="shared" si="2"/>
        <v/>
      </c>
      <c r="AA74" s="589"/>
      <c r="AB74" s="589"/>
      <c r="AC74" s="589"/>
      <c r="AD74" s="585"/>
      <c r="AE74" s="585"/>
      <c r="AF74" s="585"/>
      <c r="AG74" s="585"/>
      <c r="AH74" s="585"/>
      <c r="AI74" s="585"/>
      <c r="AJ74" s="585"/>
    </row>
    <row r="75" spans="1:36" s="523" customFormat="1" ht="15" customHeight="1">
      <c r="A75" s="1236"/>
      <c r="B75" s="1236"/>
      <c r="C75" s="1236"/>
      <c r="D75" s="1236"/>
      <c r="E75" s="1236"/>
      <c r="F75" s="1236"/>
      <c r="G75" s="885"/>
      <c r="H75" s="883"/>
      <c r="I75" s="1236"/>
      <c r="J75" s="1236"/>
      <c r="K75" s="890"/>
      <c r="L75" s="538"/>
      <c r="M75" s="557" t="s">
        <v>25</v>
      </c>
      <c r="N75" s="564"/>
      <c r="O75" s="564"/>
      <c r="P75" s="564"/>
      <c r="Q75" s="564"/>
      <c r="R75" s="564"/>
      <c r="S75" s="564"/>
      <c r="T75" s="564"/>
      <c r="U75" s="564"/>
      <c r="V75" s="560"/>
      <c r="W75" s="1206"/>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36"/>
      <c r="B76" s="1236"/>
      <c r="C76" s="1236"/>
      <c r="D76" s="1236"/>
      <c r="E76" s="1236"/>
      <c r="F76" s="885"/>
      <c r="G76" s="885"/>
      <c r="H76" s="883"/>
      <c r="I76" s="1236"/>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36"/>
      <c r="B77" s="1236"/>
      <c r="C77" s="1236"/>
      <c r="D77" s="1236"/>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36"/>
      <c r="B78" s="1236"/>
      <c r="C78" s="1236"/>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36"/>
      <c r="B79" s="1236"/>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36"/>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36">
        <v>1</v>
      </c>
      <c r="B85" s="919"/>
      <c r="C85" s="919"/>
      <c r="D85" s="919"/>
      <c r="E85" s="920"/>
      <c r="F85" s="921"/>
      <c r="G85" s="919"/>
      <c r="H85" s="919"/>
      <c r="I85" s="922"/>
      <c r="J85" s="917"/>
      <c r="K85" s="926">
        <v>1</v>
      </c>
      <c r="L85" s="593">
        <f>mergeValue(A85)</f>
        <v>1</v>
      </c>
      <c r="M85" s="641" t="s">
        <v>20</v>
      </c>
      <c r="N85" s="580"/>
      <c r="O85" s="1289"/>
      <c r="P85" s="1290"/>
      <c r="Q85" s="1290"/>
      <c r="R85" s="1290"/>
      <c r="S85" s="1290"/>
      <c r="T85" s="1290"/>
      <c r="U85" s="1290"/>
      <c r="V85" s="1291"/>
      <c r="W85" s="630" t="s">
        <v>658</v>
      </c>
      <c r="X85" s="585"/>
      <c r="Y85" s="585"/>
      <c r="Z85" s="585"/>
      <c r="AA85" s="585"/>
      <c r="AB85" s="585"/>
      <c r="AC85" s="585"/>
      <c r="AD85" s="585"/>
      <c r="AE85" s="585"/>
      <c r="AF85" s="585"/>
      <c r="AG85" s="585"/>
      <c r="AH85" s="585"/>
      <c r="AI85" s="585"/>
    </row>
    <row r="86" spans="1:36" s="523" customFormat="1" ht="22.5">
      <c r="A86" s="1236"/>
      <c r="B86" s="1236">
        <v>1</v>
      </c>
      <c r="C86" s="919"/>
      <c r="D86" s="919"/>
      <c r="E86" s="921"/>
      <c r="F86" s="921"/>
      <c r="G86" s="919"/>
      <c r="H86" s="919"/>
      <c r="I86" s="916"/>
      <c r="J86" s="915"/>
      <c r="K86" s="926">
        <v>1</v>
      </c>
      <c r="L86" s="593" t="str">
        <f>mergeValue(A86) &amp;"."&amp; mergeValue(B86)</f>
        <v>1.1</v>
      </c>
      <c r="M86" s="546" t="s">
        <v>16</v>
      </c>
      <c r="N86" s="580"/>
      <c r="O86" s="1289"/>
      <c r="P86" s="1290"/>
      <c r="Q86" s="1290"/>
      <c r="R86" s="1290"/>
      <c r="S86" s="1290"/>
      <c r="T86" s="1290"/>
      <c r="U86" s="1290"/>
      <c r="V86" s="1291"/>
      <c r="W86" s="630" t="s">
        <v>477</v>
      </c>
      <c r="X86" s="585"/>
      <c r="Y86" s="585"/>
      <c r="Z86" s="585"/>
      <c r="AA86" s="585"/>
      <c r="AB86" s="585"/>
      <c r="AC86" s="585"/>
      <c r="AD86" s="585"/>
      <c r="AE86" s="585"/>
      <c r="AF86" s="585"/>
      <c r="AG86" s="585"/>
      <c r="AH86" s="585"/>
      <c r="AI86" s="585"/>
    </row>
    <row r="87" spans="1:36" s="523" customFormat="1" ht="22.5">
      <c r="A87" s="1236"/>
      <c r="B87" s="1236"/>
      <c r="C87" s="1236">
        <v>1</v>
      </c>
      <c r="D87" s="919"/>
      <c r="E87" s="921"/>
      <c r="F87" s="921"/>
      <c r="G87" s="919"/>
      <c r="H87" s="919"/>
      <c r="I87" s="923"/>
      <c r="J87" s="915"/>
      <c r="K87" s="926">
        <v>1</v>
      </c>
      <c r="L87" s="593" t="str">
        <f>mergeValue(A87) &amp;"."&amp; mergeValue(B87)&amp;"."&amp; mergeValue(C87)</f>
        <v>1.1.1</v>
      </c>
      <c r="M87" s="547" t="s">
        <v>7</v>
      </c>
      <c r="N87" s="580"/>
      <c r="O87" s="1289"/>
      <c r="P87" s="1290"/>
      <c r="Q87" s="1290"/>
      <c r="R87" s="1290"/>
      <c r="S87" s="1290"/>
      <c r="T87" s="1290"/>
      <c r="U87" s="1290"/>
      <c r="V87" s="1291"/>
      <c r="W87" s="630" t="s">
        <v>633</v>
      </c>
      <c r="X87" s="585"/>
      <c r="Y87" s="585"/>
      <c r="Z87" s="585"/>
      <c r="AA87" s="585"/>
      <c r="AB87" s="585"/>
      <c r="AC87" s="585"/>
      <c r="AD87" s="585"/>
      <c r="AE87" s="585"/>
      <c r="AF87" s="585"/>
      <c r="AG87" s="585"/>
      <c r="AH87" s="585"/>
      <c r="AI87" s="585"/>
    </row>
    <row r="88" spans="1:36" s="523" customFormat="1" ht="22.5">
      <c r="A88" s="1236"/>
      <c r="B88" s="1236"/>
      <c r="C88" s="1236"/>
      <c r="D88" s="1236">
        <v>1</v>
      </c>
      <c r="E88" s="921"/>
      <c r="F88" s="921"/>
      <c r="G88" s="919"/>
      <c r="H88" s="919"/>
      <c r="I88" s="1236">
        <v>1</v>
      </c>
      <c r="J88" s="915"/>
      <c r="K88" s="926">
        <v>1</v>
      </c>
      <c r="L88" s="593" t="str">
        <f>mergeValue(A88) &amp;"."&amp; mergeValue(B88)&amp;"."&amp; mergeValue(C88)&amp;"."&amp; mergeValue(D88)</f>
        <v>1.1.1.1</v>
      </c>
      <c r="M88" s="548" t="s">
        <v>22</v>
      </c>
      <c r="N88" s="580"/>
      <c r="O88" s="1289"/>
      <c r="P88" s="1290"/>
      <c r="Q88" s="1290"/>
      <c r="R88" s="1290"/>
      <c r="S88" s="1290"/>
      <c r="T88" s="1290"/>
      <c r="U88" s="1290"/>
      <c r="V88" s="1291"/>
      <c r="W88" s="630" t="s">
        <v>634</v>
      </c>
      <c r="X88" s="585"/>
      <c r="Y88" s="585"/>
      <c r="Z88" s="585"/>
      <c r="AA88" s="585"/>
      <c r="AB88" s="585"/>
      <c r="AC88" s="585"/>
      <c r="AD88" s="585"/>
      <c r="AE88" s="585"/>
      <c r="AF88" s="585"/>
      <c r="AG88" s="585"/>
      <c r="AH88" s="585"/>
      <c r="AI88" s="585"/>
    </row>
    <row r="89" spans="1:36" s="523" customFormat="1" ht="11.25" hidden="1" customHeight="1">
      <c r="A89" s="1236"/>
      <c r="B89" s="1236"/>
      <c r="C89" s="1236"/>
      <c r="D89" s="1236"/>
      <c r="E89" s="1236">
        <v>1</v>
      </c>
      <c r="F89" s="921"/>
      <c r="G89" s="919"/>
      <c r="H89" s="919"/>
      <c r="I89" s="1236"/>
      <c r="J89" s="921"/>
      <c r="K89" s="926">
        <v>1</v>
      </c>
      <c r="L89" s="593"/>
      <c r="M89" s="554"/>
      <c r="N89" s="581"/>
      <c r="O89" s="1292"/>
      <c r="P89" s="1293"/>
      <c r="Q89" s="1293"/>
      <c r="R89" s="1293"/>
      <c r="S89" s="1293"/>
      <c r="T89" s="1293"/>
      <c r="U89" s="1293"/>
      <c r="V89" s="1294"/>
      <c r="W89" s="559"/>
      <c r="X89" s="585"/>
      <c r="Y89" s="585"/>
      <c r="Z89" s="585"/>
      <c r="AA89" s="585"/>
      <c r="AB89" s="585"/>
      <c r="AC89" s="585"/>
      <c r="AD89" s="585"/>
      <c r="AE89" s="585"/>
      <c r="AF89" s="585"/>
      <c r="AG89" s="585"/>
      <c r="AH89" s="585"/>
      <c r="AI89" s="585"/>
    </row>
    <row r="90" spans="1:36" s="523" customFormat="1" ht="90">
      <c r="A90" s="1236"/>
      <c r="B90" s="1236"/>
      <c r="C90" s="1236"/>
      <c r="D90" s="1236"/>
      <c r="E90" s="1236"/>
      <c r="F90" s="1236">
        <v>1</v>
      </c>
      <c r="G90" s="919"/>
      <c r="H90" s="919"/>
      <c r="I90" s="1236"/>
      <c r="J90" s="1256"/>
      <c r="K90" s="926">
        <v>1</v>
      </c>
      <c r="L90" s="593" t="str">
        <f>mergeValue(A90) &amp;"."&amp; mergeValue(B90)&amp;"."&amp; mergeValue(C90)&amp;"."&amp; mergeValue(D90)&amp;"."&amp;  mergeValue(F90)</f>
        <v>1.1.1.1.1</v>
      </c>
      <c r="M90" s="554" t="s">
        <v>10</v>
      </c>
      <c r="N90" s="581"/>
      <c r="O90" s="1239"/>
      <c r="P90" s="1240"/>
      <c r="Q90" s="1240"/>
      <c r="R90" s="1240"/>
      <c r="S90" s="1240"/>
      <c r="T90" s="1240"/>
      <c r="U90" s="1240"/>
      <c r="V90" s="1241"/>
      <c r="W90" s="630" t="s">
        <v>635</v>
      </c>
      <c r="X90" s="585"/>
      <c r="Y90" s="589" t="str">
        <f>strCheckUnique(Z90:Z93)</f>
        <v/>
      </c>
      <c r="Z90" s="585"/>
      <c r="AA90" s="589"/>
      <c r="AB90" s="585"/>
      <c r="AC90" s="585"/>
      <c r="AD90" s="585"/>
      <c r="AE90" s="585"/>
      <c r="AF90" s="585"/>
      <c r="AG90" s="585"/>
      <c r="AH90" s="585"/>
      <c r="AI90" s="585"/>
    </row>
    <row r="91" spans="1:36" s="523" customFormat="1" ht="192" customHeight="1">
      <c r="A91" s="1236"/>
      <c r="B91" s="1236"/>
      <c r="C91" s="1236"/>
      <c r="D91" s="1236"/>
      <c r="E91" s="1236"/>
      <c r="F91" s="1236"/>
      <c r="G91" s="919">
        <v>1</v>
      </c>
      <c r="H91" s="919"/>
      <c r="I91" s="1236"/>
      <c r="J91" s="1256"/>
      <c r="K91" s="918"/>
      <c r="L91" s="593" t="str">
        <f>mergeValue(A91) &amp;"."&amp; mergeValue(B91)&amp;"."&amp; mergeValue(C91)&amp;"."&amp; mergeValue(D91)&amp;"."&amp;  mergeValue(F91)&amp;"."&amp;  mergeValue(G91)</f>
        <v>1.1.1.1.1.1</v>
      </c>
      <c r="M91" s="1069"/>
      <c r="N91" s="586"/>
      <c r="O91" s="562"/>
      <c r="P91" s="562"/>
      <c r="Q91" s="562"/>
      <c r="R91" s="1242"/>
      <c r="S91" s="1232" t="s">
        <v>84</v>
      </c>
      <c r="T91" s="1242"/>
      <c r="U91" s="1232" t="s">
        <v>84</v>
      </c>
      <c r="V91" s="537"/>
      <c r="W91" s="1206" t="s">
        <v>659</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36"/>
      <c r="B92" s="1236"/>
      <c r="C92" s="1236"/>
      <c r="D92" s="1236"/>
      <c r="E92" s="1236"/>
      <c r="F92" s="1236"/>
      <c r="G92" s="919"/>
      <c r="H92" s="919"/>
      <c r="I92" s="1236"/>
      <c r="J92" s="1256"/>
      <c r="K92" s="926">
        <v>1</v>
      </c>
      <c r="L92" s="600"/>
      <c r="M92" s="646"/>
      <c r="N92" s="586"/>
      <c r="O92" s="562"/>
      <c r="P92" s="562"/>
      <c r="Q92" s="584" t="str">
        <f>R91 &amp; "-" &amp; T91</f>
        <v>-</v>
      </c>
      <c r="R92" s="1242"/>
      <c r="S92" s="1232"/>
      <c r="T92" s="1242"/>
      <c r="U92" s="1232"/>
      <c r="V92" s="537"/>
      <c r="W92" s="1206"/>
      <c r="X92" s="585"/>
      <c r="Y92" s="589"/>
      <c r="Z92" s="589"/>
      <c r="AA92" s="589"/>
      <c r="AB92" s="589"/>
      <c r="AC92" s="589"/>
      <c r="AD92" s="585"/>
      <c r="AE92" s="585"/>
      <c r="AF92" s="585"/>
      <c r="AG92" s="585"/>
      <c r="AH92" s="585"/>
      <c r="AI92" s="585"/>
    </row>
    <row r="93" spans="1:36" s="522" customFormat="1" ht="15" customHeight="1">
      <c r="A93" s="1236"/>
      <c r="B93" s="1236"/>
      <c r="C93" s="1236"/>
      <c r="D93" s="1236"/>
      <c r="E93" s="1236"/>
      <c r="F93" s="1236"/>
      <c r="G93" s="919"/>
      <c r="H93" s="919"/>
      <c r="I93" s="1236"/>
      <c r="J93" s="1256"/>
      <c r="K93" s="926">
        <v>1</v>
      </c>
      <c r="L93" s="538"/>
      <c r="M93" s="556" t="s">
        <v>25</v>
      </c>
      <c r="N93" s="551"/>
      <c r="O93" s="545"/>
      <c r="P93" s="545"/>
      <c r="Q93" s="545"/>
      <c r="R93" s="573"/>
      <c r="S93" s="564"/>
      <c r="T93" s="563"/>
      <c r="U93" s="551"/>
      <c r="V93" s="560"/>
      <c r="W93" s="1206"/>
      <c r="X93" s="587"/>
      <c r="Y93" s="587"/>
      <c r="Z93" s="587"/>
      <c r="AA93" s="587"/>
      <c r="AB93" s="587"/>
      <c r="AC93" s="587"/>
      <c r="AD93" s="587"/>
      <c r="AE93" s="587"/>
      <c r="AF93" s="587"/>
      <c r="AG93" s="587"/>
      <c r="AH93" s="587"/>
      <c r="AI93" s="587"/>
    </row>
    <row r="94" spans="1:36" s="522" customFormat="1" ht="15" customHeight="1">
      <c r="A94" s="1236"/>
      <c r="B94" s="1236"/>
      <c r="C94" s="1236"/>
      <c r="D94" s="1236"/>
      <c r="E94" s="1236"/>
      <c r="F94" s="921"/>
      <c r="G94" s="921"/>
      <c r="H94" s="919"/>
      <c r="I94" s="1236"/>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36"/>
      <c r="B95" s="1236"/>
      <c r="C95" s="1236"/>
      <c r="D95" s="1236"/>
      <c r="E95" s="921"/>
      <c r="F95" s="921"/>
      <c r="G95" s="921"/>
      <c r="H95" s="919"/>
      <c r="I95" s="1236"/>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36"/>
      <c r="B96" s="1236"/>
      <c r="C96" s="1236"/>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36"/>
      <c r="B97" s="1236"/>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36"/>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36">
        <v>1</v>
      </c>
      <c r="B103" s="1079"/>
      <c r="C103" s="1079"/>
      <c r="D103" s="1079"/>
      <c r="E103" s="1080"/>
      <c r="F103" s="1081"/>
      <c r="G103" s="1079"/>
      <c r="H103" s="1079"/>
      <c r="I103" s="1060"/>
      <c r="J103" s="1065"/>
      <c r="K103" s="1065"/>
      <c r="L103" s="593">
        <f>mergeValue(A103)</f>
        <v>1</v>
      </c>
      <c r="M103" s="641" t="s">
        <v>20</v>
      </c>
      <c r="N103" s="580"/>
      <c r="O103" s="1289"/>
      <c r="P103" s="1290"/>
      <c r="Q103" s="1290"/>
      <c r="R103" s="1290"/>
      <c r="S103" s="1290"/>
      <c r="T103" s="1290"/>
      <c r="U103" s="1290"/>
      <c r="V103" s="1290"/>
      <c r="W103" s="1290"/>
      <c r="X103" s="1290"/>
      <c r="Y103" s="1290"/>
      <c r="Z103" s="1290"/>
      <c r="AA103" s="1291"/>
      <c r="AB103" s="630" t="s">
        <v>476</v>
      </c>
      <c r="AC103" s="585"/>
      <c r="AD103" s="585"/>
      <c r="AE103" s="585"/>
      <c r="AF103" s="585"/>
      <c r="AG103" s="585"/>
      <c r="AH103" s="585"/>
      <c r="AI103" s="585"/>
      <c r="AJ103" s="585"/>
      <c r="AK103" s="585"/>
      <c r="AL103" s="585"/>
      <c r="AM103" s="585"/>
      <c r="AN103" s="585"/>
    </row>
    <row r="104" spans="1:40" s="523" customFormat="1" ht="22.5">
      <c r="A104" s="1236"/>
      <c r="B104" s="1236">
        <v>1</v>
      </c>
      <c r="C104" s="1079"/>
      <c r="D104" s="1079"/>
      <c r="E104" s="1081"/>
      <c r="F104" s="1081"/>
      <c r="G104" s="1079"/>
      <c r="H104" s="1079"/>
      <c r="I104" s="1067"/>
      <c r="J104" s="1062"/>
      <c r="K104" s="1061"/>
      <c r="L104" s="593" t="str">
        <f>mergeValue(A104) &amp;"."&amp; mergeValue(B104)</f>
        <v>1.1</v>
      </c>
      <c r="M104" s="546" t="s">
        <v>16</v>
      </c>
      <c r="N104" s="580"/>
      <c r="O104" s="1289"/>
      <c r="P104" s="1290"/>
      <c r="Q104" s="1290"/>
      <c r="R104" s="1290"/>
      <c r="S104" s="1290"/>
      <c r="T104" s="1290"/>
      <c r="U104" s="1290"/>
      <c r="V104" s="1290"/>
      <c r="W104" s="1290"/>
      <c r="X104" s="1290"/>
      <c r="Y104" s="1290"/>
      <c r="Z104" s="1290"/>
      <c r="AA104" s="1291"/>
      <c r="AB104" s="630" t="s">
        <v>477</v>
      </c>
      <c r="AC104" s="585"/>
      <c r="AD104" s="585"/>
      <c r="AE104" s="585"/>
      <c r="AF104" s="585"/>
      <c r="AG104" s="585"/>
      <c r="AH104" s="585"/>
      <c r="AI104" s="585"/>
      <c r="AJ104" s="585"/>
      <c r="AK104" s="585"/>
      <c r="AL104" s="585"/>
      <c r="AM104" s="585"/>
      <c r="AN104" s="585"/>
    </row>
    <row r="105" spans="1:40" s="523" customFormat="1" ht="22.5">
      <c r="A105" s="1236"/>
      <c r="B105" s="1236"/>
      <c r="C105" s="1236">
        <v>1</v>
      </c>
      <c r="D105" s="1079"/>
      <c r="E105" s="1081"/>
      <c r="F105" s="1081"/>
      <c r="G105" s="1079"/>
      <c r="H105" s="1079"/>
      <c r="I105" s="1067"/>
      <c r="J105" s="1062"/>
      <c r="K105" s="1061"/>
      <c r="L105" s="593" t="str">
        <f>mergeValue(A105) &amp;"."&amp; mergeValue(B105)&amp;"."&amp; mergeValue(C105)</f>
        <v>1.1.1</v>
      </c>
      <c r="M105" s="547" t="s">
        <v>7</v>
      </c>
      <c r="N105" s="580"/>
      <c r="O105" s="1289"/>
      <c r="P105" s="1290"/>
      <c r="Q105" s="1290"/>
      <c r="R105" s="1290"/>
      <c r="S105" s="1290"/>
      <c r="T105" s="1290"/>
      <c r="U105" s="1290"/>
      <c r="V105" s="1290"/>
      <c r="W105" s="1290"/>
      <c r="X105" s="1290"/>
      <c r="Y105" s="1290"/>
      <c r="Z105" s="1290"/>
      <c r="AA105" s="1291"/>
      <c r="AB105" s="630" t="s">
        <v>633</v>
      </c>
      <c r="AC105" s="585"/>
      <c r="AD105" s="585"/>
      <c r="AE105" s="585"/>
      <c r="AF105" s="585"/>
      <c r="AG105" s="585"/>
      <c r="AH105" s="585"/>
      <c r="AI105" s="585"/>
      <c r="AJ105" s="585"/>
      <c r="AK105" s="585"/>
      <c r="AL105" s="585"/>
      <c r="AM105" s="585"/>
      <c r="AN105" s="585"/>
    </row>
    <row r="106" spans="1:40" s="523" customFormat="1" ht="22.5">
      <c r="A106" s="1236"/>
      <c r="B106" s="1236"/>
      <c r="C106" s="1236"/>
      <c r="D106" s="1236">
        <v>1</v>
      </c>
      <c r="E106" s="1081"/>
      <c r="F106" s="1081"/>
      <c r="G106" s="1079"/>
      <c r="H106" s="1079"/>
      <c r="I106" s="1067"/>
      <c r="J106" s="1062"/>
      <c r="K106" s="1061"/>
      <c r="L106" s="593" t="str">
        <f>mergeValue(A106) &amp;"."&amp; mergeValue(B106)&amp;"."&amp; mergeValue(C106)&amp;"."&amp; mergeValue(D106)</f>
        <v>1.1.1.1</v>
      </c>
      <c r="M106" s="548" t="s">
        <v>22</v>
      </c>
      <c r="N106" s="580"/>
      <c r="O106" s="1289"/>
      <c r="P106" s="1290"/>
      <c r="Q106" s="1290"/>
      <c r="R106" s="1290"/>
      <c r="S106" s="1290"/>
      <c r="T106" s="1290"/>
      <c r="U106" s="1290"/>
      <c r="V106" s="1290"/>
      <c r="W106" s="1290"/>
      <c r="X106" s="1290"/>
      <c r="Y106" s="1290"/>
      <c r="Z106" s="1290"/>
      <c r="AA106" s="1291"/>
      <c r="AB106" s="630" t="s">
        <v>634</v>
      </c>
      <c r="AC106" s="585"/>
      <c r="AD106" s="585"/>
      <c r="AE106" s="585"/>
      <c r="AF106" s="585"/>
      <c r="AG106" s="585"/>
      <c r="AH106" s="585"/>
      <c r="AI106" s="585"/>
      <c r="AJ106" s="585"/>
      <c r="AK106" s="585"/>
      <c r="AL106" s="585"/>
      <c r="AM106" s="585"/>
      <c r="AN106" s="585"/>
    </row>
    <row r="107" spans="1:40" s="523" customFormat="1" ht="0.2" customHeight="1">
      <c r="A107" s="1236"/>
      <c r="B107" s="1236"/>
      <c r="C107" s="1236"/>
      <c r="D107" s="1236"/>
      <c r="E107" s="1236">
        <v>1</v>
      </c>
      <c r="F107" s="1081"/>
      <c r="G107" s="1079"/>
      <c r="H107" s="1079"/>
      <c r="I107" s="1066"/>
      <c r="J107" s="1062"/>
      <c r="K107" s="1061"/>
      <c r="L107" s="593"/>
      <c r="M107" s="554"/>
      <c r="N107" s="581"/>
      <c r="O107" s="1292"/>
      <c r="P107" s="1293"/>
      <c r="Q107" s="1293"/>
      <c r="R107" s="1293"/>
      <c r="S107" s="1293"/>
      <c r="T107" s="1293"/>
      <c r="U107" s="1293"/>
      <c r="V107" s="1293"/>
      <c r="W107" s="1293"/>
      <c r="X107" s="1293"/>
      <c r="Y107" s="1293"/>
      <c r="Z107" s="1293"/>
      <c r="AA107" s="1294"/>
      <c r="AB107" s="630"/>
      <c r="AC107" s="585"/>
      <c r="AD107" s="585"/>
      <c r="AE107" s="585"/>
      <c r="AF107" s="585"/>
      <c r="AG107" s="585"/>
      <c r="AH107" s="585"/>
      <c r="AI107" s="585"/>
      <c r="AJ107" s="585"/>
      <c r="AK107" s="585"/>
      <c r="AL107" s="585"/>
      <c r="AM107" s="585"/>
      <c r="AN107" s="585"/>
    </row>
    <row r="108" spans="1:40" s="523" customFormat="1" ht="90">
      <c r="A108" s="1236"/>
      <c r="B108" s="1236"/>
      <c r="C108" s="1236"/>
      <c r="D108" s="1236"/>
      <c r="E108" s="1236"/>
      <c r="F108" s="1236">
        <v>1</v>
      </c>
      <c r="G108" s="1079"/>
      <c r="H108" s="1079"/>
      <c r="I108" s="1258"/>
      <c r="J108" s="1062"/>
      <c r="K108" s="1061"/>
      <c r="L108" s="593" t="str">
        <f>mergeValue(A108) &amp;"."&amp; mergeValue(B108)&amp;"."&amp; mergeValue(C108)&amp;"."&amp; mergeValue(D108)&amp;"."&amp; mergeValue(F108)</f>
        <v>1.1.1.1.1</v>
      </c>
      <c r="M108" s="555" t="s">
        <v>10</v>
      </c>
      <c r="N108" s="581"/>
      <c r="O108" s="1239"/>
      <c r="P108" s="1240"/>
      <c r="Q108" s="1240"/>
      <c r="R108" s="1240"/>
      <c r="S108" s="1240"/>
      <c r="T108" s="1240"/>
      <c r="U108" s="1240"/>
      <c r="V108" s="1240"/>
      <c r="W108" s="1240"/>
      <c r="X108" s="1240"/>
      <c r="Y108" s="1240"/>
      <c r="Z108" s="1240"/>
      <c r="AA108" s="1241"/>
      <c r="AB108" s="630" t="s">
        <v>635</v>
      </c>
      <c r="AC108" s="585"/>
      <c r="AD108" s="589" t="str">
        <f>strCheckUnique(AE108:AE113)</f>
        <v/>
      </c>
      <c r="AE108" s="585"/>
      <c r="AF108" s="589"/>
      <c r="AG108" s="585"/>
      <c r="AH108" s="585"/>
      <c r="AI108" s="585"/>
      <c r="AJ108" s="585"/>
      <c r="AK108" s="585"/>
      <c r="AL108" s="585"/>
      <c r="AM108" s="585"/>
      <c r="AN108" s="585"/>
    </row>
    <row r="109" spans="1:40" s="523" customFormat="1" ht="135">
      <c r="A109" s="1236"/>
      <c r="B109" s="1236"/>
      <c r="C109" s="1236"/>
      <c r="D109" s="1236"/>
      <c r="E109" s="1236"/>
      <c r="F109" s="1236"/>
      <c r="G109" s="1236">
        <v>1</v>
      </c>
      <c r="H109" s="1079"/>
      <c r="I109" s="1258"/>
      <c r="J109" s="1259"/>
      <c r="K109" s="1068"/>
      <c r="L109" s="593" t="str">
        <f>mergeValue(A109) &amp;"."&amp; mergeValue(B109)&amp;"."&amp; mergeValue(C109)&amp;"."&amp; mergeValue(D109)&amp;"."&amp; mergeValue(F109)&amp;"."&amp; mergeValue(G109)</f>
        <v>1.1.1.1.1.1</v>
      </c>
      <c r="M109" s="1069" t="s">
        <v>650</v>
      </c>
      <c r="N109" s="646"/>
      <c r="O109" s="562"/>
      <c r="P109" s="562"/>
      <c r="Q109" s="562"/>
      <c r="R109" s="493"/>
      <c r="S109" s="1095"/>
      <c r="T109" s="493"/>
      <c r="U109" s="1095"/>
      <c r="V109" s="584" t="str">
        <f>W109 &amp; "-" &amp; Y109</f>
        <v>-</v>
      </c>
      <c r="W109" s="1242"/>
      <c r="X109" s="1232" t="s">
        <v>84</v>
      </c>
      <c r="Y109" s="1242"/>
      <c r="Z109" s="1232"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36"/>
      <c r="B110" s="1236"/>
      <c r="C110" s="1236"/>
      <c r="D110" s="1236"/>
      <c r="E110" s="1236"/>
      <c r="F110" s="1236"/>
      <c r="G110" s="1236"/>
      <c r="H110" s="1079">
        <v>1</v>
      </c>
      <c r="I110" s="1258"/>
      <c r="J110" s="1259"/>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5"/>
      <c r="T110" s="493"/>
      <c r="U110" s="1095"/>
      <c r="V110" s="584" t="str">
        <f>W110 &amp; "-" &amp; Y110</f>
        <v>-</v>
      </c>
      <c r="W110" s="1242"/>
      <c r="X110" s="1232"/>
      <c r="Y110" s="1242"/>
      <c r="Z110" s="1232"/>
      <c r="AA110" s="670"/>
      <c r="AB110" s="1206" t="s">
        <v>669</v>
      </c>
      <c r="AC110" s="585" t="str">
        <f>strCheckDate(O110:AA110)</f>
        <v/>
      </c>
      <c r="AD110" s="585"/>
      <c r="AE110" s="585"/>
      <c r="AF110" s="589"/>
      <c r="AG110" s="585"/>
      <c r="AH110" s="585"/>
      <c r="AI110" s="585"/>
      <c r="AJ110" s="585"/>
      <c r="AK110" s="585"/>
      <c r="AL110" s="585"/>
      <c r="AM110" s="585"/>
      <c r="AN110" s="585"/>
    </row>
    <row r="111" spans="1:40" s="523" customFormat="1" ht="0.2" customHeight="1">
      <c r="A111" s="1236"/>
      <c r="B111" s="1236"/>
      <c r="C111" s="1236"/>
      <c r="D111" s="1236"/>
      <c r="E111" s="1236"/>
      <c r="F111" s="1236"/>
      <c r="G111" s="1236"/>
      <c r="H111" s="1079"/>
      <c r="I111" s="1258"/>
      <c r="J111" s="1259"/>
      <c r="K111" s="1068"/>
      <c r="L111" s="600"/>
      <c r="M111" s="646"/>
      <c r="N111" s="646"/>
      <c r="O111" s="562"/>
      <c r="P111" s="493"/>
      <c r="Q111" s="493"/>
      <c r="R111" s="493"/>
      <c r="S111" s="493"/>
      <c r="T111" s="493"/>
      <c r="U111" s="559"/>
      <c r="V111" s="584"/>
      <c r="W111" s="1231"/>
      <c r="X111" s="1232"/>
      <c r="Y111" s="1231"/>
      <c r="Z111" s="1232"/>
      <c r="AA111" s="537"/>
      <c r="AB111" s="1206"/>
      <c r="AC111" s="585"/>
      <c r="AD111" s="585"/>
      <c r="AE111" s="585"/>
      <c r="AF111" s="589">
        <f ca="1">OFFSET(AF111,-1,0)</f>
        <v>0</v>
      </c>
      <c r="AG111" s="585"/>
      <c r="AH111" s="585"/>
      <c r="AI111" s="585"/>
      <c r="AJ111" s="585"/>
      <c r="AK111" s="585"/>
      <c r="AL111" s="585"/>
      <c r="AM111" s="585"/>
      <c r="AN111" s="585"/>
    </row>
    <row r="112" spans="1:40" s="522" customFormat="1" ht="15" customHeight="1">
      <c r="A112" s="1236"/>
      <c r="B112" s="1236"/>
      <c r="C112" s="1236"/>
      <c r="D112" s="1236"/>
      <c r="E112" s="1236"/>
      <c r="F112" s="1236"/>
      <c r="G112" s="1236"/>
      <c r="H112" s="1079"/>
      <c r="I112" s="1258"/>
      <c r="J112" s="1259"/>
      <c r="K112" s="1070"/>
      <c r="L112" s="538"/>
      <c r="M112" s="557" t="s">
        <v>41</v>
      </c>
      <c r="N112" s="551"/>
      <c r="O112" s="545"/>
      <c r="P112" s="545"/>
      <c r="Q112" s="545"/>
      <c r="R112" s="545"/>
      <c r="S112" s="545"/>
      <c r="T112" s="545"/>
      <c r="U112" s="545"/>
      <c r="V112" s="545"/>
      <c r="W112" s="563"/>
      <c r="X112" s="564"/>
      <c r="Y112" s="563"/>
      <c r="Z112" s="551"/>
      <c r="AA112" s="560"/>
      <c r="AB112" s="1206"/>
      <c r="AC112" s="587"/>
      <c r="AD112" s="587"/>
      <c r="AE112" s="587"/>
      <c r="AF112" s="587"/>
      <c r="AG112" s="587"/>
      <c r="AH112" s="587"/>
      <c r="AI112" s="587"/>
      <c r="AJ112" s="587"/>
      <c r="AK112" s="587"/>
      <c r="AL112" s="587"/>
      <c r="AM112" s="587"/>
      <c r="AN112" s="587"/>
    </row>
    <row r="113" spans="1:40" s="522" customFormat="1" ht="15" customHeight="1">
      <c r="A113" s="1236"/>
      <c r="B113" s="1236"/>
      <c r="C113" s="1236"/>
      <c r="D113" s="1236"/>
      <c r="E113" s="1236"/>
      <c r="F113" s="1236"/>
      <c r="G113" s="1079"/>
      <c r="H113" s="1079"/>
      <c r="I113" s="1258"/>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36"/>
      <c r="B114" s="1236"/>
      <c r="C114" s="1236"/>
      <c r="D114" s="1236"/>
      <c r="E114" s="1236"/>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36"/>
      <c r="B115" s="1236"/>
      <c r="C115" s="1236"/>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36"/>
      <c r="B116" s="1236"/>
      <c r="C116" s="1236"/>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36"/>
      <c r="B117" s="1236"/>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36"/>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36">
        <v>1</v>
      </c>
      <c r="B125" s="940"/>
      <c r="C125" s="940"/>
      <c r="D125" s="940"/>
      <c r="E125" s="941"/>
      <c r="F125" s="942"/>
      <c r="G125" s="942"/>
      <c r="H125" s="942"/>
      <c r="I125" s="943"/>
      <c r="J125" s="938"/>
      <c r="K125" s="945"/>
      <c r="L125" s="593">
        <f>mergeValue(A125)</f>
        <v>1</v>
      </c>
      <c r="M125" s="641" t="s">
        <v>20</v>
      </c>
      <c r="N125" s="580"/>
      <c r="O125" s="1248"/>
      <c r="P125" s="1248"/>
      <c r="Q125" s="1248"/>
      <c r="R125" s="1248"/>
      <c r="S125" s="1248"/>
      <c r="T125" s="1248"/>
      <c r="U125" s="1248"/>
      <c r="V125" s="1248"/>
      <c r="W125" s="630" t="s">
        <v>658</v>
      </c>
      <c r="X125" s="585"/>
      <c r="Y125" s="585"/>
      <c r="Z125" s="585"/>
      <c r="AA125" s="585"/>
      <c r="AB125" s="585"/>
      <c r="AC125" s="585"/>
      <c r="AD125" s="585"/>
      <c r="AE125" s="585"/>
      <c r="AF125" s="585"/>
      <c r="AG125" s="585"/>
      <c r="AH125" s="585"/>
    </row>
    <row r="126" spans="1:40" s="523" customFormat="1" ht="22.5">
      <c r="A126" s="1236"/>
      <c r="B126" s="1236">
        <v>1</v>
      </c>
      <c r="C126" s="940"/>
      <c r="D126" s="940"/>
      <c r="E126" s="942"/>
      <c r="F126" s="942"/>
      <c r="G126" s="942"/>
      <c r="H126" s="942"/>
      <c r="I126" s="937"/>
      <c r="J126" s="936"/>
      <c r="K126" s="939"/>
      <c r="L126" s="593" t="str">
        <f>mergeValue(A126) &amp;"."&amp; mergeValue(B126)</f>
        <v>1.1</v>
      </c>
      <c r="M126" s="546" t="s">
        <v>16</v>
      </c>
      <c r="N126" s="580"/>
      <c r="O126" s="1248"/>
      <c r="P126" s="1248"/>
      <c r="Q126" s="1248"/>
      <c r="R126" s="1248"/>
      <c r="S126" s="1248"/>
      <c r="T126" s="1248"/>
      <c r="U126" s="1248"/>
      <c r="V126" s="1248"/>
      <c r="W126" s="630" t="s">
        <v>477</v>
      </c>
      <c r="X126" s="585"/>
      <c r="Y126" s="585"/>
      <c r="Z126" s="585"/>
      <c r="AA126" s="585"/>
      <c r="AB126" s="585"/>
      <c r="AC126" s="585"/>
      <c r="AD126" s="585"/>
      <c r="AE126" s="585"/>
      <c r="AF126" s="585"/>
      <c r="AG126" s="585"/>
      <c r="AH126" s="585"/>
    </row>
    <row r="127" spans="1:40" s="523" customFormat="1" ht="22.5">
      <c r="A127" s="1236"/>
      <c r="B127" s="1236"/>
      <c r="C127" s="1236">
        <v>1</v>
      </c>
      <c r="D127" s="940"/>
      <c r="E127" s="942"/>
      <c r="F127" s="942"/>
      <c r="G127" s="942"/>
      <c r="H127" s="942"/>
      <c r="I127" s="944"/>
      <c r="J127" s="936"/>
      <c r="K127" s="939"/>
      <c r="L127" s="593" t="str">
        <f>mergeValue(A127) &amp;"."&amp; mergeValue(B127)&amp;"."&amp; mergeValue(C127)</f>
        <v>1.1.1</v>
      </c>
      <c r="M127" s="547" t="s">
        <v>7</v>
      </c>
      <c r="N127" s="580"/>
      <c r="O127" s="1248"/>
      <c r="P127" s="1248"/>
      <c r="Q127" s="1248"/>
      <c r="R127" s="1248"/>
      <c r="S127" s="1248"/>
      <c r="T127" s="1248"/>
      <c r="U127" s="1248"/>
      <c r="V127" s="1248"/>
      <c r="W127" s="630" t="s">
        <v>633</v>
      </c>
      <c r="X127" s="585"/>
      <c r="Y127" s="585"/>
      <c r="Z127" s="585"/>
      <c r="AA127" s="585"/>
      <c r="AB127" s="585"/>
      <c r="AC127" s="585"/>
      <c r="AD127" s="585"/>
      <c r="AE127" s="585"/>
      <c r="AF127" s="585"/>
      <c r="AG127" s="585"/>
      <c r="AH127" s="585"/>
    </row>
    <row r="128" spans="1:40" s="523" customFormat="1" ht="22.5">
      <c r="A128" s="1236"/>
      <c r="B128" s="1236"/>
      <c r="C128" s="1236"/>
      <c r="D128" s="1236">
        <v>1</v>
      </c>
      <c r="E128" s="942"/>
      <c r="F128" s="942"/>
      <c r="G128" s="942"/>
      <c r="H128" s="942"/>
      <c r="I128" s="944"/>
      <c r="J128" s="936"/>
      <c r="K128" s="939"/>
      <c r="L128" s="593" t="str">
        <f>mergeValue(A128) &amp;"."&amp; mergeValue(B128)&amp;"."&amp; mergeValue(C128)&amp;"."&amp; mergeValue(D128)</f>
        <v>1.1.1.1</v>
      </c>
      <c r="M128" s="548" t="s">
        <v>22</v>
      </c>
      <c r="N128" s="580"/>
      <c r="O128" s="1248"/>
      <c r="P128" s="1248"/>
      <c r="Q128" s="1248"/>
      <c r="R128" s="1248"/>
      <c r="S128" s="1248"/>
      <c r="T128" s="1248"/>
      <c r="U128" s="1248"/>
      <c r="V128" s="1248"/>
      <c r="W128" s="630" t="s">
        <v>634</v>
      </c>
      <c r="X128" s="585"/>
      <c r="Y128" s="585"/>
      <c r="Z128" s="585"/>
      <c r="AA128" s="585"/>
      <c r="AB128" s="585"/>
      <c r="AC128" s="585"/>
      <c r="AD128" s="585"/>
      <c r="AE128" s="585"/>
      <c r="AF128" s="585"/>
      <c r="AG128" s="585"/>
      <c r="AH128" s="585"/>
    </row>
    <row r="129" spans="1:34" s="523" customFormat="1" ht="11.25" hidden="1" customHeight="1">
      <c r="A129" s="1236"/>
      <c r="B129" s="1236"/>
      <c r="C129" s="1236"/>
      <c r="D129" s="1236"/>
      <c r="E129" s="1236">
        <v>1</v>
      </c>
      <c r="F129" s="942"/>
      <c r="G129" s="942"/>
      <c r="H129" s="940">
        <v>1</v>
      </c>
      <c r="I129" s="1236">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36"/>
      <c r="B130" s="1236"/>
      <c r="C130" s="1236"/>
      <c r="D130" s="1236"/>
      <c r="E130" s="1236"/>
      <c r="F130" s="1236">
        <v>1</v>
      </c>
      <c r="G130" s="940"/>
      <c r="H130" s="940"/>
      <c r="I130" s="1236"/>
      <c r="J130" s="1236">
        <v>1</v>
      </c>
      <c r="K130" s="948"/>
      <c r="L130" s="593" t="str">
        <f>mergeValue(A130) &amp;"."&amp; mergeValue(B130)&amp;"."&amp; mergeValue(C130)&amp;"."&amp; mergeValue(D130)&amp;"."&amp;  mergeValue(F130)</f>
        <v>1.1.1.1.1</v>
      </c>
      <c r="M130" s="555" t="s">
        <v>10</v>
      </c>
      <c r="N130" s="581"/>
      <c r="O130" s="1238"/>
      <c r="P130" s="1238"/>
      <c r="Q130" s="1238"/>
      <c r="R130" s="1238"/>
      <c r="S130" s="1238"/>
      <c r="T130" s="1238"/>
      <c r="U130" s="1238"/>
      <c r="V130" s="1238"/>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36"/>
      <c r="B131" s="1236"/>
      <c r="C131" s="1236"/>
      <c r="D131" s="1236"/>
      <c r="E131" s="1236"/>
      <c r="F131" s="1236"/>
      <c r="G131" s="940">
        <v>1</v>
      </c>
      <c r="H131" s="940"/>
      <c r="I131" s="1236"/>
      <c r="J131" s="1236"/>
      <c r="K131" s="948">
        <v>1</v>
      </c>
      <c r="L131" s="593" t="str">
        <f>mergeValue(A131) &amp;"."&amp; mergeValue(B131)&amp;"."&amp; mergeValue(C131)&amp;"."&amp; mergeValue(D131)&amp;"."&amp; mergeValue(F131)&amp;"."&amp; mergeValue(G131)</f>
        <v>1.1.1.1.1.1</v>
      </c>
      <c r="M131" s="1069"/>
      <c r="N131" s="586"/>
      <c r="O131" s="562"/>
      <c r="P131" s="562"/>
      <c r="Q131" s="1094"/>
      <c r="R131" s="1242"/>
      <c r="S131" s="1232" t="s">
        <v>84</v>
      </c>
      <c r="T131" s="1242"/>
      <c r="U131" s="1232" t="s">
        <v>85</v>
      </c>
      <c r="V131" s="578"/>
      <c r="W131" s="1206"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36"/>
      <c r="B132" s="1236"/>
      <c r="C132" s="1236"/>
      <c r="D132" s="1236"/>
      <c r="E132" s="1236"/>
      <c r="F132" s="1236"/>
      <c r="G132" s="940"/>
      <c r="H132" s="940"/>
      <c r="I132" s="1236"/>
      <c r="J132" s="1236"/>
      <c r="K132" s="948"/>
      <c r="L132" s="600"/>
      <c r="M132" s="646"/>
      <c r="N132" s="586"/>
      <c r="O132" s="562"/>
      <c r="P132" s="562"/>
      <c r="Q132" s="584" t="str">
        <f>R131 &amp; "-" &amp; T131</f>
        <v>-</v>
      </c>
      <c r="R132" s="1231"/>
      <c r="S132" s="1232"/>
      <c r="T132" s="1231"/>
      <c r="U132" s="1232"/>
      <c r="V132" s="578"/>
      <c r="W132" s="1206"/>
      <c r="X132" s="585"/>
      <c r="Y132" s="585"/>
      <c r="Z132" s="585"/>
      <c r="AA132" s="585"/>
      <c r="AB132" s="585"/>
      <c r="AC132" s="585"/>
      <c r="AD132" s="585"/>
      <c r="AE132" s="585"/>
      <c r="AF132" s="585"/>
      <c r="AG132" s="585"/>
      <c r="AH132" s="585"/>
    </row>
    <row r="133" spans="1:34" s="522" customFormat="1" ht="15" customHeight="1">
      <c r="A133" s="1236"/>
      <c r="B133" s="1236"/>
      <c r="C133" s="1236"/>
      <c r="D133" s="1236"/>
      <c r="E133" s="1236"/>
      <c r="F133" s="1236"/>
      <c r="G133" s="942"/>
      <c r="H133" s="940"/>
      <c r="I133" s="1236"/>
      <c r="J133" s="1236"/>
      <c r="K133" s="947"/>
      <c r="L133" s="538"/>
      <c r="M133" s="556" t="s">
        <v>25</v>
      </c>
      <c r="N133" s="551"/>
      <c r="O133" s="545"/>
      <c r="P133" s="545"/>
      <c r="Q133" s="545"/>
      <c r="R133" s="573"/>
      <c r="S133" s="564"/>
      <c r="T133" s="563"/>
      <c r="U133" s="551"/>
      <c r="V133" s="560"/>
      <c r="W133" s="1206"/>
      <c r="X133" s="587"/>
      <c r="Y133" s="587"/>
      <c r="Z133" s="587"/>
      <c r="AA133" s="587"/>
      <c r="AB133" s="587"/>
      <c r="AC133" s="587"/>
      <c r="AD133" s="587"/>
      <c r="AE133" s="587"/>
      <c r="AF133" s="587"/>
      <c r="AG133" s="587"/>
      <c r="AH133" s="587"/>
    </row>
    <row r="134" spans="1:34" s="522" customFormat="1" ht="15" customHeight="1">
      <c r="A134" s="1236"/>
      <c r="B134" s="1236"/>
      <c r="C134" s="1236"/>
      <c r="D134" s="1236"/>
      <c r="E134" s="1236"/>
      <c r="F134" s="942"/>
      <c r="G134" s="942"/>
      <c r="H134" s="940"/>
      <c r="I134" s="1236"/>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36"/>
      <c r="B135" s="1236"/>
      <c r="C135" s="1236"/>
      <c r="D135" s="1236"/>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36"/>
      <c r="B136" s="1236"/>
      <c r="C136" s="1236"/>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36"/>
      <c r="B137" s="1236"/>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36"/>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36">
        <v>1</v>
      </c>
      <c r="B143" s="958"/>
      <c r="C143" s="958"/>
      <c r="D143" s="958"/>
      <c r="E143" s="959"/>
      <c r="F143" s="960"/>
      <c r="G143" s="960"/>
      <c r="H143" s="960"/>
      <c r="I143" s="961"/>
      <c r="J143" s="956"/>
      <c r="K143" s="963"/>
      <c r="L143" s="593">
        <f>mergeValue(A143)</f>
        <v>1</v>
      </c>
      <c r="M143" s="641" t="s">
        <v>20</v>
      </c>
      <c r="N143" s="580"/>
      <c r="O143" s="1248"/>
      <c r="P143" s="1248"/>
      <c r="Q143" s="1248"/>
      <c r="R143" s="1248"/>
      <c r="S143" s="1248"/>
      <c r="T143" s="1248"/>
      <c r="U143" s="1248"/>
      <c r="V143" s="1248"/>
      <c r="W143" s="630" t="s">
        <v>658</v>
      </c>
      <c r="X143" s="585"/>
      <c r="Y143" s="585"/>
      <c r="Z143" s="585"/>
      <c r="AA143" s="585"/>
      <c r="AB143" s="585"/>
      <c r="AC143" s="585"/>
      <c r="AD143" s="585"/>
      <c r="AE143" s="585"/>
      <c r="AF143" s="585"/>
      <c r="AG143" s="585"/>
      <c r="AH143" s="585"/>
    </row>
    <row r="144" spans="1:34" s="523" customFormat="1" ht="22.5">
      <c r="A144" s="1236"/>
      <c r="B144" s="1236">
        <v>1</v>
      </c>
      <c r="C144" s="958"/>
      <c r="D144" s="958"/>
      <c r="E144" s="960"/>
      <c r="F144" s="960"/>
      <c r="G144" s="960"/>
      <c r="H144" s="960"/>
      <c r="I144" s="955"/>
      <c r="J144" s="954"/>
      <c r="K144" s="957"/>
      <c r="L144" s="593" t="str">
        <f>mergeValue(A144) &amp;"."&amp; mergeValue(B144)</f>
        <v>1.1</v>
      </c>
      <c r="M144" s="546" t="s">
        <v>16</v>
      </c>
      <c r="N144" s="580"/>
      <c r="O144" s="1248"/>
      <c r="P144" s="1248"/>
      <c r="Q144" s="1248"/>
      <c r="R144" s="1248"/>
      <c r="S144" s="1248"/>
      <c r="T144" s="1248"/>
      <c r="U144" s="1248"/>
      <c r="V144" s="1248"/>
      <c r="W144" s="630" t="s">
        <v>477</v>
      </c>
      <c r="X144" s="585"/>
      <c r="Y144" s="585"/>
      <c r="Z144" s="585"/>
      <c r="AA144" s="585"/>
      <c r="AB144" s="585"/>
      <c r="AC144" s="585"/>
      <c r="AD144" s="585"/>
      <c r="AE144" s="585"/>
      <c r="AF144" s="585"/>
      <c r="AG144" s="585"/>
      <c r="AH144" s="585"/>
    </row>
    <row r="145" spans="1:35" s="523" customFormat="1" ht="22.5">
      <c r="A145" s="1236"/>
      <c r="B145" s="1236"/>
      <c r="C145" s="1236">
        <v>1</v>
      </c>
      <c r="D145" s="958"/>
      <c r="E145" s="960"/>
      <c r="F145" s="960"/>
      <c r="G145" s="960"/>
      <c r="H145" s="960"/>
      <c r="I145" s="962"/>
      <c r="J145" s="954"/>
      <c r="K145" s="957"/>
      <c r="L145" s="593" t="str">
        <f>mergeValue(A145) &amp;"."&amp; mergeValue(B145)&amp;"."&amp; mergeValue(C145)</f>
        <v>1.1.1</v>
      </c>
      <c r="M145" s="547" t="s">
        <v>7</v>
      </c>
      <c r="N145" s="580"/>
      <c r="O145" s="1248"/>
      <c r="P145" s="1248"/>
      <c r="Q145" s="1248"/>
      <c r="R145" s="1248"/>
      <c r="S145" s="1248"/>
      <c r="T145" s="1248"/>
      <c r="U145" s="1248"/>
      <c r="V145" s="1248"/>
      <c r="W145" s="630" t="s">
        <v>633</v>
      </c>
      <c r="X145" s="585"/>
      <c r="Y145" s="585"/>
      <c r="Z145" s="585"/>
      <c r="AA145" s="585"/>
      <c r="AB145" s="585"/>
      <c r="AC145" s="585"/>
      <c r="AD145" s="585"/>
      <c r="AE145" s="585"/>
      <c r="AF145" s="585"/>
      <c r="AG145" s="585"/>
      <c r="AH145" s="585"/>
    </row>
    <row r="146" spans="1:35" s="523" customFormat="1" ht="22.5">
      <c r="A146" s="1236"/>
      <c r="B146" s="1236"/>
      <c r="C146" s="1236"/>
      <c r="D146" s="1236">
        <v>1</v>
      </c>
      <c r="E146" s="960"/>
      <c r="F146" s="960"/>
      <c r="G146" s="960"/>
      <c r="H146" s="960"/>
      <c r="I146" s="962"/>
      <c r="J146" s="954"/>
      <c r="K146" s="957"/>
      <c r="L146" s="593" t="str">
        <f>mergeValue(A146) &amp;"."&amp; mergeValue(B146)&amp;"."&amp; mergeValue(C146)&amp;"."&amp; mergeValue(D146)</f>
        <v>1.1.1.1</v>
      </c>
      <c r="M146" s="548" t="s">
        <v>22</v>
      </c>
      <c r="N146" s="580"/>
      <c r="O146" s="1248"/>
      <c r="P146" s="1248"/>
      <c r="Q146" s="1248"/>
      <c r="R146" s="1248"/>
      <c r="S146" s="1248"/>
      <c r="T146" s="1248"/>
      <c r="U146" s="1248"/>
      <c r="V146" s="1248"/>
      <c r="W146" s="630" t="s">
        <v>634</v>
      </c>
      <c r="X146" s="585"/>
      <c r="Y146" s="585"/>
      <c r="Z146" s="585"/>
      <c r="AA146" s="585"/>
      <c r="AB146" s="585"/>
      <c r="AC146" s="585"/>
      <c r="AD146" s="585"/>
      <c r="AE146" s="585"/>
      <c r="AF146" s="585"/>
      <c r="AG146" s="585"/>
      <c r="AH146" s="585"/>
    </row>
    <row r="147" spans="1:35" s="523" customFormat="1" ht="11.25" hidden="1" customHeight="1">
      <c r="A147" s="1236"/>
      <c r="B147" s="1236"/>
      <c r="C147" s="1236"/>
      <c r="D147" s="1236"/>
      <c r="E147" s="1236">
        <v>1</v>
      </c>
      <c r="F147" s="960"/>
      <c r="G147" s="960"/>
      <c r="H147" s="958">
        <v>1</v>
      </c>
      <c r="I147" s="1236">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36"/>
      <c r="B148" s="1236"/>
      <c r="C148" s="1236"/>
      <c r="D148" s="1236"/>
      <c r="E148" s="1236"/>
      <c r="F148" s="1236">
        <v>1</v>
      </c>
      <c r="G148" s="958"/>
      <c r="H148" s="958"/>
      <c r="I148" s="1236"/>
      <c r="J148" s="1236">
        <v>1</v>
      </c>
      <c r="K148" s="966"/>
      <c r="L148" s="593" t="str">
        <f>mergeValue(A148) &amp;"."&amp; mergeValue(B148)&amp;"."&amp; mergeValue(C148)&amp;"."&amp; mergeValue(D148)&amp;"."&amp;  mergeValue(F148)</f>
        <v>1.1.1.1.1</v>
      </c>
      <c r="M148" s="555" t="s">
        <v>10</v>
      </c>
      <c r="N148" s="581"/>
      <c r="O148" s="1238"/>
      <c r="P148" s="1238"/>
      <c r="Q148" s="1238"/>
      <c r="R148" s="1238"/>
      <c r="S148" s="1238"/>
      <c r="T148" s="1238"/>
      <c r="U148" s="1238"/>
      <c r="V148" s="1238"/>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36"/>
      <c r="B149" s="1236"/>
      <c r="C149" s="1236"/>
      <c r="D149" s="1236"/>
      <c r="E149" s="1236"/>
      <c r="F149" s="1236"/>
      <c r="G149" s="958">
        <v>1</v>
      </c>
      <c r="H149" s="958"/>
      <c r="I149" s="1236"/>
      <c r="J149" s="1236"/>
      <c r="K149" s="966">
        <v>1</v>
      </c>
      <c r="L149" s="593" t="str">
        <f>mergeValue(A149) &amp;"."&amp; mergeValue(B149)&amp;"."&amp; mergeValue(C149)&amp;"."&amp; mergeValue(D149)&amp;"."&amp; mergeValue(F149)&amp;"."&amp; mergeValue(G149)</f>
        <v>1.1.1.1.1.1</v>
      </c>
      <c r="M149" s="1069"/>
      <c r="N149" s="586"/>
      <c r="O149" s="562"/>
      <c r="P149" s="562"/>
      <c r="Q149" s="1094"/>
      <c r="R149" s="1242"/>
      <c r="S149" s="1232" t="s">
        <v>84</v>
      </c>
      <c r="T149" s="1242"/>
      <c r="U149" s="1232" t="s">
        <v>85</v>
      </c>
      <c r="V149" s="578"/>
      <c r="W149" s="1206"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36"/>
      <c r="B150" s="1236"/>
      <c r="C150" s="1236"/>
      <c r="D150" s="1236"/>
      <c r="E150" s="1236"/>
      <c r="F150" s="1236"/>
      <c r="G150" s="958"/>
      <c r="H150" s="958"/>
      <c r="I150" s="1236"/>
      <c r="J150" s="1236"/>
      <c r="K150" s="966"/>
      <c r="L150" s="600"/>
      <c r="M150" s="646"/>
      <c r="N150" s="586"/>
      <c r="O150" s="562"/>
      <c r="P150" s="562"/>
      <c r="Q150" s="584" t="str">
        <f>R149 &amp; "-" &amp; T149</f>
        <v>-</v>
      </c>
      <c r="R150" s="1231"/>
      <c r="S150" s="1232"/>
      <c r="T150" s="1231"/>
      <c r="U150" s="1232"/>
      <c r="V150" s="578"/>
      <c r="W150" s="1206"/>
      <c r="X150" s="585"/>
      <c r="Y150" s="585"/>
      <c r="Z150" s="585"/>
      <c r="AA150" s="585"/>
      <c r="AB150" s="585"/>
      <c r="AC150" s="585"/>
      <c r="AD150" s="585"/>
      <c r="AE150" s="585"/>
      <c r="AF150" s="585"/>
      <c r="AG150" s="585"/>
      <c r="AH150" s="585"/>
    </row>
    <row r="151" spans="1:35" s="522" customFormat="1" ht="15" customHeight="1">
      <c r="A151" s="1236"/>
      <c r="B151" s="1236"/>
      <c r="C151" s="1236"/>
      <c r="D151" s="1236"/>
      <c r="E151" s="1236"/>
      <c r="F151" s="1236"/>
      <c r="G151" s="960"/>
      <c r="H151" s="958"/>
      <c r="I151" s="1236"/>
      <c r="J151" s="1236"/>
      <c r="K151" s="965"/>
      <c r="L151" s="538"/>
      <c r="M151" s="556" t="s">
        <v>25</v>
      </c>
      <c r="N151" s="551"/>
      <c r="O151" s="545"/>
      <c r="P151" s="545"/>
      <c r="Q151" s="545"/>
      <c r="R151" s="573"/>
      <c r="S151" s="564"/>
      <c r="T151" s="563"/>
      <c r="U151" s="551"/>
      <c r="V151" s="560"/>
      <c r="W151" s="1206"/>
      <c r="X151" s="587"/>
      <c r="Y151" s="587"/>
      <c r="Z151" s="587"/>
      <c r="AA151" s="587"/>
      <c r="AB151" s="587"/>
      <c r="AC151" s="587"/>
      <c r="AD151" s="587"/>
      <c r="AE151" s="587"/>
      <c r="AF151" s="587"/>
      <c r="AG151" s="587"/>
      <c r="AH151" s="587"/>
    </row>
    <row r="152" spans="1:35" s="522" customFormat="1" ht="15" customHeight="1">
      <c r="A152" s="1236"/>
      <c r="B152" s="1236"/>
      <c r="C152" s="1236"/>
      <c r="D152" s="1236"/>
      <c r="E152" s="1236"/>
      <c r="F152" s="960"/>
      <c r="G152" s="960"/>
      <c r="H152" s="958"/>
      <c r="I152" s="1236"/>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36"/>
      <c r="B153" s="1236"/>
      <c r="C153" s="1236"/>
      <c r="D153" s="1236"/>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36"/>
      <c r="B154" s="1236"/>
      <c r="C154" s="1236"/>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36"/>
      <c r="B155" s="1236"/>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36"/>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36">
        <v>1</v>
      </c>
      <c r="B161" s="901"/>
      <c r="C161" s="901"/>
      <c r="D161" s="901"/>
      <c r="E161" s="902"/>
      <c r="F161" s="903"/>
      <c r="G161" s="903"/>
      <c r="H161" s="903"/>
      <c r="I161" s="904"/>
      <c r="J161" s="899"/>
      <c r="K161" s="906"/>
      <c r="L161" s="593">
        <f>mergeValue(A161)</f>
        <v>1</v>
      </c>
      <c r="M161" s="641" t="s">
        <v>20</v>
      </c>
      <c r="N161" s="580"/>
      <c r="O161" s="1289"/>
      <c r="P161" s="1290"/>
      <c r="Q161" s="1290"/>
      <c r="R161" s="1290"/>
      <c r="S161" s="1290"/>
      <c r="T161" s="1290"/>
      <c r="U161" s="1290"/>
      <c r="V161" s="1291"/>
      <c r="W161" s="630" t="s">
        <v>476</v>
      </c>
      <c r="X161" s="585"/>
      <c r="Y161" s="585"/>
      <c r="Z161" s="585"/>
      <c r="AA161" s="585"/>
      <c r="AB161" s="585"/>
      <c r="AC161" s="585"/>
      <c r="AD161" s="585"/>
      <c r="AE161" s="585"/>
      <c r="AF161" s="585"/>
      <c r="AG161" s="585"/>
    </row>
    <row r="162" spans="1:33" s="523" customFormat="1" ht="22.5">
      <c r="A162" s="1236"/>
      <c r="B162" s="1236">
        <v>1</v>
      </c>
      <c r="C162" s="901"/>
      <c r="D162" s="901"/>
      <c r="E162" s="903"/>
      <c r="F162" s="903"/>
      <c r="G162" s="903"/>
      <c r="H162" s="903"/>
      <c r="I162" s="898"/>
      <c r="J162" s="897"/>
      <c r="K162" s="900"/>
      <c r="L162" s="593" t="str">
        <f>mergeValue(A162) &amp;"."&amp; mergeValue(B162)</f>
        <v>1.1</v>
      </c>
      <c r="M162" s="546" t="s">
        <v>16</v>
      </c>
      <c r="N162" s="580"/>
      <c r="O162" s="1289"/>
      <c r="P162" s="1290"/>
      <c r="Q162" s="1290"/>
      <c r="R162" s="1290"/>
      <c r="S162" s="1290"/>
      <c r="T162" s="1290"/>
      <c r="U162" s="1290"/>
      <c r="V162" s="1291"/>
      <c r="W162" s="630" t="s">
        <v>477</v>
      </c>
      <c r="X162" s="585"/>
      <c r="Y162" s="585"/>
      <c r="Z162" s="585"/>
      <c r="AA162" s="585"/>
      <c r="AB162" s="585"/>
      <c r="AC162" s="585"/>
      <c r="AD162" s="585"/>
      <c r="AE162" s="585"/>
      <c r="AF162" s="585"/>
      <c r="AG162" s="585"/>
    </row>
    <row r="163" spans="1:33" s="523" customFormat="1" ht="22.5">
      <c r="A163" s="1236"/>
      <c r="B163" s="1236"/>
      <c r="C163" s="1236">
        <v>1</v>
      </c>
      <c r="D163" s="901"/>
      <c r="E163" s="903"/>
      <c r="F163" s="903"/>
      <c r="G163" s="903"/>
      <c r="H163" s="903"/>
      <c r="I163" s="905"/>
      <c r="J163" s="897"/>
      <c r="K163" s="900"/>
      <c r="L163" s="593" t="str">
        <f>mergeValue(A163) &amp;"."&amp; mergeValue(B163)&amp;"."&amp; mergeValue(C163)</f>
        <v>1.1.1</v>
      </c>
      <c r="M163" s="547" t="s">
        <v>7</v>
      </c>
      <c r="N163" s="580"/>
      <c r="O163" s="1289"/>
      <c r="P163" s="1290"/>
      <c r="Q163" s="1290"/>
      <c r="R163" s="1290"/>
      <c r="S163" s="1290"/>
      <c r="T163" s="1290"/>
      <c r="U163" s="1290"/>
      <c r="V163" s="1291"/>
      <c r="W163" s="630" t="s">
        <v>633</v>
      </c>
      <c r="X163" s="585"/>
      <c r="Y163" s="585"/>
      <c r="Z163" s="585"/>
      <c r="AA163" s="585"/>
      <c r="AB163" s="585"/>
      <c r="AC163" s="585"/>
      <c r="AD163" s="585"/>
      <c r="AE163" s="585"/>
      <c r="AF163" s="585"/>
      <c r="AG163" s="585"/>
    </row>
    <row r="164" spans="1:33" s="523" customFormat="1" ht="22.5">
      <c r="A164" s="1236"/>
      <c r="B164" s="1236"/>
      <c r="C164" s="1236"/>
      <c r="D164" s="1236">
        <v>1</v>
      </c>
      <c r="E164" s="903"/>
      <c r="F164" s="903"/>
      <c r="G164" s="903"/>
      <c r="H164" s="903"/>
      <c r="I164" s="905"/>
      <c r="J164" s="897"/>
      <c r="K164" s="900"/>
      <c r="L164" s="593" t="str">
        <f>mergeValue(A164) &amp;"."&amp; mergeValue(B164)&amp;"."&amp; mergeValue(C164)&amp;"."&amp; mergeValue(D164)</f>
        <v>1.1.1.1</v>
      </c>
      <c r="M164" s="548" t="s">
        <v>22</v>
      </c>
      <c r="N164" s="580"/>
      <c r="O164" s="1289"/>
      <c r="P164" s="1290"/>
      <c r="Q164" s="1290"/>
      <c r="R164" s="1290"/>
      <c r="S164" s="1290"/>
      <c r="T164" s="1290"/>
      <c r="U164" s="1290"/>
      <c r="V164" s="1291"/>
      <c r="W164" s="630" t="s">
        <v>634</v>
      </c>
      <c r="X164" s="585"/>
      <c r="Y164" s="585"/>
      <c r="Z164" s="585"/>
      <c r="AA164" s="585"/>
      <c r="AB164" s="585"/>
      <c r="AC164" s="585"/>
      <c r="AD164" s="585"/>
      <c r="AE164" s="585"/>
      <c r="AF164" s="585"/>
      <c r="AG164" s="585"/>
    </row>
    <row r="165" spans="1:33" s="523" customFormat="1" ht="101.25">
      <c r="A165" s="1236"/>
      <c r="B165" s="1236"/>
      <c r="C165" s="1236"/>
      <c r="D165" s="1236"/>
      <c r="E165" s="1236">
        <v>1</v>
      </c>
      <c r="F165" s="903"/>
      <c r="G165" s="903"/>
      <c r="H165" s="901">
        <v>1</v>
      </c>
      <c r="I165" s="1236">
        <v>1</v>
      </c>
      <c r="J165" s="903"/>
      <c r="K165" s="908"/>
      <c r="L165" s="593" t="str">
        <f>mergeValue(A165) &amp;"."&amp; mergeValue(B165)&amp;"."&amp; mergeValue(C165)&amp;"."&amp; mergeValue(D165)&amp;"."&amp; mergeValue(E165)</f>
        <v>1.1.1.1.1</v>
      </c>
      <c r="M165" s="554" t="s">
        <v>9</v>
      </c>
      <c r="N165" s="581"/>
      <c r="O165" s="1239"/>
      <c r="P165" s="1240"/>
      <c r="Q165" s="1240"/>
      <c r="R165" s="1240"/>
      <c r="S165" s="1240"/>
      <c r="T165" s="1240"/>
      <c r="U165" s="1240"/>
      <c r="V165" s="1241"/>
      <c r="W165" s="630" t="s">
        <v>638</v>
      </c>
      <c r="X165" s="585"/>
      <c r="Y165" s="585"/>
      <c r="Z165" s="585"/>
      <c r="AA165" s="585"/>
      <c r="AB165" s="585"/>
      <c r="AC165" s="585"/>
      <c r="AD165" s="585"/>
      <c r="AE165" s="585"/>
      <c r="AF165" s="585"/>
      <c r="AG165" s="585"/>
    </row>
    <row r="166" spans="1:33" s="523" customFormat="1" ht="90">
      <c r="A166" s="1236"/>
      <c r="B166" s="1236"/>
      <c r="C166" s="1236"/>
      <c r="D166" s="1236"/>
      <c r="E166" s="1236"/>
      <c r="F166" s="1236">
        <v>1</v>
      </c>
      <c r="G166" s="901"/>
      <c r="H166" s="901"/>
      <c r="I166" s="1236"/>
      <c r="J166" s="1236">
        <v>1</v>
      </c>
      <c r="K166" s="909"/>
      <c r="L166" s="593" t="str">
        <f>mergeValue(A166) &amp;"."&amp; mergeValue(B166)&amp;"."&amp; mergeValue(C166)&amp;"."&amp; mergeValue(D166)&amp;"."&amp; mergeValue(E166)&amp;"."&amp; mergeValue(F166)</f>
        <v>1.1.1.1.1.1</v>
      </c>
      <c r="M166" s="555" t="s">
        <v>10</v>
      </c>
      <c r="N166" s="581"/>
      <c r="O166" s="1239"/>
      <c r="P166" s="1240"/>
      <c r="Q166" s="1240"/>
      <c r="R166" s="1240"/>
      <c r="S166" s="1240"/>
      <c r="T166" s="1240"/>
      <c r="U166" s="1240"/>
      <c r="V166" s="1241"/>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36"/>
      <c r="B167" s="1236"/>
      <c r="C167" s="1236"/>
      <c r="D167" s="1236"/>
      <c r="E167" s="1236"/>
      <c r="F167" s="1236"/>
      <c r="G167" s="901">
        <v>1</v>
      </c>
      <c r="H167" s="901"/>
      <c r="I167" s="1236"/>
      <c r="J167" s="1236"/>
      <c r="K167" s="909">
        <v>1</v>
      </c>
      <c r="L167" s="593" t="str">
        <f>mergeValue(A167) &amp;"."&amp; mergeValue(B167)&amp;"."&amp; mergeValue(C167)&amp;"."&amp; mergeValue(D167)&amp;"."&amp; mergeValue(E167)&amp;"."&amp; mergeValue(F167)&amp;"."&amp; mergeValue(G167)</f>
        <v>1.1.1.1.1.1.1</v>
      </c>
      <c r="M167" s="1069"/>
      <c r="N167" s="586"/>
      <c r="O167" s="1078"/>
      <c r="P167" s="562"/>
      <c r="Q167" s="562"/>
      <c r="R167" s="1242"/>
      <c r="S167" s="1232" t="s">
        <v>84</v>
      </c>
      <c r="T167" s="1242"/>
      <c r="U167" s="1232" t="s">
        <v>84</v>
      </c>
      <c r="V167" s="578"/>
      <c r="W167" s="1206"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36"/>
      <c r="B168" s="1236"/>
      <c r="C168" s="1236"/>
      <c r="D168" s="1236"/>
      <c r="E168" s="1236"/>
      <c r="F168" s="1236"/>
      <c r="G168" s="901"/>
      <c r="H168" s="901"/>
      <c r="I168" s="1236"/>
      <c r="J168" s="1236"/>
      <c r="K168" s="909"/>
      <c r="L168" s="600"/>
      <c r="M168" s="646"/>
      <c r="N168" s="586"/>
      <c r="O168" s="584"/>
      <c r="P168" s="562"/>
      <c r="Q168" s="584" t="str">
        <f>R167 &amp; "-" &amp; T167</f>
        <v>-</v>
      </c>
      <c r="R168" s="1231"/>
      <c r="S168" s="1232"/>
      <c r="T168" s="1231"/>
      <c r="U168" s="1232"/>
      <c r="V168" s="578"/>
      <c r="W168" s="1206"/>
      <c r="X168" s="585"/>
      <c r="Y168" s="585"/>
      <c r="Z168" s="585"/>
      <c r="AA168" s="585"/>
      <c r="AB168" s="585"/>
      <c r="AC168" s="585"/>
      <c r="AD168" s="585"/>
      <c r="AE168" s="585"/>
      <c r="AF168" s="585"/>
      <c r="AG168" s="585"/>
    </row>
    <row r="169" spans="1:33" s="522" customFormat="1" ht="15" customHeight="1">
      <c r="A169" s="1236"/>
      <c r="B169" s="1236"/>
      <c r="C169" s="1236"/>
      <c r="D169" s="1236"/>
      <c r="E169" s="1236"/>
      <c r="F169" s="1236"/>
      <c r="G169" s="903"/>
      <c r="H169" s="901"/>
      <c r="I169" s="1236"/>
      <c r="J169" s="1236"/>
      <c r="K169" s="908"/>
      <c r="L169" s="538"/>
      <c r="M169" s="557" t="s">
        <v>25</v>
      </c>
      <c r="N169" s="551"/>
      <c r="O169" s="545"/>
      <c r="P169" s="545"/>
      <c r="Q169" s="545"/>
      <c r="R169" s="573"/>
      <c r="S169" s="564"/>
      <c r="T169" s="563"/>
      <c r="U169" s="551"/>
      <c r="V169" s="560"/>
      <c r="W169" s="1206"/>
      <c r="X169" s="587"/>
      <c r="Y169" s="587"/>
      <c r="Z169" s="587"/>
      <c r="AA169" s="587"/>
      <c r="AB169" s="587"/>
      <c r="AC169" s="587"/>
      <c r="AD169" s="587"/>
      <c r="AE169" s="587"/>
      <c r="AF169" s="587"/>
      <c r="AG169" s="587"/>
    </row>
    <row r="170" spans="1:33" s="522" customFormat="1" ht="15" customHeight="1">
      <c r="A170" s="1236"/>
      <c r="B170" s="1236"/>
      <c r="C170" s="1236"/>
      <c r="D170" s="1236"/>
      <c r="E170" s="1236"/>
      <c r="F170" s="903"/>
      <c r="G170" s="903"/>
      <c r="H170" s="901"/>
      <c r="I170" s="1236"/>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36"/>
      <c r="B171" s="1236"/>
      <c r="C171" s="1236"/>
      <c r="D171" s="1236"/>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36"/>
      <c r="B172" s="1236"/>
      <c r="C172" s="1236"/>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36"/>
      <c r="B173" s="1236"/>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36"/>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36">
        <v>1</v>
      </c>
      <c r="B179" s="980"/>
      <c r="C179" s="980"/>
      <c r="D179" s="980"/>
      <c r="E179" s="980"/>
      <c r="F179" s="980"/>
      <c r="G179" s="981"/>
      <c r="H179" s="981"/>
      <c r="I179" s="983"/>
      <c r="J179" s="975"/>
      <c r="K179" s="975"/>
      <c r="L179" s="724">
        <f>mergeValue(A179)</f>
        <v>1</v>
      </c>
      <c r="M179" s="641" t="s">
        <v>20</v>
      </c>
      <c r="N179" s="716"/>
      <c r="O179" s="1289"/>
      <c r="P179" s="1290"/>
      <c r="Q179" s="1290"/>
      <c r="R179" s="1290"/>
      <c r="S179" s="1290"/>
      <c r="T179" s="1290"/>
      <c r="U179" s="1290"/>
      <c r="V179" s="1290"/>
      <c r="W179" s="1291"/>
      <c r="X179" s="717" t="s">
        <v>476</v>
      </c>
      <c r="Y179" s="719"/>
      <c r="Z179" s="719"/>
      <c r="AA179" s="719"/>
      <c r="AB179" s="719"/>
      <c r="AC179" s="719"/>
      <c r="AD179" s="719"/>
      <c r="AE179" s="719"/>
      <c r="AF179" s="719"/>
      <c r="AG179" s="719"/>
    </row>
    <row r="180" spans="1:47" s="685" customFormat="1" ht="22.5">
      <c r="A180" s="1236"/>
      <c r="B180" s="1236">
        <v>1</v>
      </c>
      <c r="C180" s="980"/>
      <c r="D180" s="980"/>
      <c r="E180" s="980"/>
      <c r="F180" s="980"/>
      <c r="G180" s="985"/>
      <c r="H180" s="982"/>
      <c r="I180" s="987"/>
      <c r="J180" s="972"/>
      <c r="K180" s="971"/>
      <c r="L180" s="724" t="str">
        <f>mergeValue(A180) &amp;"."&amp; mergeValue(B180)</f>
        <v>1.1</v>
      </c>
      <c r="M180" s="692" t="s">
        <v>16</v>
      </c>
      <c r="N180" s="716"/>
      <c r="O180" s="1289"/>
      <c r="P180" s="1290"/>
      <c r="Q180" s="1290"/>
      <c r="R180" s="1290"/>
      <c r="S180" s="1290"/>
      <c r="T180" s="1290"/>
      <c r="U180" s="1290"/>
      <c r="V180" s="1290"/>
      <c r="W180" s="1291"/>
      <c r="X180" s="717" t="s">
        <v>477</v>
      </c>
      <c r="Y180" s="719"/>
      <c r="Z180" s="719"/>
      <c r="AA180" s="719"/>
      <c r="AB180" s="719"/>
      <c r="AC180" s="719"/>
      <c r="AD180" s="719"/>
      <c r="AE180" s="719"/>
      <c r="AF180" s="719"/>
      <c r="AG180" s="719"/>
    </row>
    <row r="181" spans="1:47" s="685" customFormat="1" ht="22.5">
      <c r="A181" s="1236"/>
      <c r="B181" s="1236"/>
      <c r="C181" s="1236">
        <v>1</v>
      </c>
      <c r="D181" s="980"/>
      <c r="E181" s="980"/>
      <c r="F181" s="980"/>
      <c r="G181" s="985"/>
      <c r="H181" s="982"/>
      <c r="I181" s="988"/>
      <c r="J181" s="972"/>
      <c r="K181" s="971"/>
      <c r="L181" s="724" t="str">
        <f>mergeValue(A181) &amp;"."&amp; mergeValue(B181)&amp;"."&amp; mergeValue(C181)</f>
        <v>1.1.1</v>
      </c>
      <c r="M181" s="693" t="s">
        <v>7</v>
      </c>
      <c r="N181" s="716"/>
      <c r="O181" s="1289"/>
      <c r="P181" s="1290"/>
      <c r="Q181" s="1290"/>
      <c r="R181" s="1290"/>
      <c r="S181" s="1290"/>
      <c r="T181" s="1290"/>
      <c r="U181" s="1290"/>
      <c r="V181" s="1290"/>
      <c r="W181" s="1291"/>
      <c r="X181" s="717" t="s">
        <v>633</v>
      </c>
      <c r="Y181" s="719"/>
      <c r="Z181" s="719"/>
      <c r="AA181" s="719"/>
      <c r="AB181" s="719"/>
      <c r="AC181" s="719"/>
      <c r="AD181" s="719"/>
      <c r="AE181" s="719"/>
      <c r="AF181" s="719"/>
      <c r="AG181" s="719"/>
    </row>
    <row r="182" spans="1:47" s="685" customFormat="1" ht="22.5">
      <c r="A182" s="1236"/>
      <c r="B182" s="1236"/>
      <c r="C182" s="1236"/>
      <c r="D182" s="1236">
        <v>1</v>
      </c>
      <c r="E182" s="980"/>
      <c r="F182" s="980"/>
      <c r="G182" s="985"/>
      <c r="H182" s="982"/>
      <c r="I182" s="988"/>
      <c r="J182" s="986"/>
      <c r="K182" s="971"/>
      <c r="L182" s="724" t="str">
        <f>mergeValue(A182) &amp;"."&amp; mergeValue(B182)&amp;"."&amp; mergeValue(C182)&amp;"."&amp; mergeValue(D182)</f>
        <v>1.1.1.1</v>
      </c>
      <c r="M182" s="694" t="s">
        <v>22</v>
      </c>
      <c r="N182" s="716"/>
      <c r="O182" s="1289"/>
      <c r="P182" s="1290"/>
      <c r="Q182" s="1290"/>
      <c r="R182" s="1290"/>
      <c r="S182" s="1290"/>
      <c r="T182" s="1290"/>
      <c r="U182" s="1290"/>
      <c r="V182" s="1290"/>
      <c r="W182" s="1291"/>
      <c r="X182" s="717" t="s">
        <v>687</v>
      </c>
      <c r="Y182" s="719"/>
      <c r="Z182" s="719"/>
      <c r="AA182" s="719"/>
      <c r="AB182" s="719"/>
      <c r="AC182" s="719"/>
      <c r="AD182" s="719"/>
      <c r="AE182" s="719"/>
      <c r="AF182" s="719"/>
      <c r="AG182" s="719"/>
    </row>
    <row r="183" spans="1:47" s="685" customFormat="1" ht="56.25" customHeight="1">
      <c r="A183" s="1236"/>
      <c r="B183" s="1236"/>
      <c r="C183" s="1236"/>
      <c r="D183" s="1236"/>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36"/>
      <c r="B184" s="1236"/>
      <c r="C184" s="1236"/>
      <c r="D184" s="1236"/>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36"/>
      <c r="B185" s="1236"/>
      <c r="C185" s="1236"/>
      <c r="D185" s="1236"/>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36"/>
      <c r="B186" s="1236"/>
      <c r="C186" s="1236"/>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36"/>
      <c r="B187" s="1236"/>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36"/>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36">
        <v>1</v>
      </c>
      <c r="B193" s="1015"/>
      <c r="C193" s="1015"/>
      <c r="D193" s="1015"/>
      <c r="E193" s="1015"/>
      <c r="F193" s="1008"/>
      <c r="G193" s="1014"/>
      <c r="H193" s="1014"/>
      <c r="I193" s="996"/>
      <c r="J193" s="995"/>
      <c r="K193" s="995"/>
      <c r="L193" s="724">
        <f>mergeValue(A193)</f>
        <v>1</v>
      </c>
      <c r="M193" s="641" t="s">
        <v>20</v>
      </c>
      <c r="N193" s="1317"/>
      <c r="O193" s="1318"/>
      <c r="P193" s="1318"/>
      <c r="Q193" s="1318"/>
      <c r="R193" s="1318"/>
      <c r="S193" s="1318"/>
      <c r="T193" s="1318"/>
      <c r="U193" s="1318"/>
      <c r="V193" s="1318"/>
      <c r="W193" s="1318"/>
      <c r="X193" s="1318"/>
      <c r="Y193" s="1318"/>
      <c r="Z193" s="1318"/>
      <c r="AA193" s="1318"/>
      <c r="AB193" s="1318"/>
      <c r="AC193" s="1318"/>
      <c r="AD193" s="1318"/>
      <c r="AE193" s="1318"/>
      <c r="AF193" s="1319"/>
      <c r="AG193" s="717" t="s">
        <v>476</v>
      </c>
      <c r="AH193" s="719"/>
      <c r="AI193" s="719"/>
      <c r="AJ193" s="719"/>
      <c r="AK193" s="719"/>
      <c r="AL193" s="719"/>
      <c r="AM193" s="719"/>
      <c r="AN193" s="719"/>
      <c r="AO193" s="719"/>
      <c r="AP193" s="719"/>
      <c r="AQ193" s="719"/>
      <c r="AR193" s="719"/>
    </row>
    <row r="194" spans="1:46" s="685" customFormat="1" ht="22.5">
      <c r="A194" s="1236"/>
      <c r="B194" s="1236">
        <v>1</v>
      </c>
      <c r="C194" s="1015"/>
      <c r="D194" s="1015"/>
      <c r="E194" s="1015"/>
      <c r="F194" s="1008"/>
      <c r="G194" s="1017"/>
      <c r="H194" s="1018"/>
      <c r="I194" s="997"/>
      <c r="J194" s="992"/>
      <c r="K194" s="990"/>
      <c r="L194" s="724" t="str">
        <f>mergeValue(A194) &amp;"."&amp; mergeValue(B194)</f>
        <v>1.1</v>
      </c>
      <c r="M194" s="692" t="s">
        <v>16</v>
      </c>
      <c r="N194" s="1314"/>
      <c r="O194" s="1315"/>
      <c r="P194" s="1315"/>
      <c r="Q194" s="1315"/>
      <c r="R194" s="1315"/>
      <c r="S194" s="1315"/>
      <c r="T194" s="1315"/>
      <c r="U194" s="1315"/>
      <c r="V194" s="1315"/>
      <c r="W194" s="1315"/>
      <c r="X194" s="1315"/>
      <c r="Y194" s="1315"/>
      <c r="Z194" s="1315"/>
      <c r="AA194" s="1315"/>
      <c r="AB194" s="1315"/>
      <c r="AC194" s="1315"/>
      <c r="AD194" s="1315"/>
      <c r="AE194" s="1315"/>
      <c r="AF194" s="1316"/>
      <c r="AG194" s="717" t="s">
        <v>477</v>
      </c>
      <c r="AH194" s="719"/>
      <c r="AI194" s="719"/>
      <c r="AJ194" s="719"/>
      <c r="AK194" s="719"/>
      <c r="AL194" s="719"/>
      <c r="AM194" s="719"/>
      <c r="AN194" s="719"/>
      <c r="AO194" s="719"/>
      <c r="AP194" s="719"/>
      <c r="AQ194" s="719"/>
      <c r="AR194" s="719"/>
    </row>
    <row r="195" spans="1:46" s="685" customFormat="1" ht="22.5">
      <c r="A195" s="1236"/>
      <c r="B195" s="1236"/>
      <c r="C195" s="1236">
        <v>1</v>
      </c>
      <c r="D195" s="1015"/>
      <c r="E195" s="1015"/>
      <c r="F195" s="1008"/>
      <c r="G195" s="1017"/>
      <c r="H195" s="1018"/>
      <c r="I195" s="997"/>
      <c r="J195" s="992"/>
      <c r="K195" s="990"/>
      <c r="L195" s="724" t="str">
        <f>mergeValue(A195) &amp;"."&amp; mergeValue(B195)&amp;"."&amp; mergeValue(C195)</f>
        <v>1.1.1</v>
      </c>
      <c r="M195" s="693" t="s">
        <v>7</v>
      </c>
      <c r="N195" s="1314"/>
      <c r="O195" s="1315"/>
      <c r="P195" s="1315"/>
      <c r="Q195" s="1315"/>
      <c r="R195" s="1315"/>
      <c r="S195" s="1315"/>
      <c r="T195" s="1315"/>
      <c r="U195" s="1315"/>
      <c r="V195" s="1315"/>
      <c r="W195" s="1315"/>
      <c r="X195" s="1315"/>
      <c r="Y195" s="1315"/>
      <c r="Z195" s="1315"/>
      <c r="AA195" s="1315"/>
      <c r="AB195" s="1315"/>
      <c r="AC195" s="1315"/>
      <c r="AD195" s="1315"/>
      <c r="AE195" s="1315"/>
      <c r="AF195" s="1316"/>
      <c r="AG195" s="717" t="s">
        <v>633</v>
      </c>
      <c r="AH195" s="719"/>
      <c r="AI195" s="719"/>
      <c r="AJ195" s="719"/>
      <c r="AK195" s="719"/>
      <c r="AL195" s="719"/>
      <c r="AM195" s="719"/>
      <c r="AN195" s="719"/>
      <c r="AO195" s="719"/>
      <c r="AP195" s="719"/>
      <c r="AQ195" s="719"/>
      <c r="AR195" s="719"/>
    </row>
    <row r="196" spans="1:46" s="685" customFormat="1" ht="15" customHeight="1">
      <c r="A196" s="1236"/>
      <c r="B196" s="1236"/>
      <c r="C196" s="1236"/>
      <c r="D196" s="1236">
        <v>1</v>
      </c>
      <c r="E196" s="1015"/>
      <c r="F196" s="1008"/>
      <c r="G196" s="1017"/>
      <c r="H196" s="1018"/>
      <c r="I196" s="997"/>
      <c r="J196" s="992"/>
      <c r="K196" s="990"/>
      <c r="L196" s="724" t="str">
        <f>mergeValue(A196) &amp;"."&amp; mergeValue(B196)&amp;"."&amp; mergeValue(C196)&amp;"."&amp; mergeValue(D196)</f>
        <v>1.1.1.1</v>
      </c>
      <c r="M196" s="694" t="s">
        <v>22</v>
      </c>
      <c r="N196" s="1314"/>
      <c r="O196" s="1315"/>
      <c r="P196" s="1315"/>
      <c r="Q196" s="1315"/>
      <c r="R196" s="1315"/>
      <c r="S196" s="1315"/>
      <c r="T196" s="1315"/>
      <c r="U196" s="1315"/>
      <c r="V196" s="1315"/>
      <c r="W196" s="1315"/>
      <c r="X196" s="1315"/>
      <c r="Y196" s="1315"/>
      <c r="Z196" s="1315"/>
      <c r="AA196" s="1315"/>
      <c r="AB196" s="1315"/>
      <c r="AC196" s="1315"/>
      <c r="AD196" s="1315"/>
      <c r="AE196" s="1315"/>
      <c r="AF196" s="1316"/>
      <c r="AG196" s="717" t="s">
        <v>680</v>
      </c>
      <c r="AH196" s="719"/>
      <c r="AI196" s="719"/>
      <c r="AJ196" s="719"/>
      <c r="AK196" s="719"/>
      <c r="AL196" s="719"/>
      <c r="AM196" s="719"/>
      <c r="AN196" s="719"/>
      <c r="AO196" s="719"/>
      <c r="AP196" s="719"/>
      <c r="AQ196" s="719"/>
      <c r="AR196" s="719"/>
    </row>
    <row r="197" spans="1:46" s="685" customFormat="1" ht="17.100000000000001" customHeight="1">
      <c r="A197" s="1236"/>
      <c r="B197" s="1236"/>
      <c r="C197" s="1236"/>
      <c r="D197" s="1236"/>
      <c r="E197" s="1236">
        <v>1</v>
      </c>
      <c r="F197" s="1008"/>
      <c r="G197" s="1017"/>
      <c r="H197" s="1018"/>
      <c r="I197" s="1019"/>
      <c r="J197" s="1009"/>
      <c r="K197" s="1163"/>
      <c r="L197" s="1275" t="str">
        <f>mergeValue(A197) &amp;"."&amp; mergeValue(B197)&amp;"."&amp; mergeValue(C197)&amp;"."&amp; mergeValue(D197)&amp;"."&amp; mergeValue(E197)</f>
        <v>1.1.1.1.1</v>
      </c>
      <c r="M197" s="1276"/>
      <c r="N197" s="1232" t="s">
        <v>85</v>
      </c>
      <c r="O197" s="1270"/>
      <c r="P197" s="1266">
        <v>1</v>
      </c>
      <c r="Q197" s="1295"/>
      <c r="R197" s="1232" t="s">
        <v>85</v>
      </c>
      <c r="S197" s="1270"/>
      <c r="T197" s="1266">
        <v>1</v>
      </c>
      <c r="U197" s="1295"/>
      <c r="V197" s="1232" t="s">
        <v>85</v>
      </c>
      <c r="W197" s="701"/>
      <c r="X197" s="689">
        <v>1</v>
      </c>
      <c r="Y197" s="1096"/>
      <c r="Z197" s="671"/>
      <c r="AA197" s="671"/>
      <c r="AB197" s="1242"/>
      <c r="AC197" s="1232" t="s">
        <v>84</v>
      </c>
      <c r="AD197" s="1242"/>
      <c r="AE197" s="1232" t="s">
        <v>84</v>
      </c>
      <c r="AF197" s="715"/>
      <c r="AG197" s="1263"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36"/>
      <c r="B198" s="1236"/>
      <c r="C198" s="1236"/>
      <c r="D198" s="1236"/>
      <c r="E198" s="1236"/>
      <c r="F198" s="1008"/>
      <c r="G198" s="1017"/>
      <c r="H198" s="1018"/>
      <c r="I198" s="1019"/>
      <c r="J198" s="1009"/>
      <c r="K198" s="1163"/>
      <c r="L198" s="1275"/>
      <c r="M198" s="1276"/>
      <c r="N198" s="1232"/>
      <c r="O198" s="1270"/>
      <c r="P198" s="1266"/>
      <c r="Q198" s="1295"/>
      <c r="R198" s="1232"/>
      <c r="S198" s="1270"/>
      <c r="T198" s="1266"/>
      <c r="U198" s="1295"/>
      <c r="V198" s="1232"/>
      <c r="W198" s="726"/>
      <c r="X198" s="705"/>
      <c r="Y198" s="705"/>
      <c r="Z198" s="707"/>
      <c r="AA198" s="603" t="str">
        <f>AB197 &amp; "-" &amp; AD197</f>
        <v>-</v>
      </c>
      <c r="AB198" s="1231"/>
      <c r="AC198" s="1232"/>
      <c r="AD198" s="1231"/>
      <c r="AE198" s="1232"/>
      <c r="AF198" s="673"/>
      <c r="AG198" s="1264"/>
      <c r="AH198" s="719"/>
      <c r="AI198" s="722"/>
      <c r="AJ198" s="722"/>
      <c r="AK198" s="722"/>
      <c r="AL198" s="722"/>
      <c r="AM198" s="722"/>
      <c r="AN198" s="722"/>
      <c r="AO198" s="719"/>
      <c r="AP198" s="719"/>
      <c r="AQ198" s="719"/>
      <c r="AR198" s="719"/>
    </row>
    <row r="199" spans="1:46" s="685" customFormat="1" ht="17.100000000000001" customHeight="1">
      <c r="A199" s="1236"/>
      <c r="B199" s="1236"/>
      <c r="C199" s="1236"/>
      <c r="D199" s="1236"/>
      <c r="E199" s="1236"/>
      <c r="F199" s="1008"/>
      <c r="G199" s="1017"/>
      <c r="H199" s="1018"/>
      <c r="I199" s="1019"/>
      <c r="J199" s="1009"/>
      <c r="K199" s="1163"/>
      <c r="L199" s="1275"/>
      <c r="M199" s="1276"/>
      <c r="N199" s="1232"/>
      <c r="O199" s="1270"/>
      <c r="P199" s="1266"/>
      <c r="Q199" s="1295"/>
      <c r="R199" s="1232"/>
      <c r="S199" s="602"/>
      <c r="T199" s="698"/>
      <c r="U199" s="705"/>
      <c r="V199" s="706"/>
      <c r="W199" s="706"/>
      <c r="X199" s="706"/>
      <c r="Y199" s="706"/>
      <c r="Z199" s="707"/>
      <c r="AA199" s="707"/>
      <c r="AB199" s="708"/>
      <c r="AC199" s="704"/>
      <c r="AD199" s="704"/>
      <c r="AE199" s="708"/>
      <c r="AF199" s="704"/>
      <c r="AG199" s="1264"/>
      <c r="AH199" s="719"/>
      <c r="AI199" s="722"/>
      <c r="AJ199" s="722"/>
      <c r="AK199" s="722"/>
      <c r="AL199" s="722"/>
      <c r="AM199" s="722"/>
      <c r="AN199" s="722"/>
      <c r="AO199" s="719"/>
      <c r="AP199" s="719"/>
      <c r="AQ199" s="719"/>
      <c r="AR199" s="719"/>
    </row>
    <row r="200" spans="1:46" s="685" customFormat="1" ht="17.100000000000001" customHeight="1">
      <c r="A200" s="1236"/>
      <c r="B200" s="1236"/>
      <c r="C200" s="1236"/>
      <c r="D200" s="1236"/>
      <c r="E200" s="1236"/>
      <c r="F200" s="1008"/>
      <c r="G200" s="1017"/>
      <c r="H200" s="1018"/>
      <c r="I200" s="1019"/>
      <c r="J200" s="1009"/>
      <c r="K200" s="1163"/>
      <c r="L200" s="1275"/>
      <c r="M200" s="1276"/>
      <c r="N200" s="1232"/>
      <c r="O200" s="709"/>
      <c r="P200" s="711"/>
      <c r="Q200" s="710"/>
      <c r="R200" s="706"/>
      <c r="S200" s="706"/>
      <c r="T200" s="706"/>
      <c r="U200" s="706"/>
      <c r="V200" s="706"/>
      <c r="W200" s="706"/>
      <c r="X200" s="706"/>
      <c r="Y200" s="706"/>
      <c r="Z200" s="707"/>
      <c r="AA200" s="707"/>
      <c r="AB200" s="708"/>
      <c r="AC200" s="704"/>
      <c r="AD200" s="704"/>
      <c r="AE200" s="708"/>
      <c r="AF200" s="704"/>
      <c r="AG200" s="1264"/>
      <c r="AH200" s="719"/>
      <c r="AI200" s="722"/>
      <c r="AJ200" s="722"/>
      <c r="AK200" s="722"/>
      <c r="AL200" s="722"/>
      <c r="AM200" s="722"/>
      <c r="AN200" s="722"/>
      <c r="AO200" s="719"/>
      <c r="AP200" s="719"/>
      <c r="AQ200" s="719"/>
      <c r="AR200" s="719"/>
    </row>
    <row r="201" spans="1:46" s="684" customFormat="1" ht="15" customHeight="1">
      <c r="A201" s="1236"/>
      <c r="B201" s="1236"/>
      <c r="C201" s="1236"/>
      <c r="D201" s="1236"/>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65"/>
      <c r="AH201" s="721"/>
      <c r="AI201" s="721"/>
      <c r="AJ201" s="723"/>
      <c r="AK201" s="723"/>
      <c r="AL201" s="723"/>
      <c r="AM201" s="723"/>
      <c r="AN201" s="723"/>
      <c r="AO201" s="721"/>
      <c r="AP201" s="721"/>
      <c r="AQ201" s="721"/>
      <c r="AR201" s="721"/>
    </row>
    <row r="202" spans="1:46" s="684" customFormat="1" ht="15" customHeight="1">
      <c r="A202" s="1236"/>
      <c r="B202" s="1236"/>
      <c r="C202" s="1236"/>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36"/>
      <c r="B203" s="1236"/>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36"/>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8"/>
      <c r="R207" s="157"/>
      <c r="S207" s="157"/>
      <c r="T207" s="157"/>
      <c r="U207" s="1238"/>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8"/>
      <c r="R208" s="157"/>
      <c r="S208" s="157"/>
      <c r="T208" s="157"/>
      <c r="U208" s="1238"/>
      <c r="V208" s="157"/>
      <c r="W208" s="157"/>
      <c r="X208" s="157"/>
      <c r="Y208" s="157"/>
      <c r="Z208" s="157"/>
      <c r="AA208" s="157"/>
      <c r="AB208" s="157"/>
      <c r="AC208" s="157"/>
    </row>
    <row r="209" spans="1:83" ht="15" customHeight="1">
      <c r="G209" s="156"/>
      <c r="H209" s="157"/>
      <c r="I209" s="157"/>
      <c r="J209" s="85"/>
      <c r="K209" s="157"/>
      <c r="L209" s="157"/>
      <c r="M209" s="157"/>
      <c r="N209" s="157"/>
      <c r="O209" s="157"/>
      <c r="Q209" s="1238"/>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320" t="s">
        <v>85</v>
      </c>
      <c r="O211" s="1270"/>
      <c r="P211" s="1266">
        <v>1</v>
      </c>
      <c r="Q211" s="1292"/>
      <c r="R211" s="1232" t="s">
        <v>84</v>
      </c>
      <c r="S211" s="1321"/>
      <c r="T211" s="1312">
        <v>1</v>
      </c>
      <c r="U211" s="1239"/>
      <c r="V211" s="1232"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20"/>
      <c r="O212" s="1270"/>
      <c r="P212" s="1266"/>
      <c r="Q212" s="1292"/>
      <c r="R212" s="1232"/>
      <c r="S212" s="1322"/>
      <c r="T212" s="1313"/>
      <c r="U212" s="1239"/>
      <c r="V212" s="1232"/>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320"/>
      <c r="O213" s="1270"/>
      <c r="P213" s="1266"/>
      <c r="Q213" s="1292"/>
      <c r="R213" s="1232"/>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32"/>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36">
        <v>1</v>
      </c>
      <c r="B220" s="883"/>
      <c r="C220" s="883"/>
      <c r="D220" s="883"/>
      <c r="E220" s="884"/>
      <c r="F220" s="885"/>
      <c r="G220" s="885"/>
      <c r="H220" s="885"/>
      <c r="I220" s="886"/>
      <c r="J220" s="881"/>
      <c r="K220" s="888"/>
      <c r="L220" s="781">
        <f>mergeValue(A220)</f>
        <v>1</v>
      </c>
      <c r="M220" s="641" t="s">
        <v>20</v>
      </c>
      <c r="N220" s="646"/>
      <c r="O220" s="1286"/>
      <c r="P220" s="1287"/>
      <c r="Q220" s="1287"/>
      <c r="R220" s="1287"/>
      <c r="S220" s="1287"/>
      <c r="T220" s="1287"/>
      <c r="U220" s="1287"/>
      <c r="V220" s="1288"/>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36"/>
      <c r="B221" s="1236">
        <v>1</v>
      </c>
      <c r="C221" s="883"/>
      <c r="D221" s="883"/>
      <c r="E221" s="885"/>
      <c r="F221" s="885"/>
      <c r="G221" s="885"/>
      <c r="H221" s="885"/>
      <c r="I221" s="880"/>
      <c r="J221" s="879"/>
      <c r="K221" s="882"/>
      <c r="L221" s="781" t="str">
        <f>mergeValue(A221) &amp;"."&amp; mergeValue(B221)</f>
        <v>1.1</v>
      </c>
      <c r="M221" s="692" t="s">
        <v>16</v>
      </c>
      <c r="N221" s="646"/>
      <c r="O221" s="1286"/>
      <c r="P221" s="1287"/>
      <c r="Q221" s="1287"/>
      <c r="R221" s="1287"/>
      <c r="S221" s="1287"/>
      <c r="T221" s="1287"/>
      <c r="U221" s="1287"/>
      <c r="V221" s="1288"/>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36"/>
      <c r="B222" s="1236"/>
      <c r="C222" s="1236">
        <v>1</v>
      </c>
      <c r="D222" s="883"/>
      <c r="E222" s="885"/>
      <c r="F222" s="885"/>
      <c r="G222" s="885"/>
      <c r="H222" s="885"/>
      <c r="I222" s="887"/>
      <c r="J222" s="879"/>
      <c r="K222" s="882"/>
      <c r="L222" s="781" t="str">
        <f>mergeValue(A222) &amp;"."&amp; mergeValue(B222)&amp;"."&amp; mergeValue(C222)</f>
        <v>1.1.1</v>
      </c>
      <c r="M222" s="693" t="s">
        <v>7</v>
      </c>
      <c r="N222" s="646"/>
      <c r="O222" s="1286"/>
      <c r="P222" s="1287"/>
      <c r="Q222" s="1287"/>
      <c r="R222" s="1287"/>
      <c r="S222" s="1287"/>
      <c r="T222" s="1287"/>
      <c r="U222" s="1287"/>
      <c r="V222" s="1288"/>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36"/>
      <c r="B223" s="1236"/>
      <c r="C223" s="1236"/>
      <c r="D223" s="1236">
        <v>1</v>
      </c>
      <c r="E223" s="885"/>
      <c r="F223" s="885"/>
      <c r="G223" s="885"/>
      <c r="H223" s="885"/>
      <c r="I223" s="887"/>
      <c r="J223" s="879"/>
      <c r="K223" s="882"/>
      <c r="L223" s="781" t="str">
        <f>mergeValue(A223) &amp;"."&amp; mergeValue(B223)&amp;"."&amp; mergeValue(C223)&amp;"."&amp; mergeValue(D223)</f>
        <v>1.1.1.1</v>
      </c>
      <c r="M223" s="694" t="s">
        <v>22</v>
      </c>
      <c r="N223" s="646"/>
      <c r="O223" s="1286"/>
      <c r="P223" s="1287"/>
      <c r="Q223" s="1287"/>
      <c r="R223" s="1287"/>
      <c r="S223" s="1287"/>
      <c r="T223" s="1287"/>
      <c r="U223" s="1287"/>
      <c r="V223" s="1288"/>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36"/>
      <c r="B224" s="1236"/>
      <c r="C224" s="1236"/>
      <c r="D224" s="1236"/>
      <c r="E224" s="1236">
        <v>1</v>
      </c>
      <c r="F224" s="885"/>
      <c r="G224" s="885"/>
      <c r="H224" s="883">
        <v>1</v>
      </c>
      <c r="I224" s="1236">
        <v>1</v>
      </c>
      <c r="J224" s="885"/>
      <c r="K224" s="890"/>
      <c r="L224" s="781" t="str">
        <f>mergeValue(A224) &amp;"."&amp; mergeValue(B224)&amp;"."&amp; mergeValue(C224)&amp;"."&amp; mergeValue(D224)&amp;"."&amp; mergeValue(E224)</f>
        <v>1.1.1.1.1</v>
      </c>
      <c r="M224" s="554" t="s">
        <v>9</v>
      </c>
      <c r="N224" s="646"/>
      <c r="O224" s="1239"/>
      <c r="P224" s="1240"/>
      <c r="Q224" s="1240"/>
      <c r="R224" s="1240"/>
      <c r="S224" s="1240"/>
      <c r="T224" s="1240"/>
      <c r="U224" s="1240"/>
      <c r="V224" s="1241"/>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36"/>
      <c r="B225" s="1236"/>
      <c r="C225" s="1236"/>
      <c r="D225" s="1236"/>
      <c r="E225" s="1236"/>
      <c r="F225" s="1236">
        <v>1</v>
      </c>
      <c r="G225" s="883"/>
      <c r="H225" s="883"/>
      <c r="I225" s="1236"/>
      <c r="J225" s="1236">
        <v>1</v>
      </c>
      <c r="K225" s="891"/>
      <c r="L225" s="781" t="str">
        <f>mergeValue(A225) &amp;"."&amp; mergeValue(B225)&amp;"."&amp; mergeValue(C225)&amp;"."&amp; mergeValue(D225)&amp;"."&amp; mergeValue(E225)&amp;"."&amp; mergeValue(F225)</f>
        <v>1.1.1.1.1.1</v>
      </c>
      <c r="M225" s="555" t="s">
        <v>10</v>
      </c>
      <c r="N225" s="646"/>
      <c r="O225" s="1239"/>
      <c r="P225" s="1240"/>
      <c r="Q225" s="1240"/>
      <c r="R225" s="1240"/>
      <c r="S225" s="1240"/>
      <c r="T225" s="1240"/>
      <c r="U225" s="1240"/>
      <c r="V225" s="1241"/>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36"/>
      <c r="B226" s="1236"/>
      <c r="C226" s="1236"/>
      <c r="D226" s="1236"/>
      <c r="E226" s="1236"/>
      <c r="F226" s="1236"/>
      <c r="G226" s="883">
        <v>1</v>
      </c>
      <c r="H226" s="883"/>
      <c r="I226" s="1236"/>
      <c r="J226" s="1236"/>
      <c r="K226" s="891">
        <v>1</v>
      </c>
      <c r="L226" s="781" t="str">
        <f>mergeValue(A226) &amp;"."&amp; mergeValue(B226)&amp;"."&amp; mergeValue(C226)&amp;"."&amp; mergeValue(D226)&amp;"."&amp; mergeValue(E226)&amp;"."&amp; mergeValue(F226)&amp;"."&amp; mergeValue(G226)</f>
        <v>1.1.1.1.1.1.1</v>
      </c>
      <c r="M226" s="1069"/>
      <c r="N226" s="646"/>
      <c r="O226" s="763"/>
      <c r="P226" s="763"/>
      <c r="Q226" s="763"/>
      <c r="R226" s="1231"/>
      <c r="S226" s="1232" t="s">
        <v>84</v>
      </c>
      <c r="T226" s="1231"/>
      <c r="U226" s="1232" t="s">
        <v>84</v>
      </c>
      <c r="V226" s="763"/>
      <c r="W226" s="1206" t="s">
        <v>655</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36"/>
      <c r="B227" s="1236"/>
      <c r="C227" s="1236"/>
      <c r="D227" s="1236"/>
      <c r="E227" s="1236"/>
      <c r="F227" s="1236"/>
      <c r="G227" s="883"/>
      <c r="H227" s="883"/>
      <c r="I227" s="1236"/>
      <c r="J227" s="1236"/>
      <c r="K227" s="891"/>
      <c r="L227" s="800"/>
      <c r="M227" s="646"/>
      <c r="N227" s="646"/>
      <c r="O227" s="763"/>
      <c r="P227" s="763"/>
      <c r="Q227" s="769" t="str">
        <f>R226 &amp; "-" &amp; T226</f>
        <v>-</v>
      </c>
      <c r="R227" s="1231"/>
      <c r="S227" s="1232"/>
      <c r="T227" s="1231"/>
      <c r="U227" s="1232"/>
      <c r="V227" s="763"/>
      <c r="W227" s="1206"/>
      <c r="X227" s="808"/>
      <c r="Y227" s="829"/>
      <c r="Z227" s="829" t="str">
        <f t="shared" si="3"/>
        <v/>
      </c>
      <c r="AA227" s="829"/>
      <c r="AB227" s="829"/>
      <c r="AC227" s="829"/>
      <c r="AD227" s="808"/>
      <c r="AE227" s="808"/>
      <c r="AF227" s="808"/>
      <c r="AG227" s="808"/>
      <c r="AH227" s="808"/>
      <c r="AI227" s="808"/>
      <c r="AJ227" s="808"/>
    </row>
    <row r="228" spans="1:36" s="799" customFormat="1" ht="15" customHeight="1">
      <c r="A228" s="1236"/>
      <c r="B228" s="1236"/>
      <c r="C228" s="1236"/>
      <c r="D228" s="1236"/>
      <c r="E228" s="1236"/>
      <c r="F228" s="1236"/>
      <c r="G228" s="885"/>
      <c r="H228" s="883"/>
      <c r="I228" s="1236"/>
      <c r="J228" s="1236"/>
      <c r="K228" s="890"/>
      <c r="L228" s="688"/>
      <c r="M228" s="557" t="s">
        <v>25</v>
      </c>
      <c r="N228" s="765"/>
      <c r="O228" s="765"/>
      <c r="P228" s="765"/>
      <c r="Q228" s="765"/>
      <c r="R228" s="765"/>
      <c r="S228" s="765"/>
      <c r="T228" s="765"/>
      <c r="U228" s="765"/>
      <c r="V228" s="762"/>
      <c r="W228" s="1206"/>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36"/>
      <c r="B229" s="1236"/>
      <c r="C229" s="1236"/>
      <c r="D229" s="1236"/>
      <c r="E229" s="1236"/>
      <c r="F229" s="885"/>
      <c r="G229" s="885"/>
      <c r="H229" s="883"/>
      <c r="I229" s="1236"/>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36"/>
      <c r="B230" s="1236"/>
      <c r="C230" s="1236"/>
      <c r="D230" s="1236"/>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36"/>
      <c r="B231" s="1236"/>
      <c r="C231" s="1236"/>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36"/>
      <c r="B232" s="1236"/>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36"/>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0" customFormat="1" ht="22.5">
      <c r="A238" s="1236">
        <v>1</v>
      </c>
      <c r="B238" s="1015"/>
      <c r="C238" s="1015"/>
      <c r="D238" s="1015"/>
      <c r="E238" s="981"/>
      <c r="F238" s="1026"/>
      <c r="G238" s="1026"/>
      <c r="H238" s="1026"/>
      <c r="I238" s="983"/>
      <c r="J238" s="979"/>
      <c r="K238" s="963"/>
      <c r="L238" s="1030">
        <f>mergeValue(A238)</f>
        <v>1</v>
      </c>
      <c r="M238" s="641" t="s">
        <v>20</v>
      </c>
      <c r="N238" s="646"/>
      <c r="O238" s="1286"/>
      <c r="P238" s="1287"/>
      <c r="Q238" s="1287"/>
      <c r="R238" s="1287"/>
      <c r="S238" s="1287"/>
      <c r="T238" s="1287"/>
      <c r="U238" s="1287"/>
      <c r="V238" s="1288"/>
      <c r="W238" s="630" t="s">
        <v>476</v>
      </c>
      <c r="X238" s="1008"/>
      <c r="Y238" s="829"/>
      <c r="Z238" s="829" t="str">
        <f t="shared" ref="Z238:Z251" si="4">IF(M238="","",M238 )</f>
        <v>Наименование тарифа</v>
      </c>
      <c r="AA238" s="829"/>
      <c r="AB238" s="829"/>
      <c r="AC238" s="829"/>
      <c r="AD238" s="1008"/>
      <c r="AE238" s="1008"/>
      <c r="AF238" s="1008"/>
      <c r="AG238" s="1008"/>
      <c r="AH238" s="1008"/>
      <c r="AI238" s="1008"/>
      <c r="AJ238" s="1008"/>
    </row>
    <row r="239" spans="1:36" s="990" customFormat="1" ht="22.5">
      <c r="A239" s="1236"/>
      <c r="B239" s="1236">
        <v>1</v>
      </c>
      <c r="C239" s="1015"/>
      <c r="D239" s="1015"/>
      <c r="E239" s="1026"/>
      <c r="F239" s="1026"/>
      <c r="G239" s="1026"/>
      <c r="H239" s="1026"/>
      <c r="I239" s="1021"/>
      <c r="J239" s="954"/>
      <c r="K239" s="957"/>
      <c r="L239" s="1030" t="str">
        <f>mergeValue(A239) &amp;"."&amp; mergeValue(B239)</f>
        <v>1.1</v>
      </c>
      <c r="M239" s="692" t="s">
        <v>16</v>
      </c>
      <c r="N239" s="646"/>
      <c r="O239" s="1286"/>
      <c r="P239" s="1287"/>
      <c r="Q239" s="1287"/>
      <c r="R239" s="1287"/>
      <c r="S239" s="1287"/>
      <c r="T239" s="1287"/>
      <c r="U239" s="1287"/>
      <c r="V239" s="1288"/>
      <c r="W239" s="630" t="s">
        <v>477</v>
      </c>
      <c r="X239" s="1008"/>
      <c r="Y239" s="829"/>
      <c r="Z239" s="829" t="str">
        <f t="shared" si="4"/>
        <v>Территория действия тарифа</v>
      </c>
      <c r="AA239" s="829"/>
      <c r="AB239" s="829"/>
      <c r="AC239" s="829"/>
      <c r="AD239" s="1008"/>
      <c r="AE239" s="1008"/>
      <c r="AF239" s="1008"/>
      <c r="AG239" s="1008"/>
      <c r="AH239" s="1008"/>
      <c r="AI239" s="1008"/>
      <c r="AJ239" s="1008"/>
    </row>
    <row r="240" spans="1:36" s="990" customFormat="1" ht="22.5">
      <c r="A240" s="1236"/>
      <c r="B240" s="1236"/>
      <c r="C240" s="1236">
        <v>1</v>
      </c>
      <c r="D240" s="1015"/>
      <c r="E240" s="1026"/>
      <c r="F240" s="1026"/>
      <c r="G240" s="1026"/>
      <c r="H240" s="1026"/>
      <c r="I240" s="962"/>
      <c r="J240" s="954"/>
      <c r="K240" s="957"/>
      <c r="L240" s="1030" t="str">
        <f>mergeValue(A240) &amp;"."&amp; mergeValue(B240)&amp;"."&amp; mergeValue(C240)</f>
        <v>1.1.1</v>
      </c>
      <c r="M240" s="693" t="s">
        <v>7</v>
      </c>
      <c r="N240" s="646"/>
      <c r="O240" s="1286"/>
      <c r="P240" s="1287"/>
      <c r="Q240" s="1287"/>
      <c r="R240" s="1287"/>
      <c r="S240" s="1287"/>
      <c r="T240" s="1287"/>
      <c r="U240" s="1287"/>
      <c r="V240" s="1288"/>
      <c r="W240" s="630" t="s">
        <v>633</v>
      </c>
      <c r="X240" s="1008"/>
      <c r="Y240" s="829"/>
      <c r="Z240" s="829" t="str">
        <f t="shared" si="4"/>
        <v xml:space="preserve">Наименование системы теплоснабжения </v>
      </c>
      <c r="AA240" s="829"/>
      <c r="AB240" s="829"/>
      <c r="AC240" s="829"/>
      <c r="AD240" s="1008"/>
      <c r="AE240" s="1008"/>
      <c r="AF240" s="1008"/>
      <c r="AG240" s="1008"/>
      <c r="AH240" s="1008"/>
      <c r="AI240" s="1008"/>
      <c r="AJ240" s="1008"/>
    </row>
    <row r="241" spans="1:36" s="990" customFormat="1" ht="22.5">
      <c r="A241" s="1236"/>
      <c r="B241" s="1236"/>
      <c r="C241" s="1236"/>
      <c r="D241" s="1236">
        <v>1</v>
      </c>
      <c r="E241" s="1026"/>
      <c r="F241" s="1026"/>
      <c r="G241" s="1026"/>
      <c r="H241" s="1026"/>
      <c r="I241" s="962"/>
      <c r="J241" s="954"/>
      <c r="K241" s="957"/>
      <c r="L241" s="1030" t="str">
        <f>mergeValue(A241) &amp;"."&amp; mergeValue(B241)&amp;"."&amp; mergeValue(C241)&amp;"."&amp; mergeValue(D241)</f>
        <v>1.1.1.1</v>
      </c>
      <c r="M241" s="694" t="s">
        <v>22</v>
      </c>
      <c r="N241" s="646"/>
      <c r="O241" s="1286"/>
      <c r="P241" s="1287"/>
      <c r="Q241" s="1287"/>
      <c r="R241" s="1287"/>
      <c r="S241" s="1287"/>
      <c r="T241" s="1287"/>
      <c r="U241" s="1287"/>
      <c r="V241" s="1288"/>
      <c r="W241" s="630" t="s">
        <v>634</v>
      </c>
      <c r="X241" s="1008"/>
      <c r="Y241" s="829"/>
      <c r="Z241" s="829" t="str">
        <f t="shared" si="4"/>
        <v xml:space="preserve">Источник тепловой энергии  </v>
      </c>
      <c r="AA241" s="829"/>
      <c r="AB241" s="829"/>
      <c r="AC241" s="829"/>
      <c r="AD241" s="1008"/>
      <c r="AE241" s="1008"/>
      <c r="AF241" s="1008"/>
      <c r="AG241" s="1008"/>
      <c r="AH241" s="1008"/>
      <c r="AI241" s="1008"/>
      <c r="AJ241" s="1008"/>
    </row>
    <row r="242" spans="1:36" s="990" customFormat="1" ht="101.25">
      <c r="A242" s="1236"/>
      <c r="B242" s="1236"/>
      <c r="C242" s="1236"/>
      <c r="D242" s="1236"/>
      <c r="E242" s="1236">
        <v>1</v>
      </c>
      <c r="F242" s="1026"/>
      <c r="G242" s="1026"/>
      <c r="H242" s="1015">
        <v>1</v>
      </c>
      <c r="I242" s="1236">
        <v>1</v>
      </c>
      <c r="J242" s="1026"/>
      <c r="K242" s="965"/>
      <c r="L242" s="1030" t="str">
        <f>mergeValue(A242) &amp;"."&amp; mergeValue(B242)&amp;"."&amp; mergeValue(C242)&amp;"."&amp; mergeValue(D242)&amp;"."&amp; mergeValue(E242)</f>
        <v>1.1.1.1.1</v>
      </c>
      <c r="M242" s="554" t="s">
        <v>9</v>
      </c>
      <c r="N242" s="646"/>
      <c r="O242" s="1239"/>
      <c r="P242" s="1240"/>
      <c r="Q242" s="1240"/>
      <c r="R242" s="1240"/>
      <c r="S242" s="1240"/>
      <c r="T242" s="1240"/>
      <c r="U242" s="1240"/>
      <c r="V242" s="1241"/>
      <c r="W242" s="630" t="s">
        <v>638</v>
      </c>
      <c r="X242" s="1008"/>
      <c r="Y242" s="829"/>
      <c r="Z242" s="829" t="str">
        <f t="shared" si="4"/>
        <v>Схема подключения теплопотребляющей установки к коллектору источника тепловой энергии</v>
      </c>
      <c r="AA242" s="829"/>
      <c r="AB242" s="829"/>
      <c r="AC242" s="829"/>
      <c r="AD242" s="1008"/>
      <c r="AE242" s="1008"/>
      <c r="AF242" s="1008"/>
      <c r="AG242" s="1008"/>
      <c r="AH242" s="1008"/>
      <c r="AI242" s="1008"/>
      <c r="AJ242" s="1008"/>
    </row>
    <row r="243" spans="1:36" s="990" customFormat="1" ht="90">
      <c r="A243" s="1236"/>
      <c r="B243" s="1236"/>
      <c r="C243" s="1236"/>
      <c r="D243" s="1236"/>
      <c r="E243" s="1236"/>
      <c r="F243" s="1236">
        <v>1</v>
      </c>
      <c r="G243" s="1015"/>
      <c r="H243" s="1015"/>
      <c r="I243" s="1236"/>
      <c r="J243" s="1236">
        <v>1</v>
      </c>
      <c r="K243" s="966"/>
      <c r="L243" s="1030" t="str">
        <f>mergeValue(A243) &amp;"."&amp; mergeValue(B243)&amp;"."&amp; mergeValue(C243)&amp;"."&amp; mergeValue(D243)&amp;"."&amp; mergeValue(E243)&amp;"."&amp; mergeValue(F243)</f>
        <v>1.1.1.1.1.1</v>
      </c>
      <c r="M243" s="555" t="s">
        <v>10</v>
      </c>
      <c r="N243" s="646"/>
      <c r="O243" s="1239"/>
      <c r="P243" s="1240"/>
      <c r="Q243" s="1240"/>
      <c r="R243" s="1240"/>
      <c r="S243" s="1240"/>
      <c r="T243" s="1240"/>
      <c r="U243" s="1240"/>
      <c r="V243" s="1241"/>
      <c r="W243" s="630" t="s">
        <v>636</v>
      </c>
      <c r="X243" s="1008"/>
      <c r="Y243" s="829"/>
      <c r="Z243" s="829" t="str">
        <f t="shared" si="4"/>
        <v>Группа потребителей</v>
      </c>
      <c r="AA243" s="829"/>
      <c r="AB243" s="829"/>
      <c r="AC243" s="829"/>
      <c r="AD243" s="1008"/>
      <c r="AE243" s="1008"/>
      <c r="AF243" s="1008"/>
      <c r="AG243" s="1008"/>
      <c r="AH243" s="1008"/>
      <c r="AI243" s="1008"/>
      <c r="AJ243" s="1008"/>
    </row>
    <row r="244" spans="1:36" s="990" customFormat="1" ht="189" customHeight="1">
      <c r="A244" s="1236"/>
      <c r="B244" s="1236"/>
      <c r="C244" s="1236"/>
      <c r="D244" s="1236"/>
      <c r="E244" s="1236"/>
      <c r="F244" s="1236"/>
      <c r="G244" s="1015">
        <v>1</v>
      </c>
      <c r="H244" s="1015"/>
      <c r="I244" s="1236"/>
      <c r="J244" s="1236"/>
      <c r="K244" s="966">
        <v>1</v>
      </c>
      <c r="L244" s="1030" t="str">
        <f>mergeValue(A244) &amp;"."&amp; mergeValue(B244)&amp;"."&amp; mergeValue(C244)&amp;"."&amp; mergeValue(D244)&amp;"."&amp; mergeValue(E244)&amp;"."&amp; mergeValue(F244)&amp;"."&amp; mergeValue(G244)</f>
        <v>1.1.1.1.1.1.1</v>
      </c>
      <c r="M244" s="1069"/>
      <c r="N244" s="646"/>
      <c r="O244" s="763"/>
      <c r="P244" s="763"/>
      <c r="Q244" s="1094"/>
      <c r="R244" s="1231"/>
      <c r="S244" s="1232" t="s">
        <v>84</v>
      </c>
      <c r="T244" s="1231"/>
      <c r="U244" s="1232" t="s">
        <v>84</v>
      </c>
      <c r="V244" s="763"/>
      <c r="W244" s="1207" t="s">
        <v>655</v>
      </c>
      <c r="X244" s="1008" t="str">
        <f>strCheckDate(O245:V245)</f>
        <v/>
      </c>
      <c r="Y244" s="829"/>
      <c r="Z244" s="829" t="str">
        <f t="shared" si="4"/>
        <v/>
      </c>
      <c r="AA244" s="829"/>
      <c r="AB244" s="829"/>
      <c r="AC244" s="829"/>
      <c r="AD244" s="1008"/>
      <c r="AE244" s="1008"/>
      <c r="AF244" s="1008"/>
      <c r="AG244" s="1008"/>
      <c r="AH244" s="1008"/>
      <c r="AI244" s="1008"/>
      <c r="AJ244" s="1008"/>
    </row>
    <row r="245" spans="1:36" s="990" customFormat="1" ht="11.25" hidden="1" customHeight="1">
      <c r="A245" s="1236"/>
      <c r="B245" s="1236"/>
      <c r="C245" s="1236"/>
      <c r="D245" s="1236"/>
      <c r="E245" s="1236"/>
      <c r="F245" s="1236"/>
      <c r="G245" s="1015"/>
      <c r="H245" s="1015"/>
      <c r="I245" s="1236"/>
      <c r="J245" s="1236"/>
      <c r="K245" s="966"/>
      <c r="L245" s="800"/>
      <c r="M245" s="646"/>
      <c r="N245" s="646"/>
      <c r="O245" s="763"/>
      <c r="P245" s="763"/>
      <c r="Q245" s="769" t="str">
        <f>R244 &amp; "-" &amp; T244</f>
        <v>-</v>
      </c>
      <c r="R245" s="1231"/>
      <c r="S245" s="1232"/>
      <c r="T245" s="1231"/>
      <c r="U245" s="1232"/>
      <c r="V245" s="763"/>
      <c r="W245" s="1208"/>
      <c r="X245" s="1008"/>
      <c r="Y245" s="829"/>
      <c r="Z245" s="829" t="str">
        <f t="shared" si="4"/>
        <v/>
      </c>
      <c r="AA245" s="829"/>
      <c r="AB245" s="829"/>
      <c r="AC245" s="829"/>
      <c r="AD245" s="1008"/>
      <c r="AE245" s="1008"/>
      <c r="AF245" s="1008"/>
      <c r="AG245" s="1008"/>
      <c r="AH245" s="1008"/>
      <c r="AI245" s="1008"/>
      <c r="AJ245" s="1008"/>
    </row>
    <row r="246" spans="1:36" s="990" customFormat="1" ht="15" customHeight="1">
      <c r="A246" s="1236"/>
      <c r="B246" s="1236"/>
      <c r="C246" s="1236"/>
      <c r="D246" s="1236"/>
      <c r="E246" s="1236"/>
      <c r="F246" s="1236"/>
      <c r="G246" s="1026"/>
      <c r="H246" s="1015"/>
      <c r="I246" s="1236"/>
      <c r="J246" s="1236"/>
      <c r="K246" s="965"/>
      <c r="L246" s="688"/>
      <c r="M246" s="557" t="s">
        <v>25</v>
      </c>
      <c r="N246" s="1006"/>
      <c r="O246" s="1006"/>
      <c r="P246" s="1006"/>
      <c r="Q246" s="1006"/>
      <c r="R246" s="1006"/>
      <c r="S246" s="1006"/>
      <c r="T246" s="1006"/>
      <c r="U246" s="1006"/>
      <c r="V246" s="762"/>
      <c r="W246" s="1209"/>
      <c r="X246" s="1008"/>
      <c r="Y246" s="829"/>
      <c r="Z246" s="829" t="str">
        <f t="shared" si="4"/>
        <v>Добавить вид теплоносителя (параметры теплоносителя)</v>
      </c>
      <c r="AA246" s="829"/>
      <c r="AB246" s="829"/>
      <c r="AC246" s="829"/>
      <c r="AD246" s="1008"/>
      <c r="AE246" s="1008"/>
      <c r="AF246" s="1008"/>
      <c r="AG246" s="1008"/>
      <c r="AH246" s="1008"/>
      <c r="AI246" s="1008"/>
      <c r="AJ246" s="1008"/>
    </row>
    <row r="247" spans="1:36" s="990" customFormat="1" ht="15" customHeight="1">
      <c r="A247" s="1236"/>
      <c r="B247" s="1236"/>
      <c r="C247" s="1236"/>
      <c r="D247" s="1236"/>
      <c r="E247" s="1236"/>
      <c r="F247" s="1026"/>
      <c r="G247" s="1026"/>
      <c r="H247" s="1015"/>
      <c r="I247" s="1236"/>
      <c r="J247" s="1026"/>
      <c r="K247" s="965"/>
      <c r="L247" s="688"/>
      <c r="M247" s="556" t="s">
        <v>11</v>
      </c>
      <c r="N247" s="1006"/>
      <c r="O247" s="1006"/>
      <c r="P247" s="1006"/>
      <c r="Q247" s="1006"/>
      <c r="R247" s="1006"/>
      <c r="S247" s="1006"/>
      <c r="T247" s="1006"/>
      <c r="U247" s="1005"/>
      <c r="V247" s="1006"/>
      <c r="W247" s="665"/>
      <c r="X247" s="1008"/>
      <c r="Y247" s="829"/>
      <c r="Z247" s="829" t="str">
        <f t="shared" si="4"/>
        <v>Добавить группу потребителей</v>
      </c>
      <c r="AA247" s="829"/>
      <c r="AB247" s="829"/>
      <c r="AC247" s="829"/>
      <c r="AD247" s="1008"/>
      <c r="AE247" s="1008"/>
      <c r="AF247" s="1008"/>
      <c r="AG247" s="1008"/>
      <c r="AH247" s="1008"/>
      <c r="AI247" s="1008"/>
      <c r="AJ247" s="1008"/>
    </row>
    <row r="248" spans="1:36" s="990" customFormat="1" ht="15" customHeight="1">
      <c r="A248" s="1236"/>
      <c r="B248" s="1236"/>
      <c r="C248" s="1236"/>
      <c r="D248" s="1236"/>
      <c r="E248" s="964"/>
      <c r="F248" s="1026"/>
      <c r="G248" s="1026"/>
      <c r="H248" s="1026"/>
      <c r="I248" s="979"/>
      <c r="J248" s="994"/>
      <c r="K248" s="963"/>
      <c r="L248" s="688"/>
      <c r="M248" s="1001" t="s">
        <v>12</v>
      </c>
      <c r="N248" s="1006"/>
      <c r="O248" s="1006"/>
      <c r="P248" s="1006"/>
      <c r="Q248" s="1006"/>
      <c r="R248" s="1006"/>
      <c r="S248" s="1006"/>
      <c r="T248" s="1006"/>
      <c r="U248" s="1005"/>
      <c r="V248" s="1006"/>
      <c r="W248" s="665"/>
      <c r="X248" s="1008"/>
      <c r="Y248" s="829"/>
      <c r="Z248" s="829" t="str">
        <f t="shared" si="4"/>
        <v>Добавить схему подключения</v>
      </c>
      <c r="AA248" s="829"/>
      <c r="AB248" s="829"/>
      <c r="AC248" s="829"/>
      <c r="AD248" s="1008"/>
      <c r="AE248" s="1008"/>
      <c r="AF248" s="1008"/>
      <c r="AG248" s="1008"/>
      <c r="AH248" s="1008"/>
      <c r="AI248" s="1008"/>
      <c r="AJ248" s="1008"/>
    </row>
    <row r="249" spans="1:36" s="990" customFormat="1" ht="15" customHeight="1">
      <c r="A249" s="1236"/>
      <c r="B249" s="1236"/>
      <c r="C249" s="1236"/>
      <c r="D249" s="964"/>
      <c r="E249" s="964"/>
      <c r="F249" s="1026"/>
      <c r="G249" s="1026"/>
      <c r="H249" s="1026"/>
      <c r="I249" s="979"/>
      <c r="J249" s="994"/>
      <c r="K249" s="963"/>
      <c r="L249" s="688"/>
      <c r="M249" s="1000" t="s">
        <v>17</v>
      </c>
      <c r="N249" s="1006"/>
      <c r="O249" s="1006"/>
      <c r="P249" s="1006"/>
      <c r="Q249" s="1006"/>
      <c r="R249" s="1006"/>
      <c r="S249" s="1006"/>
      <c r="T249" s="1006"/>
      <c r="U249" s="1005"/>
      <c r="V249" s="1006"/>
      <c r="W249" s="665"/>
      <c r="X249" s="1008"/>
      <c r="Y249" s="829"/>
      <c r="Z249" s="829" t="str">
        <f t="shared" si="4"/>
        <v>Добавить источник тепловой энергии</v>
      </c>
      <c r="AA249" s="829"/>
      <c r="AB249" s="829"/>
      <c r="AC249" s="829"/>
      <c r="AD249" s="1008"/>
      <c r="AE249" s="1008"/>
      <c r="AF249" s="1008"/>
      <c r="AG249" s="1008"/>
      <c r="AH249" s="1008"/>
      <c r="AI249" s="1008"/>
      <c r="AJ249" s="1008"/>
    </row>
    <row r="250" spans="1:36" s="990" customFormat="1" ht="15" customHeight="1">
      <c r="A250" s="1236"/>
      <c r="B250" s="1236"/>
      <c r="C250" s="964"/>
      <c r="D250" s="964"/>
      <c r="E250" s="964"/>
      <c r="F250" s="964"/>
      <c r="G250" s="969"/>
      <c r="H250" s="979"/>
      <c r="I250" s="967"/>
      <c r="J250" s="994"/>
      <c r="K250" s="968"/>
      <c r="L250" s="688"/>
      <c r="M250" s="999" t="s">
        <v>18</v>
      </c>
      <c r="N250" s="1006"/>
      <c r="O250" s="1006"/>
      <c r="P250" s="1006"/>
      <c r="Q250" s="1006"/>
      <c r="R250" s="1006"/>
      <c r="S250" s="1006"/>
      <c r="T250" s="1006"/>
      <c r="U250" s="1005"/>
      <c r="V250" s="1006"/>
      <c r="W250" s="665"/>
      <c r="X250" s="1008"/>
      <c r="Y250" s="829"/>
      <c r="Z250" s="829" t="str">
        <f t="shared" si="4"/>
        <v>Добавить наименование системы теплоснабжения</v>
      </c>
      <c r="AA250" s="829"/>
      <c r="AB250" s="829"/>
      <c r="AC250" s="829"/>
      <c r="AD250" s="1008"/>
      <c r="AE250" s="1008"/>
      <c r="AF250" s="1008"/>
      <c r="AG250" s="1008"/>
      <c r="AH250" s="1008"/>
      <c r="AI250" s="1008"/>
      <c r="AJ250" s="1008"/>
    </row>
    <row r="251" spans="1:36" s="990" customFormat="1" ht="15" customHeight="1">
      <c r="A251" s="1236"/>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006"/>
      <c r="W251" s="665"/>
      <c r="X251" s="1008"/>
      <c r="Y251" s="829"/>
      <c r="Z251" s="829" t="str">
        <f t="shared" si="4"/>
        <v>Добавить территорию действия тарифа</v>
      </c>
      <c r="AA251" s="829"/>
      <c r="AB251" s="829"/>
      <c r="AC251" s="829"/>
      <c r="AD251" s="1008"/>
      <c r="AE251" s="1008"/>
      <c r="AF251" s="1008"/>
      <c r="AG251" s="1008"/>
      <c r="AH251" s="1008"/>
      <c r="AI251" s="1008"/>
      <c r="AJ251" s="1008"/>
    </row>
    <row r="252" spans="1:36"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36" s="597" customFormat="1" ht="15" customHeight="1">
      <c r="A253" s="596"/>
      <c r="B253" s="596"/>
      <c r="C253" s="596"/>
      <c r="D253" s="596"/>
      <c r="E253" s="596"/>
      <c r="F253" s="596"/>
      <c r="G253" s="595"/>
      <c r="H253" s="596"/>
      <c r="I253" s="406"/>
      <c r="J253" s="682"/>
      <c r="K253" s="406"/>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6"/>
      <c r="F292" s="1086"/>
      <c r="G292" s="1086"/>
      <c r="H292" s="1086"/>
      <c r="I292" s="1091"/>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7"/>
      <c r="E296" s="357"/>
      <c r="F296" s="357"/>
      <c r="G296" s="357"/>
      <c r="H296" s="357"/>
      <c r="I296" s="357"/>
      <c r="J296" s="357"/>
      <c r="K296" s="357"/>
      <c r="L296" s="357"/>
      <c r="U296" s="262"/>
    </row>
    <row r="297" spans="1:83" s="265" customFormat="1" ht="15" customHeight="1">
      <c r="A297" s="89"/>
      <c r="B297" s="186" t="s">
        <v>405</v>
      </c>
      <c r="C297" s="1323"/>
      <c r="D297" s="1160">
        <v>1</v>
      </c>
      <c r="E297" s="1238"/>
      <c r="F297" s="351"/>
      <c r="G297" s="188">
        <v>0</v>
      </c>
      <c r="H297" s="356"/>
      <c r="I297" s="250"/>
      <c r="J297" s="393"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3"/>
      <c r="D298" s="1160"/>
      <c r="E298" s="1238"/>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7"/>
      <c r="G301" s="357"/>
      <c r="H301" s="357"/>
      <c r="I301" s="357"/>
      <c r="J301" s="357"/>
      <c r="K301" s="357"/>
      <c r="L301" s="357"/>
      <c r="Q301" s="268"/>
      <c r="U301" s="262"/>
    </row>
    <row r="302" spans="1:83" s="265" customFormat="1" ht="15" customHeight="1">
      <c r="A302" s="89"/>
      <c r="B302" s="186" t="s">
        <v>405</v>
      </c>
      <c r="C302" s="1324"/>
      <c r="D302" s="249"/>
      <c r="E302" s="454"/>
      <c r="F302" s="1325"/>
      <c r="G302" s="1160">
        <v>0</v>
      </c>
      <c r="H302" s="1162"/>
      <c r="I302" s="250"/>
      <c r="J302" s="393"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4"/>
      <c r="D303" s="249"/>
      <c r="E303" s="454"/>
      <c r="F303" s="1325"/>
      <c r="G303" s="1160"/>
      <c r="H303" s="1162"/>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7"/>
      <c r="D307" s="261"/>
      <c r="E307" s="455"/>
      <c r="F307" s="261"/>
      <c r="G307" s="261"/>
      <c r="H307" s="261"/>
      <c r="I307" s="221"/>
      <c r="J307" s="188">
        <v>0</v>
      </c>
      <c r="K307" s="396"/>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2"/>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2"/>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5">
        <v>1</v>
      </c>
      <c r="B337" s="214"/>
      <c r="C337" s="214"/>
      <c r="D337" s="214"/>
      <c r="F337" s="333" t="str">
        <f>"2." &amp;mergeValue(A337)</f>
        <v>2.1</v>
      </c>
      <c r="G337" s="415" t="s">
        <v>494</v>
      </c>
      <c r="H337" s="316"/>
      <c r="I337" s="196" t="s">
        <v>590</v>
      </c>
      <c r="J337" s="332"/>
      <c r="K337" s="214"/>
      <c r="L337" s="214"/>
      <c r="M337" s="214"/>
      <c r="N337" s="214"/>
      <c r="O337" s="214"/>
      <c r="P337" s="214"/>
      <c r="Q337" s="214"/>
      <c r="R337" s="214"/>
      <c r="S337" s="214"/>
      <c r="T337" s="214"/>
    </row>
    <row r="338" spans="1:20" s="190" customFormat="1" ht="90">
      <c r="A338" s="1205"/>
      <c r="B338" s="214"/>
      <c r="C338" s="214"/>
      <c r="D338" s="214"/>
      <c r="F338" s="333" t="str">
        <f>"3." &amp;mergeValue(A338)</f>
        <v>3.1</v>
      </c>
      <c r="G338" s="415" t="s">
        <v>495</v>
      </c>
      <c r="H338" s="316"/>
      <c r="I338" s="196" t="s">
        <v>588</v>
      </c>
      <c r="J338" s="332"/>
      <c r="K338" s="214"/>
      <c r="L338" s="214"/>
      <c r="M338" s="214"/>
      <c r="N338" s="214"/>
      <c r="O338" s="214"/>
      <c r="P338" s="214"/>
      <c r="Q338" s="214"/>
      <c r="R338" s="214"/>
      <c r="S338" s="214"/>
      <c r="T338" s="214"/>
    </row>
    <row r="339" spans="1:20" s="190" customFormat="1" ht="45">
      <c r="A339" s="1205"/>
      <c r="B339" s="214"/>
      <c r="C339" s="214"/>
      <c r="D339" s="214"/>
      <c r="F339" s="333" t="str">
        <f>"4."&amp;mergeValue(A339)</f>
        <v>4.1</v>
      </c>
      <c r="G339" s="415" t="s">
        <v>496</v>
      </c>
      <c r="H339" s="317" t="s">
        <v>458</v>
      </c>
      <c r="I339" s="196"/>
      <c r="J339" s="332"/>
      <c r="K339" s="214"/>
      <c r="L339" s="214"/>
      <c r="M339" s="214"/>
      <c r="N339" s="214"/>
      <c r="O339" s="214"/>
      <c r="P339" s="214"/>
      <c r="Q339" s="214"/>
      <c r="R339" s="214"/>
      <c r="S339" s="214"/>
      <c r="T339" s="214"/>
    </row>
    <row r="340" spans="1:20" s="190" customFormat="1" ht="101.25">
      <c r="A340" s="1205"/>
      <c r="B340" s="1205">
        <v>1</v>
      </c>
      <c r="C340" s="340"/>
      <c r="D340" s="340"/>
      <c r="F340" s="333" t="str">
        <f>"4."&amp;mergeValue(A340) &amp;"."&amp;mergeValue(B340)</f>
        <v>4.1.1</v>
      </c>
      <c r="G340" s="323" t="s">
        <v>592</v>
      </c>
      <c r="H340" s="316" t="str">
        <f>IF(region_name="","",region_name)</f>
        <v>Челябинская область</v>
      </c>
      <c r="I340" s="196" t="s">
        <v>499</v>
      </c>
      <c r="J340" s="332"/>
      <c r="K340" s="214"/>
      <c r="L340" s="214"/>
      <c r="M340" s="214"/>
      <c r="N340" s="214"/>
      <c r="O340" s="214"/>
      <c r="P340" s="214"/>
      <c r="Q340" s="214"/>
      <c r="R340" s="214"/>
      <c r="S340" s="214"/>
      <c r="T340" s="214"/>
    </row>
    <row r="341" spans="1:20" s="190" customFormat="1" ht="191.25">
      <c r="A341" s="1205"/>
      <c r="B341" s="1205"/>
      <c r="C341" s="1205">
        <v>1</v>
      </c>
      <c r="D341" s="340"/>
      <c r="F341" s="333" t="str">
        <f>"4."&amp;mergeValue(A341) &amp;"."&amp;mergeValue(B341)&amp;"."&amp;mergeValue(C341)</f>
        <v>4.1.1.1</v>
      </c>
      <c r="G341" s="339" t="s">
        <v>497</v>
      </c>
      <c r="H341" s="316"/>
      <c r="I341" s="196" t="s">
        <v>500</v>
      </c>
      <c r="J341" s="332"/>
      <c r="K341" s="214"/>
      <c r="L341" s="214"/>
      <c r="M341" s="214"/>
      <c r="N341" s="214"/>
      <c r="O341" s="214"/>
      <c r="P341" s="214"/>
      <c r="Q341" s="214"/>
      <c r="R341" s="214"/>
      <c r="S341" s="214"/>
      <c r="T341" s="214"/>
    </row>
    <row r="342" spans="1:20" s="190" customFormat="1" ht="33.75" customHeight="1">
      <c r="A342" s="1205"/>
      <c r="B342" s="1205"/>
      <c r="C342" s="1205"/>
      <c r="D342" s="340">
        <v>1</v>
      </c>
      <c r="F342" s="333" t="str">
        <f>"4."&amp;mergeValue(A342) &amp;"."&amp;mergeValue(B342)&amp;"."&amp;mergeValue(C342)&amp;"."&amp;mergeValue(D342)</f>
        <v>4.1.1.1.1</v>
      </c>
      <c r="G342" s="418" t="s">
        <v>498</v>
      </c>
      <c r="H342" s="316"/>
      <c r="I342" s="1206" t="s">
        <v>591</v>
      </c>
      <c r="J342" s="332"/>
      <c r="K342" s="214"/>
      <c r="L342" s="214"/>
      <c r="M342" s="214"/>
      <c r="N342" s="214"/>
      <c r="O342" s="214"/>
      <c r="P342" s="214"/>
      <c r="Q342" s="214"/>
      <c r="R342" s="214"/>
      <c r="S342" s="214"/>
      <c r="T342" s="214"/>
    </row>
    <row r="343" spans="1:20" s="190" customFormat="1" ht="18.75">
      <c r="A343" s="1205"/>
      <c r="B343" s="1205"/>
      <c r="C343" s="1205"/>
      <c r="D343" s="340"/>
      <c r="F343" s="422"/>
      <c r="G343" s="423" t="s">
        <v>4</v>
      </c>
      <c r="H343" s="424"/>
      <c r="I343" s="1206"/>
      <c r="J343" s="332"/>
      <c r="K343" s="214"/>
      <c r="L343" s="214"/>
      <c r="M343" s="214"/>
      <c r="N343" s="214"/>
      <c r="O343" s="214"/>
      <c r="P343" s="214"/>
      <c r="Q343" s="214"/>
      <c r="R343" s="214"/>
      <c r="S343" s="214"/>
      <c r="T343" s="214"/>
    </row>
    <row r="344" spans="1:20" s="190" customFormat="1" ht="18.75">
      <c r="A344" s="1205"/>
      <c r="B344" s="1205"/>
      <c r="C344" s="340"/>
      <c r="D344" s="340"/>
      <c r="F344" s="336"/>
      <c r="G344" s="149" t="s">
        <v>403</v>
      </c>
      <c r="H344" s="337"/>
      <c r="I344" s="338"/>
      <c r="J344" s="332"/>
      <c r="K344" s="214"/>
      <c r="L344" s="214"/>
      <c r="M344" s="214"/>
      <c r="N344" s="214"/>
      <c r="O344" s="214"/>
      <c r="P344" s="214"/>
      <c r="Q344" s="214"/>
      <c r="R344" s="214"/>
      <c r="S344" s="214"/>
      <c r="T344" s="214"/>
    </row>
    <row r="345" spans="1:20" s="190" customFormat="1" ht="18.75">
      <c r="A345" s="1205"/>
      <c r="B345" s="214"/>
      <c r="C345" s="214"/>
      <c r="D345" s="214"/>
      <c r="F345" s="336"/>
      <c r="G345" s="155" t="s">
        <v>506</v>
      </c>
      <c r="H345" s="337"/>
      <c r="I345" s="338"/>
      <c r="J345" s="332"/>
      <c r="K345" s="214"/>
      <c r="L345" s="214"/>
      <c r="M345" s="214"/>
      <c r="N345" s="214"/>
      <c r="O345" s="214"/>
      <c r="P345" s="214"/>
      <c r="Q345" s="214"/>
      <c r="R345" s="214"/>
      <c r="S345" s="214"/>
      <c r="T345" s="214"/>
    </row>
    <row r="346" spans="1:20" s="190" customFormat="1" ht="18.75">
      <c r="A346" s="214"/>
      <c r="B346" s="214"/>
      <c r="C346" s="214"/>
      <c r="D346" s="214"/>
      <c r="F346" s="336"/>
      <c r="G346" s="165" t="s">
        <v>505</v>
      </c>
      <c r="H346" s="337"/>
      <c r="I346" s="338"/>
      <c r="J346" s="332"/>
      <c r="K346" s="214"/>
      <c r="L346" s="214"/>
      <c r="M346" s="214"/>
      <c r="N346" s="214"/>
      <c r="O346" s="214"/>
      <c r="P346" s="214"/>
      <c r="Q346" s="214"/>
      <c r="R346" s="214"/>
      <c r="S346" s="214"/>
      <c r="T346" s="214"/>
    </row>
  </sheetData>
  <sheetProtection formatColumns="0" formatRows="0"/>
  <dataConsolidate/>
  <mergeCells count="317">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70:V70"/>
    <mergeCell ref="O71:V71"/>
    <mergeCell ref="O72:V72"/>
    <mergeCell ref="R131:R132"/>
    <mergeCell ref="R73:R74"/>
    <mergeCell ref="S73:S74"/>
    <mergeCell ref="T73:T74"/>
    <mergeCell ref="O165:V165"/>
    <mergeCell ref="O166:V166"/>
    <mergeCell ref="A337:A345"/>
    <mergeCell ref="C341:C343"/>
    <mergeCell ref="I342:I343"/>
    <mergeCell ref="H302:H303"/>
    <mergeCell ref="B340:B344"/>
    <mergeCell ref="C297:C298"/>
    <mergeCell ref="C302:C303"/>
    <mergeCell ref="F302:F303"/>
    <mergeCell ref="G302:G303"/>
    <mergeCell ref="D297:D298"/>
    <mergeCell ref="E297:E298"/>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S149:S150"/>
    <mergeCell ref="O161:V161"/>
    <mergeCell ref="O162:V162"/>
    <mergeCell ref="F166:F169"/>
    <mergeCell ref="I165:I170"/>
    <mergeCell ref="J166:J169"/>
    <mergeCell ref="F148:F151"/>
    <mergeCell ref="I147:I152"/>
    <mergeCell ref="J148:J151"/>
    <mergeCell ref="E53:E58"/>
    <mergeCell ref="A67:A80"/>
    <mergeCell ref="B68:B79"/>
    <mergeCell ref="C69:C78"/>
    <mergeCell ref="J109:J112"/>
    <mergeCell ref="F90:F93"/>
    <mergeCell ref="J90:J93"/>
    <mergeCell ref="O163:V163"/>
    <mergeCell ref="O164:V164"/>
    <mergeCell ref="O103:AA103"/>
    <mergeCell ref="O104:AA104"/>
    <mergeCell ref="O105:AA105"/>
    <mergeCell ref="U131:U132"/>
    <mergeCell ref="S131:S132"/>
    <mergeCell ref="W131:W133"/>
    <mergeCell ref="Y109:Y111"/>
    <mergeCell ref="O125:V125"/>
    <mergeCell ref="D70:D77"/>
    <mergeCell ref="E71:E76"/>
    <mergeCell ref="A85:A98"/>
    <mergeCell ref="B86:B97"/>
    <mergeCell ref="C87:C96"/>
    <mergeCell ref="D88:D95"/>
    <mergeCell ref="E89:E94"/>
    <mergeCell ref="E165:E170"/>
    <mergeCell ref="E129:E134"/>
    <mergeCell ref="B144:B155"/>
    <mergeCell ref="C145:C154"/>
    <mergeCell ref="D146:D153"/>
    <mergeCell ref="E147:E152"/>
    <mergeCell ref="A125:A138"/>
    <mergeCell ref="B126:B137"/>
    <mergeCell ref="C127:C136"/>
    <mergeCell ref="D128:D135"/>
    <mergeCell ref="A31:A44"/>
    <mergeCell ref="B32:B43"/>
    <mergeCell ref="C33:C42"/>
    <mergeCell ref="D34:D41"/>
    <mergeCell ref="N9:N11"/>
    <mergeCell ref="K9:K12"/>
    <mergeCell ref="J9:J12"/>
    <mergeCell ref="F9:F13"/>
    <mergeCell ref="E15:E19"/>
    <mergeCell ref="I15:I18"/>
    <mergeCell ref="E35:E40"/>
    <mergeCell ref="M9:M11"/>
    <mergeCell ref="F15:F19"/>
    <mergeCell ref="G9:G13"/>
    <mergeCell ref="H9:H12"/>
    <mergeCell ref="G15:G19"/>
    <mergeCell ref="F36:F39"/>
    <mergeCell ref="O30:U30"/>
    <mergeCell ref="U27:U29"/>
    <mergeCell ref="J36:J39"/>
    <mergeCell ref="U37:U38"/>
    <mergeCell ref="P9:P10"/>
    <mergeCell ref="Q9:Q10"/>
    <mergeCell ref="R9:R10"/>
    <mergeCell ref="S9:S10"/>
    <mergeCell ref="Q15:Q16"/>
    <mergeCell ref="R15:R16"/>
    <mergeCell ref="S15:S16"/>
    <mergeCell ref="Z109:Z111"/>
    <mergeCell ref="CA55:CA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W27:W29"/>
    <mergeCell ref="E9:E1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I88:I95"/>
    <mergeCell ref="G109:G112"/>
    <mergeCell ref="F108:F113"/>
    <mergeCell ref="I108:I113"/>
    <mergeCell ref="I35:I40"/>
    <mergeCell ref="R37:R38"/>
    <mergeCell ref="T37:T38"/>
    <mergeCell ref="P28:Q28"/>
    <mergeCell ref="W37:W39"/>
    <mergeCell ref="O28:O2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A161:A174"/>
    <mergeCell ref="B162:B173"/>
    <mergeCell ref="C163:C172"/>
    <mergeCell ref="D164:D17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Y55:Y56"/>
    <mergeCell ref="Z55:Z56"/>
    <mergeCell ref="AA55:AA56"/>
    <mergeCell ref="AB55:AB56"/>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AB110:AB112"/>
    <mergeCell ref="O127:V127"/>
    <mergeCell ref="O145:V145"/>
    <mergeCell ref="O143:V143"/>
    <mergeCell ref="AV55:AV56"/>
    <mergeCell ref="AW55:AW56"/>
    <mergeCell ref="AM55:AM56"/>
    <mergeCell ref="AN55:AN56"/>
    <mergeCell ref="AO55:AO56"/>
    <mergeCell ref="AP55:AP56"/>
    <mergeCell ref="AF55:AF56"/>
    <mergeCell ref="AG55:AG56"/>
    <mergeCell ref="AH55:AH56"/>
    <mergeCell ref="AI55:AI56"/>
    <mergeCell ref="BV55:BV56"/>
    <mergeCell ref="BW55:BW56"/>
    <mergeCell ref="BX55:BX56"/>
    <mergeCell ref="BY55:BY56"/>
    <mergeCell ref="O49:BZ49"/>
    <mergeCell ref="O50:BZ50"/>
    <mergeCell ref="O51:BZ51"/>
    <mergeCell ref="O52:BZ52"/>
    <mergeCell ref="O53:BZ53"/>
    <mergeCell ref="O54:BZ54"/>
    <mergeCell ref="BO55:BO56"/>
    <mergeCell ref="BP55:BP56"/>
    <mergeCell ref="BQ55:BQ56"/>
    <mergeCell ref="BR55:BR56"/>
    <mergeCell ref="BH55:BH56"/>
    <mergeCell ref="BI55:BI56"/>
    <mergeCell ref="BJ55:BJ56"/>
    <mergeCell ref="BK55:BK56"/>
    <mergeCell ref="BA55:BA56"/>
    <mergeCell ref="BB55:BB56"/>
    <mergeCell ref="BC55:BC56"/>
    <mergeCell ref="BD55:BD56"/>
    <mergeCell ref="AT55:AT56"/>
    <mergeCell ref="AU55:AU56"/>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YI49:WYI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LW49:LW56 VS49:VS56 AFO49:AFO56 APK49:APK56 AZG49:AZG56 BJC49:BJC56 BSY49:BSY56 CCU49:CCU56 CMQ49:CMQ56 CWM49:CWM56 DGI49:DGI56 DQE49:DQE56 EAA49:EAA56 EJW49:EJW56 ETS49:ETS56 FDO49:FDO56 FNK49:FNK56 FXG49:FXG56 GHC49:GHC56 GQY49:GQY56 HAU49:HAU56 HKQ49:HKQ56 HUM49:HUM56 IEI49:IEI56 IOE49:IOE56 IYA49:IYA56 JHW49:JHW56 JRS49:JRS56 KBO49:KBO56 KLK49:KLK56 KVG49:KVG56 LFC49:LFC56 LOY49:LOY56 LYU49:LYU56 MIQ49:MIQ56 MSM49:MSM56 NCI49:NCI56 NME49:NME56 NWA49:NWA56 OFW49:OFW56 OPS49:OPS56 OZO49:OZO56 PJK49:PJK56 PTG49:PTG56 QDC49:QDC56 QMY49:QMY56 QWU49:QWU56 RGQ49:RGQ56 RQM49:RQM56 SAI49:SAI56 SKE49:SKE56 SUA49:SUA56 TDW49:TDW56 TNS49:TNS56 TXO49:TXO56 UHK49:UHK56 URG49:URG56 VBC49:VBC56 VKY49:VKY56 VUU49:VUU56 WEQ49:WEQ56 WOM49:WOM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55 V55 AC55 AJ55 AQ55 AX55 BE55 BL55 BS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OK55 WMF183 WYG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LS55 VO55 AFK55 APG55 AZC55 BIY55 BSU55 CCQ55 CMM55 CWI55 DGE55 DQA55 DZW55 EJS55 ETO55 FDK55 FNG55 FXC55 GGY55 GQU55 HAQ55 HKM55 HUI55 IEE55 IOA55 IXW55 JHS55 JRO55 KBK55 KLG55 KVC55 LEY55 LOU55 LYQ55 MIM55 MSI55 NCE55 NMA55 NVW55 OFS55 OPO55 OZK55 PJG55 PTC55 QCY55 QMU55 QWQ55 RGM55 RQI55 SAE55 SKA55 STW55 TDS55 TNO55 TXK55 UHG55 URC55 VAY55 VKU55 VUQ55 WEM55 WOI55 WYE55 LU55 VQ55 AFM55 API55 AZE55 BJA55 BSW55 CCS55 CMO55 CWK55 DGG55 DQC55 DZY55 EJU55 ETQ55 FDM55 FNI55 FXE55 GHA55 GQW55 HAS55 HKO55 HUK55 IEG55 IOC55 IXY55 JHU55 JRQ55 KBM55 KLI55 KVE55 LFA55 LOW55 LYS55 MIO55 MSK55 NCG55 NMC55 NVY55 OFU55 OPQ55 OZM55 PJI55 PTE55 QDA55 QMW55 QWS55 RGO55 RQK55 SAG55 SKC55 STY55 TDU55 TNQ55 TXM55 UHI55 URE55 VBA55 VKW55 VUS55 WEO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Z120 Z109:Z110 U167 V183 U91:U92 U55 Z55 AB55 AG55 AI55 AN55 AP55 AU55 AW55 BB55 BD55 BI55 BK55 BP55 BR55 BW55 BY5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OJ55 I292 WWG120 J268:L268 WYF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LR55 VN55 AFJ55 APF55 AZB55 BIX55 BST55 CCP55 CML55 CWH55 DGD55 DPZ55 DZV55 EJR55 ETN55 FDJ55 FNF55 FXB55 GGX55 GQT55 HAP55 HKL55 HUH55 IED55 INZ55 IXV55 JHR55 JRN55 KBJ55 KLF55 KVB55 LEX55 LOT55 LYP55 MIL55 MSH55 NCD55 NLZ55 NVV55 OFR55 OPN55 OZJ55 PJF55 PTB55 QCX55 QMT55 QWP55 RGL55 RQH55 SAD55 SJZ55 STV55 TDR55 TNN55 TXJ55 UHF55 URB55 VAX55 VKT55 VUP55 WEL55 WOH55 WYD55 T55 LT55 VP55 AFL55 APH55 AZD55 BIZ55 BSV55 CCR55 CMN55 CWJ55 DGF55 DQB55 DZX55 EJT55 ETP55 FDL55 FNH55 FXD55 GGZ55 GQV55 HAR55 HKN55 HUJ55 IEF55 IOB55 IXX55 JHT55 JRP55 KBL55 KLH55 KVD55 LEZ55 LOV55 LYR55 MIN55 MSJ55 NCF55 NMB55 NVX55 OFT55 OPP55 OZL55 PJH55 PTD55 QCZ55 QMV55 QWR55 RGN55 RQJ55 SAF55 SKB55 STX55 TDT55 TNP55 TXL55 UHH55 URD55 VAZ55 VKV55 VUR55 WEN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Y55 AA55 AF55 AH55 AM55 AO55 AT55 AV55 BA55 BC55 BH55 BJ55 BO55 BQ55 BV55 BX55"/>
    <dataValidation allowBlank="1" promptTitle="checkPeriodRange" sqref="WWD109:WWD110 WVY38 WVY74 WVY132 WVY92 R184 WVY150 WYC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LQ56 VM56 AFI56 APE56 AZA56 BIW56 BSS56 CCO56 CMK56 CWG56 DGC56 DPY56 DZU56 EJQ56 ETM56 FDI56 FNE56 FXA56 GGW56 GQS56 HAO56 HKK56 HUG56 IEC56 INY56 IXU56 JHQ56 JRM56 KBI56 KLE56 KVA56 LEW56 LOS56 LYO56 MIK56 MSG56 NCC56 NLY56 NVU56 OFQ56 OPM56 OZI56 PJE56 PTA56 QCW56 QMS56 QWO56 RGK56 RQG56 SAC56 SJY56 STU56 TDQ56 TNM56 TXI56 UHE56 URA56 VAW56 VKS56 VUO56 WEK56 WOG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56 AE56 AL56 AS56 AZ56 BG56 BN56 BU56"/>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LO54:LV54 VK54:VR54 AFG54:AFN54 APC54:APJ54 AYY54:AZF54 BIU54:BJB54 BSQ54:BSX54 CCM54:CCT54 CMI54:CMP54 CWE54:CWL54 DGA54:DGH54 DPW54:DQD54 DZS54:DZZ54 EJO54:EJV54 ETK54:ETR54 FDG54:FDN54 FNC54:FNJ54 FWY54:FXF54 GGU54:GHB54 GQQ54:GQX54 HAM54:HAT54 HKI54:HKP54 HUE54:HUL54 IEA54:IEH54 INW54:IOD54 IXS54:IXZ54 JHO54:JHV54 JRK54:JRR54 KBG54:KBN54 KLC54:KLJ54 KUY54:KVF54 LEU54:LFB54 LOQ54:LOX54 LYM54:LYT54 MII54:MIP54 MSE54:MSL54 NCA54:NCH54 NLW54:NMD54 NVS54:NVZ54 OFO54:OFV54 OPK54:OPR54 OZG54:OZN54 PJC54:PJJ54 PSY54:PTF54 QCU54:QDB54 QMQ54:QMX54 QWM54:QWT54 RGI54:RGP54 RQE54:RQL54 SAA54:SAH54 SJW54:SKD54 STS54:STZ54 TDO54:TDV54 TNK54:TNR54 TXG54:TXN54 UHC54:UHJ54 UQY54:URF54 VAU54:VBB54 VKQ54:VKX54 VUM54:VUT54 WEI54:WEP54 WOE54:WOL54 WYA54:WYH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LO53 VK53 AFG53 APC53 AYY53 BIU53 BSQ53 CCM53 CMI53 CWE53 DGA53 DPW53 DZS53 EJO53 ETK53 FDG53 FNC53 FWY53 GGU53 GQQ53 HAM53 HKI53 HUE53 IEA53 INW53 IXS53 JHO53 JRK53 KBG53 KLC53 KUY53 LEU53 LOQ53 LYM53 MII53 MSE53 NCA53 NLW53 NVS53 OFO53 OPK53 OZG53 PJC53 PSY53 QCU53 QMQ53 QWM53 RGI53 RQE53 SAA53 SJW53 STS53 TDO53 TNK53 TXG53 UHC53 UQY53 VAU53 VKQ53 VUM53 WEI53 WOE53 WYA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LM55 VI55 AFE55 APA55 AYW55 BIS55 BSO55 CCK55 CMG55 CWC55 DFY55 DPU55 DZQ55 EJM55 ETI55 FDE55 FNA55 FWW55 GGS55 GQO55 HAK55 HKG55 HUC55 IDY55 INU55 IXQ55 JHM55 JRI55 KBE55 KLA55 KUW55 LES55 LOO55 LYK55 MIG55 MSC55 NBY55 NLU55 NVQ55 OFM55 OPI55 OZE55 PJA55 PSW55 QCS55 QMO55 QWK55 RGG55 RQC55 RZY55 SJU55 STQ55 TDM55 TNI55 TXE55 UHA55 UQW55 VAS55 VKO55 VUK55 WEG55 WOC55 WXY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LL57:LW62 JH63:JS63 WXX57:WYI62 WVT63:WWE63 WOB57:WOM62 WLX63:WMI63 WEF57:WEQ62 WCB63:WCM63 VUJ57:VUU62 VSF63:VSQ63 VKN57:VKY62 VIJ63:VIU63 VAR57:VBC62 UYN63:UYY63 UQV57:URG62 UOR63:UPC63 UGZ57:UHK62 UEV63:UFG63 TXD57:TXO62 TUZ63:TVK63 TNH57:TNS62 TLD63:TLO63 TDL57:TDW62 TBH63:TBS63 STP57:SUA62 SRL63:SRW63 SJT57:SKE62 SHP63:SIA63 RZX57:SAI62 RXT63:RYE63 RQB57:RQM62 RNX63:ROI63 RGF57:RGQ62 REB63:REM63 QWJ57:QWU62 QUF63:QUQ63 QMN57:QMY62 QKJ63:QKU63 QCR57:QDC62 QAN63:QAY63 PSV57:PTG62 PQR63:PRC63 PIZ57:PJK62 PGV63:PHG63 OZD57:OZO62 OWZ63:OXK63 OPH57:OPS62 OND63:ONO63 OFL57:OFW62 ODH63:ODS63 NVP57:NWA62 NTL63:NTW63 NLT57:NME62 NJP63:NKA63 NBX57:NCI62 MZT63:NAE63 MSB57:MSM62 MPX63:MQI63 MIF57:MIQ62 MGB63:MGM63 LYJ57:LYU62 LWF63:LWQ63 LON57:LOY62 LMJ63:LMU63 LER57:LFC62 LCN63:LCY63 KUV57:KVG62 KSR63:KTC63 KKZ57:KLK62 KIV63:KJG63 KBD57:KBO62 JYZ63:JZK63 JRH57:JRS62 JPD63:JPO63 JHL57:JHW62 JFH63:JFS63 IXP57:IYA62 IVL63:IVW63 INT57:IOE62 ILP63:IMA63 IDX57:IEI62 IBT63:ICE63 HUB57:HUM62 HRX63:HSI63 HKF57:HKQ62 HIB63:HIM63 HAJ57:HAU62 GYF63:GYQ63 GQN57:GQY62 GOJ63:GOU63 GGR57:GHC62 GEN63:GEY63 FWV57:FXG62 FUR63:FVC63 FMZ57:FNK62 FKV63:FLG63 FDD57:FDO62 FAZ63:FBK63 ETH57:ETS62 ERD63:ERO63 EJL57:EJW62 EHH63:EHS63 DZP57:EAA62 DXL63:DXW63 DPT57:DQE62 DNP63:DOA63 DFX57:DGI62 DDT63:DEE63 CWB57:CWM62 CTX63:CUI63 CMF57:CMQ62 CKB63:CKM63 CCJ57:CCU62 CAF63:CAQ63 BSN57:BSY62 BQJ63:BQU63 BIR57:BJC62 BGN63:BGY63 AYV57:AZG62 AWR63:AXC63 AOZ57:APK62 AMV63:ANG63 AFD57:AFO62 ACZ63:ADK63 VH57:VS62 TD63:TO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72:V72 O130:V130 O148:V148 O225:V225 O243:V243 O166 O90 O54">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6"/>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5" t="s">
        <v>294</v>
      </c>
      <c r="Y1" s="405" t="s">
        <v>308</v>
      </c>
      <c r="Z1" s="148"/>
      <c r="AA1" s="207" t="s">
        <v>363</v>
      </c>
      <c r="AB1" s="207"/>
      <c r="AC1" s="207" t="s">
        <v>364</v>
      </c>
      <c r="AD1" s="207"/>
      <c r="AF1" s="161" t="s">
        <v>337</v>
      </c>
      <c r="AH1" s="148" t="s">
        <v>338</v>
      </c>
      <c r="AI1" s="148" t="s">
        <v>339</v>
      </c>
      <c r="AK1" s="148" t="s">
        <v>354</v>
      </c>
      <c r="AM1" s="148" t="s">
        <v>355</v>
      </c>
      <c r="AP1" s="148" t="s">
        <v>371</v>
      </c>
      <c r="AQ1" s="148" t="s">
        <v>370</v>
      </c>
      <c r="AS1" s="405" t="s">
        <v>376</v>
      </c>
      <c r="AU1" s="161" t="s">
        <v>384</v>
      </c>
      <c r="AW1" s="407" t="s">
        <v>548</v>
      </c>
      <c r="AX1" s="407" t="s">
        <v>549</v>
      </c>
      <c r="AZ1" s="1326" t="s">
        <v>581</v>
      </c>
      <c r="BA1" s="1326"/>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7">
        <v>1</v>
      </c>
      <c r="W2" s="458"/>
      <c r="X2" s="459" t="s">
        <v>612</v>
      </c>
      <c r="Y2" s="44" t="s">
        <v>637</v>
      </c>
      <c r="Z2" s="160"/>
      <c r="AA2" s="751" t="s">
        <v>717</v>
      </c>
      <c r="AB2" s="753" t="s">
        <v>717</v>
      </c>
      <c r="AC2" s="44" t="s">
        <v>310</v>
      </c>
      <c r="AD2" s="209" t="s">
        <v>310</v>
      </c>
      <c r="AF2" s="45" t="s">
        <v>36</v>
      </c>
      <c r="AH2" s="143" t="s">
        <v>342</v>
      </c>
      <c r="AI2" s="143" t="s">
        <v>342</v>
      </c>
      <c r="AK2" s="143" t="s">
        <v>346</v>
      </c>
      <c r="AM2" s="143" t="s">
        <v>356</v>
      </c>
      <c r="AP2" s="1127" t="s">
        <v>612</v>
      </c>
      <c r="AQ2" s="1033" t="s">
        <v>613</v>
      </c>
      <c r="AS2" s="44" t="s">
        <v>374</v>
      </c>
      <c r="AU2" s="45" t="s">
        <v>377</v>
      </c>
      <c r="AW2" s="408" t="s">
        <v>550</v>
      </c>
      <c r="AX2" s="409" t="s">
        <v>550</v>
      </c>
      <c r="AZ2" s="444" t="s">
        <v>582</v>
      </c>
      <c r="BA2" s="445" t="s">
        <v>583</v>
      </c>
      <c r="BC2" s="802"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7">
        <v>2</v>
      </c>
      <c r="W3" s="458"/>
      <c r="X3" s="459" t="s">
        <v>770</v>
      </c>
      <c r="Y3" s="44" t="s">
        <v>637</v>
      </c>
      <c r="Z3" s="160"/>
      <c r="AA3" s="751" t="s">
        <v>718</v>
      </c>
      <c r="AB3" s="753" t="s">
        <v>718</v>
      </c>
      <c r="AC3" s="44" t="s">
        <v>311</v>
      </c>
      <c r="AD3" s="209" t="s">
        <v>311</v>
      </c>
      <c r="AF3" s="45" t="s">
        <v>37</v>
      </c>
      <c r="AH3" s="143" t="s">
        <v>365</v>
      </c>
      <c r="AI3" s="143" t="s">
        <v>344</v>
      </c>
      <c r="AK3" s="143" t="s">
        <v>347</v>
      </c>
      <c r="AM3" s="143" t="s">
        <v>357</v>
      </c>
      <c r="AP3" s="1127" t="s">
        <v>771</v>
      </c>
      <c r="AQ3" s="1033" t="s">
        <v>614</v>
      </c>
      <c r="AS3" s="44" t="s">
        <v>375</v>
      </c>
      <c r="AU3" s="45" t="s">
        <v>378</v>
      </c>
      <c r="AW3" s="408" t="s">
        <v>551</v>
      </c>
      <c r="AX3" s="409"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773</v>
      </c>
      <c r="S4" s="181" t="s">
        <v>28</v>
      </c>
      <c r="T4" s="182" t="s">
        <v>32</v>
      </c>
      <c r="U4" s="178" t="s">
        <v>38</v>
      </c>
      <c r="V4" s="1037">
        <v>3</v>
      </c>
      <c r="W4" s="458"/>
      <c r="X4" s="459" t="s">
        <v>761</v>
      </c>
      <c r="Y4" s="751" t="s">
        <v>637</v>
      </c>
      <c r="Z4" s="208"/>
      <c r="AC4" s="44" t="s">
        <v>312</v>
      </c>
      <c r="AD4" s="209" t="s">
        <v>312</v>
      </c>
      <c r="AF4" s="45" t="s">
        <v>38</v>
      </c>
      <c r="AH4" s="45" t="s">
        <v>368</v>
      </c>
      <c r="AK4" s="143" t="s">
        <v>348</v>
      </c>
      <c r="AM4" s="143" t="s">
        <v>358</v>
      </c>
      <c r="AP4" s="1127" t="s">
        <v>770</v>
      </c>
      <c r="AQ4" s="1033" t="s">
        <v>761</v>
      </c>
      <c r="AS4" s="44" t="s">
        <v>345</v>
      </c>
      <c r="AU4" s="45" t="s">
        <v>379</v>
      </c>
      <c r="AW4" s="408" t="s">
        <v>552</v>
      </c>
      <c r="AX4" s="409"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7">
        <v>4</v>
      </c>
      <c r="W5" s="458"/>
      <c r="X5" s="459" t="s">
        <v>613</v>
      </c>
      <c r="Y5" s="751" t="s">
        <v>661</v>
      </c>
      <c r="Z5" s="208">
        <v>1</v>
      </c>
      <c r="AF5" s="45" t="s">
        <v>327</v>
      </c>
      <c r="AH5" s="143" t="s">
        <v>366</v>
      </c>
      <c r="AK5" s="143" t="s">
        <v>349</v>
      </c>
      <c r="AM5" s="143" t="s">
        <v>359</v>
      </c>
      <c r="AP5" s="1127" t="s">
        <v>613</v>
      </c>
      <c r="AQ5" s="1033" t="s">
        <v>615</v>
      </c>
      <c r="AU5" s="45" t="s">
        <v>380</v>
      </c>
      <c r="AW5" s="408" t="s">
        <v>553</v>
      </c>
      <c r="AX5" s="409"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7">
        <v>5</v>
      </c>
      <c r="W6" s="458"/>
      <c r="X6" s="751" t="s">
        <v>614</v>
      </c>
      <c r="Y6" s="751" t="s">
        <v>671</v>
      </c>
      <c r="Z6" s="208"/>
      <c r="AA6" s="219"/>
      <c r="AH6" s="143" t="s">
        <v>367</v>
      </c>
      <c r="AK6" s="143" t="s">
        <v>350</v>
      </c>
      <c r="AM6" s="143" t="s">
        <v>360</v>
      </c>
      <c r="AP6" s="1127" t="s">
        <v>614</v>
      </c>
      <c r="AQ6" s="1033" t="s">
        <v>616</v>
      </c>
      <c r="AU6" s="220" t="s">
        <v>381</v>
      </c>
      <c r="AW6" s="408" t="s">
        <v>554</v>
      </c>
      <c r="AX6" s="409" t="s">
        <v>554</v>
      </c>
      <c r="AZ6" s="544" t="s">
        <v>665</v>
      </c>
      <c r="BA6" s="568" t="s">
        <v>675</v>
      </c>
    </row>
    <row r="7" spans="1:55" ht="33.75">
      <c r="A7" s="6" t="s">
        <v>106</v>
      </c>
      <c r="B7" s="44">
        <v>2005</v>
      </c>
      <c r="E7" s="143" t="s">
        <v>191</v>
      </c>
      <c r="F7" s="147"/>
      <c r="G7" s="143" t="s">
        <v>255</v>
      </c>
      <c r="H7" s="143" t="s">
        <v>257</v>
      </c>
      <c r="I7" s="143" t="s">
        <v>69</v>
      </c>
      <c r="J7" s="143" t="s">
        <v>284</v>
      </c>
      <c r="N7" s="658" t="s">
        <v>289</v>
      </c>
      <c r="O7" s="543" t="s">
        <v>647</v>
      </c>
      <c r="U7" s="178" t="s">
        <v>85</v>
      </c>
      <c r="V7" s="1038" t="s">
        <v>69</v>
      </c>
      <c r="W7" s="458"/>
      <c r="X7" s="751" t="s">
        <v>615</v>
      </c>
      <c r="Y7" s="751" t="s">
        <v>661</v>
      </c>
      <c r="Z7" s="208"/>
      <c r="AA7" s="219"/>
      <c r="AH7" s="143" t="s">
        <v>343</v>
      </c>
      <c r="AK7" s="143" t="s">
        <v>351</v>
      </c>
      <c r="AM7" s="143" t="s">
        <v>361</v>
      </c>
      <c r="AP7" s="1127" t="s">
        <v>761</v>
      </c>
      <c r="AQ7" s="1033" t="s">
        <v>619</v>
      </c>
      <c r="AU7" s="220" t="s">
        <v>382</v>
      </c>
      <c r="AW7" s="408" t="s">
        <v>555</v>
      </c>
      <c r="AX7" s="409"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8" t="s">
        <v>183</v>
      </c>
      <c r="W8" s="458"/>
      <c r="X8" s="751" t="s">
        <v>616</v>
      </c>
      <c r="Y8" s="751" t="s">
        <v>661</v>
      </c>
      <c r="Z8" s="208"/>
      <c r="AA8" s="219"/>
      <c r="AK8" s="143" t="s">
        <v>352</v>
      </c>
      <c r="AP8" s="1127" t="s">
        <v>615</v>
      </c>
      <c r="AQ8" s="1033" t="s">
        <v>618</v>
      </c>
      <c r="AU8" s="220" t="s">
        <v>383</v>
      </c>
      <c r="AW8" s="408" t="s">
        <v>556</v>
      </c>
      <c r="AX8" s="409" t="s">
        <v>556</v>
      </c>
      <c r="AZ8" s="146" t="s">
        <v>691</v>
      </c>
      <c r="BA8" s="179" t="s">
        <v>690</v>
      </c>
    </row>
    <row r="9" spans="1:55" ht="56.25">
      <c r="A9" s="6" t="s">
        <v>108</v>
      </c>
      <c r="B9" s="44">
        <v>2007</v>
      </c>
      <c r="E9" s="143" t="s">
        <v>193</v>
      </c>
      <c r="F9" s="147"/>
      <c r="G9" s="143" t="s">
        <v>263</v>
      </c>
      <c r="I9" s="143" t="s">
        <v>184</v>
      </c>
      <c r="O9" s="543" t="s">
        <v>649</v>
      </c>
      <c r="V9" s="1038" t="s">
        <v>184</v>
      </c>
      <c r="W9" s="458"/>
      <c r="X9" s="751" t="s">
        <v>617</v>
      </c>
      <c r="Y9" s="751" t="s">
        <v>637</v>
      </c>
      <c r="Z9" s="208">
        <v>1</v>
      </c>
      <c r="AA9" s="219"/>
      <c r="AK9" s="143" t="s">
        <v>353</v>
      </c>
      <c r="AP9" s="1127" t="s">
        <v>616</v>
      </c>
      <c r="AQ9" s="1033" t="s">
        <v>617</v>
      </c>
      <c r="AW9" s="408" t="s">
        <v>557</v>
      </c>
      <c r="AX9" s="409" t="s">
        <v>557</v>
      </c>
      <c r="AZ9" s="146" t="s">
        <v>768</v>
      </c>
      <c r="BA9" s="179" t="s">
        <v>602</v>
      </c>
    </row>
    <row r="10" spans="1:55" ht="112.5">
      <c r="A10" s="6" t="s">
        <v>109</v>
      </c>
      <c r="B10" s="44">
        <v>2008</v>
      </c>
      <c r="E10" s="143" t="s">
        <v>194</v>
      </c>
      <c r="F10" s="147"/>
      <c r="I10" s="143" t="s">
        <v>208</v>
      </c>
      <c r="O10" s="543" t="s">
        <v>650</v>
      </c>
      <c r="V10" s="1039" t="s">
        <v>208</v>
      </c>
      <c r="W10" s="1036"/>
      <c r="X10" s="1034" t="s">
        <v>618</v>
      </c>
      <c r="Y10" s="1035" t="s">
        <v>685</v>
      </c>
      <c r="Z10" s="208"/>
      <c r="AP10" s="1127" t="s">
        <v>619</v>
      </c>
      <c r="AQ10" s="1033" t="s">
        <v>612</v>
      </c>
      <c r="AW10" s="408" t="s">
        <v>558</v>
      </c>
      <c r="AX10" s="409" t="s">
        <v>558</v>
      </c>
    </row>
    <row r="11" spans="1:55" ht="56.25">
      <c r="A11" s="6" t="s">
        <v>110</v>
      </c>
      <c r="B11" s="44">
        <v>2009</v>
      </c>
      <c r="E11" s="143" t="s">
        <v>195</v>
      </c>
      <c r="F11" s="147"/>
      <c r="I11" s="143" t="s">
        <v>209</v>
      </c>
      <c r="O11" s="526" t="s">
        <v>651</v>
      </c>
      <c r="V11" s="1038" t="s">
        <v>209</v>
      </c>
      <c r="W11" s="460"/>
      <c r="X11" s="459" t="s">
        <v>619</v>
      </c>
      <c r="Y11" s="751" t="s">
        <v>673</v>
      </c>
      <c r="Z11" s="208"/>
      <c r="AP11" s="1127" t="s">
        <v>618</v>
      </c>
      <c r="AQ11" s="740" t="s">
        <v>771</v>
      </c>
      <c r="AW11" s="408" t="s">
        <v>559</v>
      </c>
      <c r="AX11" s="409" t="s">
        <v>559</v>
      </c>
    </row>
    <row r="12" spans="1:55" ht="33.75">
      <c r="A12" s="6" t="s">
        <v>65</v>
      </c>
      <c r="B12" s="44">
        <v>2010</v>
      </c>
      <c r="E12" s="143" t="s">
        <v>196</v>
      </c>
      <c r="F12" s="147"/>
      <c r="G12" s="148" t="s">
        <v>292</v>
      </c>
      <c r="H12" s="148" t="s">
        <v>260</v>
      </c>
      <c r="I12" s="143" t="s">
        <v>210</v>
      </c>
      <c r="O12" s="526" t="s">
        <v>3</v>
      </c>
      <c r="V12" s="1038" t="s">
        <v>210</v>
      </c>
      <c r="W12" s="544"/>
      <c r="X12" s="459" t="s">
        <v>764</v>
      </c>
      <c r="Y12" s="751" t="s">
        <v>637</v>
      </c>
      <c r="AP12" s="1127" t="s">
        <v>617</v>
      </c>
      <c r="AW12" s="408" t="s">
        <v>209</v>
      </c>
      <c r="AX12" s="409" t="s">
        <v>209</v>
      </c>
    </row>
    <row r="13" spans="1:55" ht="22.5">
      <c r="A13" s="6" t="s">
        <v>111</v>
      </c>
      <c r="B13" s="44">
        <v>2011</v>
      </c>
      <c r="E13" s="143" t="s">
        <v>197</v>
      </c>
      <c r="F13" s="147"/>
      <c r="G13" s="143" t="s">
        <v>261</v>
      </c>
      <c r="H13" s="143" t="s">
        <v>262</v>
      </c>
      <c r="I13" s="143" t="s">
        <v>211</v>
      </c>
      <c r="V13" s="1038" t="s">
        <v>211</v>
      </c>
      <c r="W13" s="544"/>
      <c r="X13" s="544"/>
      <c r="Y13" s="544"/>
      <c r="AW13" s="408" t="s">
        <v>210</v>
      </c>
      <c r="AX13" s="409" t="s">
        <v>210</v>
      </c>
    </row>
    <row r="14" spans="1:55" ht="45">
      <c r="A14" s="6" t="s">
        <v>66</v>
      </c>
      <c r="B14" s="44">
        <v>2012</v>
      </c>
      <c r="G14" s="143" t="s">
        <v>263</v>
      </c>
      <c r="H14" s="143" t="s">
        <v>263</v>
      </c>
      <c r="I14" s="143" t="s">
        <v>212</v>
      </c>
      <c r="N14" s="99" t="s">
        <v>316</v>
      </c>
      <c r="V14" s="1037">
        <v>13</v>
      </c>
      <c r="W14" s="458"/>
      <c r="X14" s="459" t="s">
        <v>771</v>
      </c>
      <c r="Y14" s="751" t="s">
        <v>637</v>
      </c>
      <c r="AW14" s="408" t="s">
        <v>211</v>
      </c>
      <c r="AX14" s="409" t="s">
        <v>211</v>
      </c>
    </row>
    <row r="15" spans="1:55" ht="63.75">
      <c r="A15" s="6" t="s">
        <v>441</v>
      </c>
      <c r="B15" s="44">
        <v>2013</v>
      </c>
      <c r="I15" s="143" t="s">
        <v>213</v>
      </c>
      <c r="N15" s="177" t="s">
        <v>324</v>
      </c>
      <c r="V15" s="527"/>
      <c r="W15" s="527"/>
      <c r="X15" s="218"/>
      <c r="Y15" s="527"/>
      <c r="AW15" s="408" t="s">
        <v>212</v>
      </c>
      <c r="AX15" s="409" t="s">
        <v>212</v>
      </c>
    </row>
    <row r="16" spans="1:55" ht="21" customHeight="1">
      <c r="A16" s="6" t="s">
        <v>112</v>
      </c>
      <c r="B16" s="44">
        <v>2014</v>
      </c>
      <c r="I16" s="143" t="s">
        <v>214</v>
      </c>
      <c r="N16" s="177" t="s">
        <v>323</v>
      </c>
      <c r="AW16" s="408" t="s">
        <v>213</v>
      </c>
      <c r="AX16" s="409" t="s">
        <v>213</v>
      </c>
    </row>
    <row r="17" spans="1:50" ht="21" customHeight="1">
      <c r="A17" s="6" t="s">
        <v>113</v>
      </c>
      <c r="B17" s="44">
        <v>2015</v>
      </c>
      <c r="I17" s="143" t="s">
        <v>215</v>
      </c>
      <c r="N17" s="177" t="s">
        <v>322</v>
      </c>
      <c r="X17" s="218"/>
      <c r="AW17" s="408" t="s">
        <v>214</v>
      </c>
      <c r="AX17" s="409" t="s">
        <v>214</v>
      </c>
    </row>
    <row r="18" spans="1:50" ht="21" customHeight="1">
      <c r="A18" s="6" t="s">
        <v>114</v>
      </c>
      <c r="B18" s="44">
        <v>2016</v>
      </c>
      <c r="I18" s="143" t="s">
        <v>216</v>
      </c>
      <c r="N18" s="177" t="s">
        <v>321</v>
      </c>
      <c r="X18" s="218"/>
      <c r="AW18" s="408" t="s">
        <v>215</v>
      </c>
      <c r="AX18" s="409" t="s">
        <v>215</v>
      </c>
    </row>
    <row r="19" spans="1:50" ht="21" customHeight="1">
      <c r="A19" s="6" t="s">
        <v>115</v>
      </c>
      <c r="B19" s="44">
        <v>2017</v>
      </c>
      <c r="I19" s="143" t="s">
        <v>217</v>
      </c>
      <c r="N19" s="177" t="s">
        <v>320</v>
      </c>
      <c r="X19" s="218"/>
      <c r="AW19" s="408" t="s">
        <v>216</v>
      </c>
      <c r="AX19" s="409" t="s">
        <v>216</v>
      </c>
    </row>
    <row r="20" spans="1:50" ht="21" customHeight="1">
      <c r="A20" s="6" t="s">
        <v>116</v>
      </c>
      <c r="B20" s="44">
        <v>2018</v>
      </c>
      <c r="I20" s="143" t="s">
        <v>218</v>
      </c>
      <c r="N20" s="177" t="s">
        <v>319</v>
      </c>
      <c r="AW20" s="408" t="s">
        <v>217</v>
      </c>
      <c r="AX20" s="409" t="s">
        <v>217</v>
      </c>
    </row>
    <row r="21" spans="1:50" ht="21" customHeight="1">
      <c r="A21" s="6" t="s">
        <v>117</v>
      </c>
      <c r="B21" s="44">
        <v>2019</v>
      </c>
      <c r="I21" s="143" t="s">
        <v>219</v>
      </c>
      <c r="N21" s="177" t="s">
        <v>318</v>
      </c>
      <c r="AW21" s="408" t="s">
        <v>218</v>
      </c>
      <c r="AX21" s="409" t="s">
        <v>218</v>
      </c>
    </row>
    <row r="22" spans="1:50" ht="21" customHeight="1">
      <c r="A22" s="6" t="s">
        <v>118</v>
      </c>
      <c r="B22" s="44">
        <v>2020</v>
      </c>
      <c r="N22" s="177" t="s">
        <v>317</v>
      </c>
      <c r="AW22" s="408" t="s">
        <v>219</v>
      </c>
      <c r="AX22" s="409" t="s">
        <v>219</v>
      </c>
    </row>
    <row r="23" spans="1:50" ht="21" customHeight="1">
      <c r="A23" s="6" t="s">
        <v>119</v>
      </c>
      <c r="B23" s="44">
        <v>2021</v>
      </c>
      <c r="AW23" s="408" t="s">
        <v>560</v>
      </c>
      <c r="AX23" s="409" t="s">
        <v>560</v>
      </c>
    </row>
    <row r="24" spans="1:50" ht="21" customHeight="1">
      <c r="A24" s="6" t="s">
        <v>120</v>
      </c>
      <c r="B24" s="44">
        <v>2022</v>
      </c>
      <c r="AW24" s="408" t="s">
        <v>561</v>
      </c>
      <c r="AX24" s="409" t="s">
        <v>561</v>
      </c>
    </row>
    <row r="25" spans="1:50">
      <c r="A25" s="6" t="s">
        <v>121</v>
      </c>
      <c r="B25" s="44">
        <v>2023</v>
      </c>
      <c r="AW25" s="408" t="s">
        <v>562</v>
      </c>
      <c r="AX25" s="409" t="s">
        <v>562</v>
      </c>
    </row>
    <row r="26" spans="1:50">
      <c r="A26" s="6" t="s">
        <v>122</v>
      </c>
      <c r="B26" s="44">
        <v>2024</v>
      </c>
      <c r="AX26" s="409" t="s">
        <v>563</v>
      </c>
    </row>
    <row r="27" spans="1:50">
      <c r="A27" s="6" t="s">
        <v>123</v>
      </c>
      <c r="B27" s="44">
        <v>2025</v>
      </c>
      <c r="AX27" s="409" t="s">
        <v>564</v>
      </c>
    </row>
    <row r="28" spans="1:50">
      <c r="A28" s="6" t="s">
        <v>124</v>
      </c>
      <c r="D28" s="270"/>
      <c r="E28" s="271"/>
      <c r="F28" s="271"/>
      <c r="H28" s="272" t="s">
        <v>408</v>
      </c>
      <c r="AX28" s="409" t="s">
        <v>565</v>
      </c>
    </row>
    <row r="29" spans="1:50">
      <c r="A29" s="6" t="s">
        <v>125</v>
      </c>
      <c r="D29" s="273" t="s">
        <v>409</v>
      </c>
      <c r="E29" s="274" t="str">
        <f>IF(periodStart = "","", periodStart)</f>
        <v>01.01.2022</v>
      </c>
      <c r="F29" s="274" t="str">
        <f>IF(periodEnd = "","", periodEnd)</f>
        <v>31.12.2026</v>
      </c>
      <c r="H29" s="275" t="s">
        <v>3055</v>
      </c>
      <c r="AX29" s="409" t="s">
        <v>566</v>
      </c>
    </row>
    <row r="30" spans="1:50">
      <c r="A30" s="6" t="s">
        <v>126</v>
      </c>
      <c r="D30" s="276"/>
      <c r="E30" s="277"/>
      <c r="F30" s="277"/>
      <c r="AX30" s="409" t="s">
        <v>567</v>
      </c>
    </row>
    <row r="31" spans="1:50" ht="12.75">
      <c r="A31" s="6" t="s">
        <v>127</v>
      </c>
      <c r="D31" s="270"/>
      <c r="E31" s="271"/>
      <c r="F31" s="271"/>
      <c r="H31" s="278"/>
      <c r="AX31" s="409" t="s">
        <v>568</v>
      </c>
    </row>
    <row r="32" spans="1:50">
      <c r="A32" s="6" t="s">
        <v>128</v>
      </c>
      <c r="D32" s="273" t="s">
        <v>410</v>
      </c>
      <c r="E32" s="279"/>
      <c r="F32" s="279"/>
      <c r="H32" s="280" t="s">
        <v>411</v>
      </c>
      <c r="O32" s="527" t="s">
        <v>642</v>
      </c>
      <c r="AX32" s="409" t="s">
        <v>569</v>
      </c>
    </row>
    <row r="33" spans="1:50">
      <c r="A33" s="6" t="s">
        <v>129</v>
      </c>
      <c r="O33" s="527" t="s">
        <v>643</v>
      </c>
      <c r="AX33" s="409" t="s">
        <v>570</v>
      </c>
    </row>
    <row r="34" spans="1:50">
      <c r="A34" s="6" t="s">
        <v>130</v>
      </c>
      <c r="O34" s="527" t="s">
        <v>644</v>
      </c>
      <c r="AX34" s="409" t="s">
        <v>571</v>
      </c>
    </row>
    <row r="35" spans="1:50">
      <c r="A35" s="6" t="s">
        <v>131</v>
      </c>
      <c r="O35" s="527" t="s">
        <v>645</v>
      </c>
      <c r="X35" s="527"/>
      <c r="Y35" s="527"/>
      <c r="AX35" s="409" t="s">
        <v>572</v>
      </c>
    </row>
    <row r="36" spans="1:50">
      <c r="A36" s="6" t="s">
        <v>95</v>
      </c>
      <c r="O36" s="527" t="s">
        <v>646</v>
      </c>
      <c r="AX36" s="409" t="s">
        <v>573</v>
      </c>
    </row>
    <row r="37" spans="1:50">
      <c r="A37" s="6" t="s">
        <v>96</v>
      </c>
      <c r="O37" s="527" t="s">
        <v>647</v>
      </c>
      <c r="AX37" s="409" t="s">
        <v>574</v>
      </c>
    </row>
    <row r="38" spans="1:50">
      <c r="A38" s="6" t="s">
        <v>97</v>
      </c>
      <c r="O38" s="527" t="s">
        <v>648</v>
      </c>
      <c r="AX38" s="409" t="s">
        <v>575</v>
      </c>
    </row>
    <row r="39" spans="1:50">
      <c r="A39" s="6" t="s">
        <v>98</v>
      </c>
      <c r="O39" s="527" t="s">
        <v>649</v>
      </c>
      <c r="AX39" s="409" t="s">
        <v>523</v>
      </c>
    </row>
    <row r="40" spans="1:50">
      <c r="A40" s="6" t="s">
        <v>99</v>
      </c>
      <c r="O40" s="527" t="s">
        <v>650</v>
      </c>
      <c r="AX40" s="409" t="s">
        <v>524</v>
      </c>
    </row>
    <row r="41" spans="1:50">
      <c r="A41" s="6" t="s">
        <v>100</v>
      </c>
      <c r="O41" s="527" t="s">
        <v>651</v>
      </c>
      <c r="AX41" s="409" t="s">
        <v>525</v>
      </c>
    </row>
    <row r="42" spans="1:50">
      <c r="A42" s="6" t="s">
        <v>132</v>
      </c>
      <c r="AX42" s="409" t="s">
        <v>526</v>
      </c>
    </row>
    <row r="43" spans="1:50">
      <c r="A43" s="6" t="s">
        <v>133</v>
      </c>
      <c r="AX43" s="409" t="s">
        <v>527</v>
      </c>
    </row>
    <row r="44" spans="1:50">
      <c r="A44" s="6" t="s">
        <v>134</v>
      </c>
      <c r="AX44" s="409" t="s">
        <v>528</v>
      </c>
    </row>
    <row r="45" spans="1:50">
      <c r="A45" s="6" t="s">
        <v>135</v>
      </c>
      <c r="AX45" s="409" t="s">
        <v>529</v>
      </c>
    </row>
    <row r="46" spans="1:50">
      <c r="A46" s="6" t="s">
        <v>136</v>
      </c>
      <c r="AX46" s="409" t="s">
        <v>530</v>
      </c>
    </row>
    <row r="47" spans="1:50">
      <c r="A47" s="6" t="s">
        <v>157</v>
      </c>
      <c r="AX47" s="409" t="s">
        <v>531</v>
      </c>
    </row>
    <row r="48" spans="1:50">
      <c r="A48" s="6" t="s">
        <v>158</v>
      </c>
      <c r="AX48" s="409" t="s">
        <v>532</v>
      </c>
    </row>
    <row r="49" spans="1:50">
      <c r="A49" s="6" t="s">
        <v>159</v>
      </c>
      <c r="AX49" s="409" t="s">
        <v>533</v>
      </c>
    </row>
    <row r="50" spans="1:50">
      <c r="A50" s="6" t="s">
        <v>137</v>
      </c>
      <c r="AX50" s="409" t="s">
        <v>534</v>
      </c>
    </row>
    <row r="51" spans="1:50">
      <c r="A51" s="6" t="s">
        <v>138</v>
      </c>
      <c r="AX51" s="409" t="s">
        <v>535</v>
      </c>
    </row>
    <row r="52" spans="1:50">
      <c r="A52" s="6" t="s">
        <v>139</v>
      </c>
      <c r="AX52" s="409" t="s">
        <v>536</v>
      </c>
    </row>
    <row r="53" spans="1:50">
      <c r="A53" s="6" t="s">
        <v>140</v>
      </c>
      <c r="X53" s="479"/>
      <c r="AX53" s="409" t="s">
        <v>537</v>
      </c>
    </row>
    <row r="54" spans="1:50">
      <c r="A54" s="6" t="s">
        <v>141</v>
      </c>
      <c r="X54" s="479"/>
      <c r="AX54" s="409" t="s">
        <v>538</v>
      </c>
    </row>
    <row r="55" spans="1:50">
      <c r="A55" s="6" t="s">
        <v>142</v>
      </c>
      <c r="X55" s="479"/>
      <c r="AX55" s="409" t="s">
        <v>539</v>
      </c>
    </row>
    <row r="56" spans="1:50">
      <c r="A56" s="6" t="s">
        <v>143</v>
      </c>
      <c r="X56" s="479"/>
      <c r="AX56" s="409" t="s">
        <v>540</v>
      </c>
    </row>
    <row r="57" spans="1:50">
      <c r="A57" s="6" t="s">
        <v>388</v>
      </c>
      <c r="X57" s="479"/>
      <c r="AX57" s="409" t="s">
        <v>541</v>
      </c>
    </row>
    <row r="58" spans="1:50">
      <c r="A58" s="6" t="s">
        <v>144</v>
      </c>
      <c r="X58" s="479"/>
      <c r="AX58" s="409" t="s">
        <v>542</v>
      </c>
    </row>
    <row r="59" spans="1:50">
      <c r="A59" s="6" t="s">
        <v>145</v>
      </c>
      <c r="X59" s="479"/>
      <c r="AX59" s="409" t="s">
        <v>543</v>
      </c>
    </row>
    <row r="60" spans="1:50">
      <c r="A60" s="6" t="s">
        <v>146</v>
      </c>
      <c r="X60" s="479"/>
      <c r="AX60" s="409" t="s">
        <v>544</v>
      </c>
    </row>
    <row r="61" spans="1:50">
      <c r="A61" s="6" t="s">
        <v>147</v>
      </c>
      <c r="X61" s="479"/>
      <c r="AX61" s="409"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61"/>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0</v>
      </c>
    </row>
    <row r="9" spans="1:1">
      <c r="A9" s="1032">
        <f>IF('Форма 4.2.1 | Т-ТЭ | ТСО'!$O$23="",1,0)</f>
        <v>0</v>
      </c>
    </row>
    <row r="10" spans="1:1">
      <c r="A10" s="1032">
        <f>IF('Форма 4.2.1 | Т-ТЭ | ТСО'!$M$24="",1,0)</f>
        <v>0</v>
      </c>
    </row>
    <row r="11" spans="1:1">
      <c r="A11" s="1032">
        <f>IF('Форма 4.2.1 | Т-ТЭ | ТСО'!$R$24="",1,0)</f>
        <v>0</v>
      </c>
    </row>
    <row r="12" spans="1:1">
      <c r="A12" s="1032">
        <f>IF('Форма 4.2.1 | Т-ТЭ | ТСО'!$T$24="",1,0)</f>
        <v>0</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0</v>
      </c>
    </row>
    <row r="86" spans="1:1">
      <c r="A86" s="1032">
        <f>IF('Форма 4.7'!$F$12="",1,0)</f>
        <v>0</v>
      </c>
    </row>
    <row r="87" spans="1:1">
      <c r="A87" s="1032">
        <f>IF('Форма 4.8'!$G$11="",1,0)</f>
        <v>0</v>
      </c>
    </row>
    <row r="88" spans="1:1">
      <c r="A88" s="1032">
        <f>IF('Форма 4.8'!$G$12="",1,0)</f>
        <v>0</v>
      </c>
    </row>
    <row r="89" spans="1:1">
      <c r="A89" s="1032">
        <f>IF('Форма 4.8'!$H$12="",1,0)</f>
        <v>0</v>
      </c>
    </row>
    <row r="90" spans="1:1">
      <c r="A90" s="1032">
        <f>IF('Форма 4.8'!$H$13="",1,0)</f>
        <v>0</v>
      </c>
    </row>
    <row r="91" spans="1:1">
      <c r="A91" s="1032">
        <f>IF('Форма 4.8'!$E$15="",1,0)</f>
        <v>0</v>
      </c>
    </row>
    <row r="92" spans="1:1">
      <c r="A92" s="1032">
        <f>IF('Форма 4.8'!$H$15="",1,0)</f>
        <v>0</v>
      </c>
    </row>
    <row r="93" spans="1:1">
      <c r="A93" s="1032">
        <f>IF('Форма 4.8'!$G$18="",1,0)</f>
        <v>0</v>
      </c>
    </row>
    <row r="94" spans="1:1">
      <c r="A94" s="1032">
        <f>IF('Форма 4.8'!$G$23="",1,0)</f>
        <v>0</v>
      </c>
    </row>
    <row r="95" spans="1:1">
      <c r="A95" s="1032">
        <f>IF('Форма 4.8'!$G$28="",1,0)</f>
        <v>0</v>
      </c>
    </row>
    <row r="96" spans="1:1">
      <c r="A96" s="1032">
        <f>IF('Форма 4.8'!$E$34="",1,0)</f>
        <v>0</v>
      </c>
    </row>
    <row r="97" spans="1:1">
      <c r="A97" s="1032">
        <f>IF('Форма 4.8'!$H$34="",1,0)</f>
        <v>0</v>
      </c>
    </row>
    <row r="98" spans="1:1">
      <c r="A98" s="1032">
        <f>IF('Форма 4.8'!$G$31="",1,0)</f>
        <v>0</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0</v>
      </c>
    </row>
    <row r="106" spans="1:1">
      <c r="A106" s="1092">
        <f>IF('Форма 4.2.4 | Т-подкл'!$AA$23="",1,0)</f>
        <v>1</v>
      </c>
    </row>
    <row r="107" spans="1:1">
      <c r="A107" s="1092">
        <f>IF('Форма 4.2.4 | Т-подкл'!$Z$23="",1,0)</f>
        <v>1</v>
      </c>
    </row>
    <row r="108" spans="1:1">
      <c r="A108" s="1100">
        <f>IF('Форма 4.7'!$F$15="",1,0)</f>
        <v>0</v>
      </c>
    </row>
    <row r="109" spans="1:1">
      <c r="A109" s="1100">
        <f>IF('Форма 4.7'!$E$15="",1,0)</f>
        <v>0</v>
      </c>
    </row>
    <row r="110" spans="1:1">
      <c r="A110" s="1100">
        <f>IF(Территории!$E$12="",1,0)</f>
        <v>0</v>
      </c>
    </row>
    <row r="111" spans="1:1">
      <c r="A111" s="1100">
        <f>IF('Перечень тарифов'!$E$21="",1,0)</f>
        <v>0</v>
      </c>
    </row>
    <row r="112" spans="1:1">
      <c r="A112" s="1100">
        <f>IF('Перечень тарифов'!$F$21="",1,0)</f>
        <v>0</v>
      </c>
    </row>
    <row r="113" spans="1:1">
      <c r="A113" s="1100">
        <f>IF('Перечень тарифов'!$G$21="",1,0)</f>
        <v>0</v>
      </c>
    </row>
    <row r="114" spans="1:1">
      <c r="A114" s="1100">
        <f>IF('Перечень тарифов'!$K$21="",1,0)</f>
        <v>0</v>
      </c>
    </row>
    <row r="115" spans="1:1">
      <c r="A115" s="1100">
        <f>IF('Перечень тарифов'!$O$21="",1,0)</f>
        <v>0</v>
      </c>
    </row>
    <row r="116" spans="1:1">
      <c r="A116" s="1100">
        <f>IF('Перечень тарифов'!$S$21="",1,0)</f>
        <v>0</v>
      </c>
    </row>
    <row r="117" spans="1:1">
      <c r="A117" s="1100">
        <f>IF('Перечень тарифов'!$R$21="",1,0)</f>
        <v>0</v>
      </c>
    </row>
    <row r="118" spans="1:1">
      <c r="A118" s="1100">
        <f>IF('Форма 4.2.1 | Т-ТЭ | ТСО'!$O$24="",1,0)</f>
        <v>0</v>
      </c>
    </row>
    <row r="119" spans="1:1">
      <c r="A119" s="1100">
        <f>IF('Форма 4.8'!$G$19="",1,0)</f>
        <v>0</v>
      </c>
    </row>
    <row r="120" spans="1:1">
      <c r="A120" s="1100">
        <f>IF('Форма 4.8'!$G$24="",1,0)</f>
        <v>0</v>
      </c>
    </row>
    <row r="121" spans="1:1">
      <c r="A121" s="1100">
        <f>IF('Форма 4.8'!$G$25="",1,0)</f>
        <v>0</v>
      </c>
    </row>
    <row r="122" spans="1:1">
      <c r="A122" s="1113">
        <f>IF('Форма 4.2.1 | Т-ТЭ | ТСО'!$Y$24="",1,0)</f>
        <v>0</v>
      </c>
    </row>
    <row r="123" spans="1:1">
      <c r="A123" s="1113">
        <f>IF('Форма 4.2.1 | Т-ТЭ | ТСО'!$AA$24="",1,0)</f>
        <v>0</v>
      </c>
    </row>
    <row r="124" spans="1:1">
      <c r="A124" s="1113">
        <f>IF('Форма 4.2.1 | Т-ТЭ | ТСО'!$V$24="",1,0)</f>
        <v>0</v>
      </c>
    </row>
    <row r="125" spans="1:1">
      <c r="A125" s="1113">
        <f>IF('Форма 4.2.1 | Т-ТЭ | ТСО'!$Z$24="",1,0)</f>
        <v>0</v>
      </c>
    </row>
    <row r="126" spans="1:1">
      <c r="A126" s="1113">
        <f>IF('Форма 4.2.1 | Т-ТЭ | ТСО'!$AB$24="",1,0)</f>
        <v>0</v>
      </c>
    </row>
    <row r="127" spans="1:1">
      <c r="A127" s="1113">
        <f>IF('Форма 4.2.1 | Т-ТЭ | ТСО'!$AF$24="",1,0)</f>
        <v>0</v>
      </c>
    </row>
    <row r="128" spans="1:1">
      <c r="A128" s="1113">
        <f>IF('Форма 4.2.1 | Т-ТЭ | ТСО'!$AH$24="",1,0)</f>
        <v>0</v>
      </c>
    </row>
    <row r="129" spans="1:1">
      <c r="A129" s="1113">
        <f>IF('Форма 4.2.1 | Т-ТЭ | ТСО'!$AC$24="",1,0)</f>
        <v>0</v>
      </c>
    </row>
    <row r="130" spans="1:1">
      <c r="A130" s="1113">
        <f>IF('Форма 4.2.1 | Т-ТЭ | ТСО'!$AG$24="",1,0)</f>
        <v>0</v>
      </c>
    </row>
    <row r="131" spans="1:1">
      <c r="A131" s="1113">
        <f>IF('Форма 4.2.1 | Т-ТЭ | ТСО'!$AI$24="",1,0)</f>
        <v>0</v>
      </c>
    </row>
    <row r="132" spans="1:1">
      <c r="A132" s="1113">
        <f>IF('Форма 4.2.1 | Т-ТЭ | ТСО'!$AM$24="",1,0)</f>
        <v>0</v>
      </c>
    </row>
    <row r="133" spans="1:1">
      <c r="A133" s="1113">
        <f>IF('Форма 4.2.1 | Т-ТЭ | ТСО'!$AO$24="",1,0)</f>
        <v>0</v>
      </c>
    </row>
    <row r="134" spans="1:1">
      <c r="A134" s="1113">
        <f>IF('Форма 4.2.1 | Т-ТЭ | ТСО'!$AJ$24="",1,0)</f>
        <v>0</v>
      </c>
    </row>
    <row r="135" spans="1:1">
      <c r="A135" s="1113">
        <f>IF('Форма 4.2.1 | Т-ТЭ | ТСО'!$AN$24="",1,0)</f>
        <v>0</v>
      </c>
    </row>
    <row r="136" spans="1:1">
      <c r="A136" s="1113">
        <f>IF('Форма 4.2.1 | Т-ТЭ | ТСО'!$AP$24="",1,0)</f>
        <v>0</v>
      </c>
    </row>
    <row r="137" spans="1:1">
      <c r="A137" s="1113">
        <f>IF('Форма 4.2.1 | Т-ТЭ | ТСО'!$AT$24="",1,0)</f>
        <v>0</v>
      </c>
    </row>
    <row r="138" spans="1:1">
      <c r="A138" s="1113">
        <f>IF('Форма 4.2.1 | Т-ТЭ | ТСО'!$AV$24="",1,0)</f>
        <v>0</v>
      </c>
    </row>
    <row r="139" spans="1:1">
      <c r="A139" s="1113">
        <f>IF('Форма 4.2.1 | Т-ТЭ | ТСО'!$AQ$24="",1,0)</f>
        <v>0</v>
      </c>
    </row>
    <row r="140" spans="1:1">
      <c r="A140" s="1113">
        <f>IF('Форма 4.2.1 | Т-ТЭ | ТСО'!$AU$24="",1,0)</f>
        <v>0</v>
      </c>
    </row>
    <row r="141" spans="1:1">
      <c r="A141" s="1113">
        <f>IF('Форма 4.2.1 | Т-ТЭ | ТСО'!$AW$24="",1,0)</f>
        <v>0</v>
      </c>
    </row>
    <row r="142" spans="1:1">
      <c r="A142" s="1113">
        <f>IF('Форма 4.2.1 | Т-ТЭ | ТСО'!$BA$24="",1,0)</f>
        <v>0</v>
      </c>
    </row>
    <row r="143" spans="1:1">
      <c r="A143" s="1113">
        <f>IF('Форма 4.2.1 | Т-ТЭ | ТСО'!$BC$24="",1,0)</f>
        <v>0</v>
      </c>
    </row>
    <row r="144" spans="1:1">
      <c r="A144" s="1113">
        <f>IF('Форма 4.2.1 | Т-ТЭ | ТСО'!$AX$24="",1,0)</f>
        <v>0</v>
      </c>
    </row>
    <row r="145" spans="1:1">
      <c r="A145" s="1113">
        <f>IF('Форма 4.2.1 | Т-ТЭ | ТСО'!$BB$24="",1,0)</f>
        <v>0</v>
      </c>
    </row>
    <row r="146" spans="1:1">
      <c r="A146" s="1113">
        <f>IF('Форма 4.2.1 | Т-ТЭ | ТСО'!$BD$24="",1,0)</f>
        <v>0</v>
      </c>
    </row>
    <row r="147" spans="1:1">
      <c r="A147" s="1113">
        <f>IF('Форма 4.2.1 | Т-ТЭ | ТСО'!$BH$24="",1,0)</f>
        <v>0</v>
      </c>
    </row>
    <row r="148" spans="1:1">
      <c r="A148" s="1113">
        <f>IF('Форма 4.2.1 | Т-ТЭ | ТСО'!$BJ$24="",1,0)</f>
        <v>0</v>
      </c>
    </row>
    <row r="149" spans="1:1">
      <c r="A149" s="1113">
        <f>IF('Форма 4.2.1 | Т-ТЭ | ТСО'!$BE$24="",1,0)</f>
        <v>0</v>
      </c>
    </row>
    <row r="150" spans="1:1">
      <c r="A150" s="1113">
        <f>IF('Форма 4.2.1 | Т-ТЭ | ТСО'!$BI$24="",1,0)</f>
        <v>0</v>
      </c>
    </row>
    <row r="151" spans="1:1">
      <c r="A151" s="1113">
        <f>IF('Форма 4.2.1 | Т-ТЭ | ТСО'!$BK$24="",1,0)</f>
        <v>0</v>
      </c>
    </row>
    <row r="152" spans="1:1">
      <c r="A152" s="1113">
        <f>IF('Форма 4.2.1 | Т-ТЭ | ТСО'!$BO$24="",1,0)</f>
        <v>0</v>
      </c>
    </row>
    <row r="153" spans="1:1">
      <c r="A153" s="1113">
        <f>IF('Форма 4.2.1 | Т-ТЭ | ТСО'!$BQ$24="",1,0)</f>
        <v>0</v>
      </c>
    </row>
    <row r="154" spans="1:1">
      <c r="A154" s="1113">
        <f>IF('Форма 4.2.1 | Т-ТЭ | ТСО'!$BL$24="",1,0)</f>
        <v>0</v>
      </c>
    </row>
    <row r="155" spans="1:1">
      <c r="A155" s="1113">
        <f>IF('Форма 4.2.1 | Т-ТЭ | ТСО'!$BP$24="",1,0)</f>
        <v>0</v>
      </c>
    </row>
    <row r="156" spans="1:1">
      <c r="A156" s="1113">
        <f>IF('Форма 4.2.1 | Т-ТЭ | ТСО'!$BR$24="",1,0)</f>
        <v>0</v>
      </c>
    </row>
    <row r="157" spans="1:1">
      <c r="A157" s="1113">
        <f>IF('Форма 4.2.1 | Т-ТЭ | ТСО'!$BV$24="",1,0)</f>
        <v>0</v>
      </c>
    </row>
    <row r="158" spans="1:1">
      <c r="A158" s="1113">
        <f>IF('Форма 4.2.1 | Т-ТЭ | ТСО'!$BX$24="",1,0)</f>
        <v>0</v>
      </c>
    </row>
    <row r="159" spans="1:1">
      <c r="A159" s="1113">
        <f>IF('Форма 4.2.1 | Т-ТЭ | ТСО'!$BS$24="",1,0)</f>
        <v>0</v>
      </c>
    </row>
    <row r="160" spans="1:1">
      <c r="A160" s="1113">
        <f>IF('Форма 4.2.1 | Т-ТЭ | ТСО'!$BW$24="",1,0)</f>
        <v>0</v>
      </c>
    </row>
    <row r="161" spans="1:1">
      <c r="A161" s="1113">
        <f>IF('Форма 4.2.1 | Т-ТЭ | ТСО'!$BY$24="",1,0)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7"/>
  </cols>
  <sheetData>
    <row r="1" spans="1:3">
      <c r="A1" s="1127" t="s">
        <v>512</v>
      </c>
      <c r="B1" s="1127" t="s">
        <v>513</v>
      </c>
      <c r="C1" s="1127" t="s">
        <v>67</v>
      </c>
    </row>
    <row r="2" spans="1:3">
      <c r="A2" s="1127">
        <v>4189678</v>
      </c>
      <c r="B2" s="1127" t="s">
        <v>1426</v>
      </c>
      <c r="C2" s="1127" t="s">
        <v>1427</v>
      </c>
    </row>
    <row r="3" spans="1:3">
      <c r="A3" s="1127">
        <v>4190415</v>
      </c>
      <c r="B3" s="1127" t="s">
        <v>1428</v>
      </c>
      <c r="C3" s="1127" t="s">
        <v>1427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2" t="s">
        <v>2930</v>
      </c>
    </row>
    <row r="4" spans="2:2">
      <c r="B4" s="352" t="s">
        <v>516</v>
      </c>
    </row>
    <row r="5" spans="2:2">
      <c r="B5" s="352" t="s">
        <v>517</v>
      </c>
    </row>
    <row r="6" spans="2:2">
      <c r="B6" s="352"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330</v>
      </c>
      <c r="B1" s="1127" t="s">
        <v>331</v>
      </c>
    </row>
    <row r="2" spans="1:2">
      <c r="A2" s="1127">
        <v>4213775</v>
      </c>
      <c r="B2" s="1127" t="s">
        <v>612</v>
      </c>
    </row>
    <row r="3" spans="1:2">
      <c r="A3" s="1127">
        <v>4213784</v>
      </c>
      <c r="B3" s="1127" t="s">
        <v>771</v>
      </c>
    </row>
    <row r="4" spans="1:2">
      <c r="A4" s="1127">
        <v>4213781</v>
      </c>
      <c r="B4" s="1127" t="s">
        <v>770</v>
      </c>
    </row>
    <row r="5" spans="1:2">
      <c r="A5" s="1127">
        <v>4213776</v>
      </c>
      <c r="B5" s="1127" t="s">
        <v>613</v>
      </c>
    </row>
    <row r="6" spans="1:2">
      <c r="A6" s="1127">
        <v>4213777</v>
      </c>
      <c r="B6" s="1127" t="s">
        <v>614</v>
      </c>
    </row>
    <row r="7" spans="1:2">
      <c r="A7" s="1127">
        <v>4238670</v>
      </c>
      <c r="B7" s="1127" t="s">
        <v>761</v>
      </c>
    </row>
    <row r="8" spans="1:2">
      <c r="A8" s="1127">
        <v>4213778</v>
      </c>
      <c r="B8" s="1127" t="s">
        <v>615</v>
      </c>
    </row>
    <row r="9" spans="1:2">
      <c r="A9" s="1127">
        <v>4213780</v>
      </c>
      <c r="B9" s="1127" t="s">
        <v>616</v>
      </c>
    </row>
    <row r="10" spans="1:2">
      <c r="A10" s="1127">
        <v>4213779</v>
      </c>
      <c r="B10" s="1127" t="s">
        <v>619</v>
      </c>
    </row>
    <row r="11" spans="1:2">
      <c r="A11" s="1127">
        <v>4213783</v>
      </c>
      <c r="B11" s="1127" t="s">
        <v>618</v>
      </c>
    </row>
    <row r="12" spans="1:2">
      <c r="A12" s="1127">
        <v>4213782</v>
      </c>
      <c r="B12" s="1127"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34" zoomScaleNormal="100" workbookViewId="0">
      <selection activeCell="F48" sqref="F48"/>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5" customFormat="1" ht="3" customHeight="1">
      <c r="A1" s="383"/>
      <c r="B1" s="384"/>
      <c r="F1" s="385">
        <v>31211886</v>
      </c>
      <c r="G1" s="386"/>
      <c r="I1" s="386"/>
    </row>
    <row r="2" spans="1:12" s="18" customFormat="1" ht="14.25">
      <c r="A2" s="197"/>
      <c r="B2" s="90"/>
      <c r="E2" s="391" t="str">
        <f>"Код шаблона: " &amp; GetCode()</f>
        <v>Код шаблона: FAS.JKH.OPEN.INFO.PRICE.WARM</v>
      </c>
      <c r="F2" s="440"/>
      <c r="G2" s="390"/>
      <c r="H2" s="390"/>
      <c r="I2" s="390"/>
      <c r="J2" s="390"/>
      <c r="K2" s="390"/>
      <c r="L2" s="390"/>
    </row>
    <row r="3" spans="1:12" ht="14.25">
      <c r="E3" s="392" t="str">
        <f>"Версия " &amp; GetVersion()</f>
        <v>Версия 1.0.2</v>
      </c>
      <c r="F3" s="440"/>
      <c r="G3" s="43"/>
      <c r="H3" s="43"/>
      <c r="I3" s="43"/>
      <c r="J3" s="43"/>
      <c r="K3" s="43"/>
      <c r="L3" s="261"/>
    </row>
    <row r="4" spans="1:12" s="370" customFormat="1" ht="6">
      <c r="A4" s="364"/>
      <c r="B4" s="365"/>
      <c r="C4" s="366"/>
      <c r="D4" s="367"/>
      <c r="E4" s="387"/>
      <c r="F4" s="388"/>
      <c r="G4" s="389"/>
      <c r="I4" s="371"/>
    </row>
    <row r="5" spans="1:12" ht="22.5">
      <c r="D5" s="24"/>
      <c r="E5" s="1148" t="s">
        <v>769</v>
      </c>
      <c r="F5" s="1149"/>
      <c r="G5" s="433"/>
      <c r="J5" s="308"/>
    </row>
    <row r="6" spans="1:12" s="370" customFormat="1" ht="6">
      <c r="A6" s="364"/>
      <c r="B6" s="365"/>
      <c r="C6" s="366"/>
      <c r="D6" s="367"/>
      <c r="E6" s="372"/>
      <c r="F6" s="373"/>
      <c r="G6" s="374"/>
      <c r="I6" s="371"/>
    </row>
    <row r="7" spans="1:12" ht="27">
      <c r="D7" s="24"/>
      <c r="E7" s="25" t="s">
        <v>52</v>
      </c>
      <c r="F7" s="327" t="s">
        <v>169</v>
      </c>
      <c r="G7" s="382"/>
    </row>
    <row r="8" spans="1:12" s="370" customFormat="1" ht="6">
      <c r="A8" s="364"/>
      <c r="B8" s="365"/>
      <c r="C8" s="366"/>
      <c r="D8" s="367"/>
      <c r="E8" s="368"/>
      <c r="F8" s="369"/>
      <c r="G8" s="367"/>
      <c r="I8" s="371"/>
    </row>
    <row r="9" spans="1:12" ht="27">
      <c r="D9" s="24"/>
      <c r="E9" s="25" t="s">
        <v>474</v>
      </c>
      <c r="F9" s="347" t="s">
        <v>85</v>
      </c>
      <c r="G9" s="381"/>
    </row>
    <row r="10" spans="1:12" s="370" customFormat="1" ht="6">
      <c r="A10" s="375"/>
      <c r="B10" s="365"/>
      <c r="C10" s="366"/>
      <c r="D10" s="376"/>
      <c r="E10" s="372"/>
      <c r="F10" s="377"/>
      <c r="G10" s="378"/>
      <c r="I10" s="371"/>
    </row>
    <row r="11" spans="1:12" ht="27">
      <c r="A11" s="200"/>
      <c r="D11" s="24"/>
      <c r="E11" s="81" t="s">
        <v>472</v>
      </c>
      <c r="F11" s="1117" t="s">
        <v>1429</v>
      </c>
      <c r="G11" s="379"/>
    </row>
    <row r="12" spans="1:12" ht="27">
      <c r="D12" s="24"/>
      <c r="E12" s="81" t="s">
        <v>473</v>
      </c>
      <c r="F12" s="1117" t="s">
        <v>1430</v>
      </c>
      <c r="G12" s="381"/>
    </row>
    <row r="13" spans="1:12" s="370" customFormat="1" ht="6">
      <c r="A13" s="375"/>
      <c r="B13" s="365"/>
      <c r="C13" s="366"/>
      <c r="D13" s="376"/>
      <c r="E13" s="372"/>
      <c r="F13" s="377"/>
      <c r="G13" s="378"/>
      <c r="I13" s="371"/>
    </row>
    <row r="14" spans="1:12" ht="27">
      <c r="D14" s="24"/>
      <c r="E14" s="81" t="s">
        <v>369</v>
      </c>
      <c r="F14" s="328" t="s">
        <v>43</v>
      </c>
      <c r="G14" s="381"/>
    </row>
    <row r="15" spans="1:12" ht="27">
      <c r="D15" s="24"/>
      <c r="E15" s="81" t="s">
        <v>299</v>
      </c>
      <c r="F15" s="329" t="s">
        <v>1431</v>
      </c>
      <c r="G15" s="381"/>
    </row>
    <row r="16" spans="1:12" ht="27">
      <c r="D16" s="24"/>
      <c r="E16" s="81" t="s">
        <v>599</v>
      </c>
      <c r="F16" s="329" t="s">
        <v>776</v>
      </c>
      <c r="G16" s="381"/>
    </row>
    <row r="17" spans="1:9" ht="19.5">
      <c r="D17" s="24"/>
      <c r="E17" s="25"/>
      <c r="F17" s="443" t="s">
        <v>607</v>
      </c>
      <c r="G17" s="21"/>
    </row>
    <row r="18" spans="1:9" ht="27">
      <c r="D18" s="24"/>
      <c r="E18" s="81" t="s">
        <v>502</v>
      </c>
      <c r="F18" s="1118" t="s">
        <v>1432</v>
      </c>
      <c r="G18" s="381"/>
    </row>
    <row r="19" spans="1:9" ht="27">
      <c r="D19" s="24"/>
      <c r="E19" s="81" t="s">
        <v>596</v>
      </c>
      <c r="F19" s="329" t="s">
        <v>1433</v>
      </c>
      <c r="G19" s="381"/>
    </row>
    <row r="20" spans="1:9" ht="27">
      <c r="D20" s="24"/>
      <c r="E20" s="81" t="s">
        <v>595</v>
      </c>
      <c r="F20" s="328" t="s">
        <v>1434</v>
      </c>
      <c r="G20" s="381"/>
    </row>
    <row r="21" spans="1:9" ht="27">
      <c r="D21" s="24"/>
      <c r="E21" s="81" t="s">
        <v>501</v>
      </c>
      <c r="F21" s="1118" t="s">
        <v>1435</v>
      </c>
      <c r="G21" s="381"/>
    </row>
    <row r="22" spans="1:9" ht="19.5">
      <c r="D22" s="24"/>
      <c r="E22" s="25"/>
      <c r="F22" s="443" t="s">
        <v>608</v>
      </c>
      <c r="G22" s="21"/>
    </row>
    <row r="23" spans="1:9" ht="27">
      <c r="D23" s="24"/>
      <c r="E23" s="81" t="s">
        <v>611</v>
      </c>
      <c r="F23" s="1118" t="s">
        <v>1432</v>
      </c>
      <c r="G23" s="381"/>
    </row>
    <row r="24" spans="1:9" ht="27">
      <c r="D24" s="24"/>
      <c r="E24" s="81" t="s">
        <v>610</v>
      </c>
      <c r="F24" s="329" t="s">
        <v>1431</v>
      </c>
      <c r="G24" s="381"/>
    </row>
    <row r="25" spans="1:9" ht="27">
      <c r="D25" s="24"/>
      <c r="E25" s="81" t="s">
        <v>609</v>
      </c>
      <c r="F25" s="328" t="s">
        <v>2934</v>
      </c>
      <c r="G25" s="381"/>
    </row>
    <row r="26" spans="1:9" ht="27">
      <c r="D26" s="24"/>
      <c r="E26" s="81" t="s">
        <v>501</v>
      </c>
      <c r="F26" s="328" t="s">
        <v>1435</v>
      </c>
      <c r="G26" s="381"/>
    </row>
    <row r="27" spans="1:9" s="370" customFormat="1" ht="35.1" customHeight="1">
      <c r="A27" s="375"/>
      <c r="B27" s="365"/>
      <c r="C27" s="366"/>
      <c r="D27" s="376"/>
      <c r="E27" s="372"/>
      <c r="F27" s="377"/>
      <c r="G27" s="378"/>
      <c r="I27" s="371"/>
    </row>
    <row r="28" spans="1:9" ht="27">
      <c r="D28" s="24"/>
      <c r="E28" s="81" t="s">
        <v>170</v>
      </c>
      <c r="F28" s="347" t="s">
        <v>85</v>
      </c>
      <c r="G28" s="381"/>
    </row>
    <row r="29" spans="1:9" ht="27">
      <c r="C29" s="28"/>
      <c r="D29" s="29"/>
      <c r="E29" s="30" t="s">
        <v>79</v>
      </c>
      <c r="F29" s="330" t="s">
        <v>1520</v>
      </c>
      <c r="G29" s="380"/>
    </row>
    <row r="30" spans="1:9" ht="27" hidden="1">
      <c r="C30" s="28"/>
      <c r="D30" s="29"/>
      <c r="E30" s="52" t="s">
        <v>203</v>
      </c>
      <c r="F30" s="331"/>
      <c r="G30" s="380"/>
    </row>
    <row r="31" spans="1:9" ht="27">
      <c r="C31" s="28"/>
      <c r="D31" s="29"/>
      <c r="E31" s="30" t="s">
        <v>53</v>
      </c>
      <c r="F31" s="330" t="s">
        <v>1521</v>
      </c>
      <c r="G31" s="380"/>
    </row>
    <row r="32" spans="1:9" ht="27">
      <c r="C32" s="28"/>
      <c r="D32" s="29"/>
      <c r="E32" s="30" t="s">
        <v>54</v>
      </c>
      <c r="F32" s="330" t="s">
        <v>1457</v>
      </c>
      <c r="G32" s="380"/>
      <c r="H32" s="31"/>
    </row>
    <row r="33" spans="1:9" s="370" customFormat="1" ht="6">
      <c r="A33" s="375"/>
      <c r="B33" s="365"/>
      <c r="C33" s="366"/>
      <c r="D33" s="376"/>
      <c r="E33" s="372"/>
      <c r="F33" s="377"/>
      <c r="G33" s="378"/>
      <c r="I33" s="371"/>
    </row>
    <row r="34" spans="1:9" ht="27">
      <c r="A34" s="199"/>
      <c r="D34" s="26"/>
      <c r="E34" s="797" t="s">
        <v>723</v>
      </c>
      <c r="F34" s="1119" t="s">
        <v>726</v>
      </c>
      <c r="G34" s="379"/>
    </row>
    <row r="35" spans="1:9" s="370" customFormat="1" ht="6">
      <c r="A35" s="375"/>
      <c r="B35" s="365"/>
      <c r="C35" s="366"/>
      <c r="D35" s="376"/>
      <c r="E35" s="372"/>
      <c r="F35" s="377"/>
      <c r="G35" s="378"/>
      <c r="I35" s="371"/>
    </row>
    <row r="36" spans="1:9" ht="27">
      <c r="A36" s="199"/>
      <c r="D36" s="26"/>
      <c r="E36" s="81" t="s">
        <v>243</v>
      </c>
      <c r="F36" s="826" t="s">
        <v>204</v>
      </c>
      <c r="G36" s="379"/>
    </row>
    <row r="37" spans="1:9" s="370" customFormat="1" ht="6">
      <c r="A37" s="364"/>
      <c r="B37" s="365"/>
      <c r="C37" s="366"/>
      <c r="D37" s="367"/>
      <c r="E37" s="368"/>
      <c r="F37" s="369"/>
      <c r="G37" s="367"/>
      <c r="I37" s="371"/>
    </row>
    <row r="38" spans="1:9" ht="27">
      <c r="B38" s="189"/>
      <c r="D38" s="24"/>
      <c r="E38" s="81" t="s">
        <v>729</v>
      </c>
      <c r="F38" s="347" t="s">
        <v>84</v>
      </c>
      <c r="G38" s="381"/>
      <c r="I38" s="19"/>
    </row>
    <row r="39" spans="1:9" s="370" customFormat="1" ht="6">
      <c r="A39" s="375"/>
      <c r="B39" s="365"/>
      <c r="C39" s="366"/>
      <c r="D39" s="376"/>
      <c r="E39" s="372"/>
      <c r="F39" s="377"/>
      <c r="G39" s="378"/>
      <c r="I39" s="371"/>
    </row>
    <row r="40" spans="1:9" ht="27">
      <c r="A40" s="201"/>
      <c r="B40" s="92"/>
      <c r="D40" s="33"/>
      <c r="E40" s="32" t="s">
        <v>546</v>
      </c>
      <c r="F40" s="1118" t="s">
        <v>2924</v>
      </c>
      <c r="G40" s="379"/>
    </row>
    <row r="41" spans="1:9" ht="27">
      <c r="A41" s="201"/>
      <c r="B41" s="92"/>
      <c r="D41" s="33"/>
      <c r="E41" s="41" t="s">
        <v>547</v>
      </c>
      <c r="F41" s="1118" t="s">
        <v>2925</v>
      </c>
      <c r="G41" s="379"/>
    </row>
    <row r="42" spans="1:9" ht="19.5">
      <c r="D42" s="24"/>
      <c r="E42" s="25"/>
      <c r="F42" s="443" t="s">
        <v>578</v>
      </c>
      <c r="G42" s="21"/>
    </row>
    <row r="43" spans="1:9" ht="27">
      <c r="A43" s="201"/>
      <c r="D43" s="21"/>
      <c r="E43" s="441" t="s">
        <v>87</v>
      </c>
      <c r="F43" s="447" t="s">
        <v>2926</v>
      </c>
      <c r="G43" s="379"/>
    </row>
    <row r="44" spans="1:9" ht="27">
      <c r="A44" s="201"/>
      <c r="B44" s="92"/>
      <c r="D44" s="33"/>
      <c r="E44" s="441" t="s">
        <v>88</v>
      </c>
      <c r="F44" s="447" t="s">
        <v>2971</v>
      </c>
      <c r="G44" s="379"/>
    </row>
    <row r="45" spans="1:9" ht="27">
      <c r="A45" s="201"/>
      <c r="B45" s="92"/>
      <c r="D45" s="33"/>
      <c r="E45" s="441" t="s">
        <v>579</v>
      </c>
      <c r="F45" s="447" t="s">
        <v>2927</v>
      </c>
      <c r="G45" s="379"/>
    </row>
    <row r="46" spans="1:9" ht="27">
      <c r="D46" s="24"/>
      <c r="E46" s="442" t="s">
        <v>580</v>
      </c>
      <c r="F46" s="447" t="s">
        <v>2928</v>
      </c>
      <c r="G46" s="381"/>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0"/>
      <c r="F54" s="1150"/>
      <c r="G54" s="1150"/>
      <c r="H54" s="1150"/>
      <c r="I54" s="1150"/>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1:F12 F19 F15:F16 F24"/>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330</v>
      </c>
      <c r="B1" s="1127" t="s">
        <v>332</v>
      </c>
    </row>
    <row r="2" spans="1:2">
      <c r="A2" s="1127">
        <v>4190064</v>
      </c>
      <c r="B2" s="1127" t="s">
        <v>1416</v>
      </c>
    </row>
    <row r="3" spans="1:2">
      <c r="A3" s="1127">
        <v>4190065</v>
      </c>
      <c r="B3" s="1127" t="s">
        <v>1417</v>
      </c>
    </row>
    <row r="4" spans="1:2">
      <c r="A4" s="1127">
        <v>4190066</v>
      </c>
      <c r="B4" s="1127" t="s">
        <v>1418</v>
      </c>
    </row>
    <row r="5" spans="1:2">
      <c r="A5" s="1127">
        <v>4190067</v>
      </c>
      <c r="B5" s="1127" t="s">
        <v>1419</v>
      </c>
    </row>
    <row r="6" spans="1:2">
      <c r="A6" s="1127">
        <v>4190068</v>
      </c>
      <c r="B6" s="1127" t="s">
        <v>1420</v>
      </c>
    </row>
    <row r="7" spans="1:2">
      <c r="A7" s="1127">
        <v>4190069</v>
      </c>
      <c r="B7" s="1127" t="s">
        <v>1421</v>
      </c>
    </row>
    <row r="8" spans="1:2">
      <c r="A8" s="1127">
        <v>4190070</v>
      </c>
      <c r="B8" s="1127" t="s">
        <v>1422</v>
      </c>
    </row>
    <row r="9" spans="1:2">
      <c r="A9" s="1127">
        <v>4190071</v>
      </c>
      <c r="B9" s="1127" t="s">
        <v>1423</v>
      </c>
    </row>
    <row r="10" spans="1:2">
      <c r="A10" s="1127">
        <v>4190072</v>
      </c>
      <c r="B10" s="1127" t="s">
        <v>1424</v>
      </c>
    </row>
    <row r="11" spans="1:2">
      <c r="A11" s="1127">
        <v>4190073</v>
      </c>
      <c r="B11" s="1127" t="s">
        <v>1425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3"/>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1415</v>
      </c>
      <c r="B1" s="5" t="s">
        <v>1436</v>
      </c>
      <c r="C1" s="5" t="s">
        <v>1437</v>
      </c>
      <c r="D1" s="5" t="s">
        <v>1438</v>
      </c>
      <c r="E1" s="5" t="s">
        <v>1439</v>
      </c>
      <c r="F1" s="5" t="s">
        <v>1440</v>
      </c>
      <c r="G1" s="5" t="s">
        <v>1441</v>
      </c>
      <c r="H1" s="5" t="s">
        <v>1442</v>
      </c>
      <c r="I1" s="5" t="s">
        <v>1443</v>
      </c>
    </row>
    <row r="2" spans="1:10">
      <c r="A2" s="5">
        <v>1</v>
      </c>
      <c r="B2" s="5" t="s">
        <v>1444</v>
      </c>
      <c r="C2" s="5" t="s">
        <v>169</v>
      </c>
      <c r="D2" s="5" t="s">
        <v>1445</v>
      </c>
      <c r="E2" s="5" t="s">
        <v>1446</v>
      </c>
      <c r="F2" s="5" t="s">
        <v>1447</v>
      </c>
      <c r="G2" s="5" t="s">
        <v>1448</v>
      </c>
      <c r="H2" s="5" t="s">
        <v>1449</v>
      </c>
      <c r="J2" s="5" t="s">
        <v>2923</v>
      </c>
    </row>
    <row r="3" spans="1:10">
      <c r="A3" s="5">
        <v>2</v>
      </c>
      <c r="B3" s="5" t="s">
        <v>1444</v>
      </c>
      <c r="C3" s="5" t="s">
        <v>169</v>
      </c>
      <c r="D3" s="5" t="s">
        <v>1450</v>
      </c>
      <c r="E3" s="5" t="s">
        <v>1451</v>
      </c>
      <c r="F3" s="5" t="s">
        <v>1447</v>
      </c>
      <c r="G3" s="5" t="s">
        <v>1452</v>
      </c>
      <c r="H3" s="5" t="s">
        <v>1453</v>
      </c>
      <c r="J3" s="5" t="s">
        <v>2923</v>
      </c>
    </row>
    <row r="4" spans="1:10">
      <c r="A4" s="5">
        <v>3</v>
      </c>
      <c r="B4" s="5" t="s">
        <v>1444</v>
      </c>
      <c r="C4" s="5" t="s">
        <v>169</v>
      </c>
      <c r="D4" s="5" t="s">
        <v>1454</v>
      </c>
      <c r="E4" s="5" t="s">
        <v>1455</v>
      </c>
      <c r="F4" s="5" t="s">
        <v>1456</v>
      </c>
      <c r="G4" s="5" t="s">
        <v>1457</v>
      </c>
      <c r="J4" s="5" t="s">
        <v>2923</v>
      </c>
    </row>
    <row r="5" spans="1:10">
      <c r="A5" s="5">
        <v>4</v>
      </c>
      <c r="B5" s="5" t="s">
        <v>1444</v>
      </c>
      <c r="C5" s="5" t="s">
        <v>169</v>
      </c>
      <c r="D5" s="5" t="s">
        <v>1458</v>
      </c>
      <c r="E5" s="5" t="s">
        <v>1459</v>
      </c>
      <c r="F5" s="5" t="s">
        <v>1460</v>
      </c>
      <c r="G5" s="5" t="s">
        <v>1461</v>
      </c>
      <c r="H5" s="5" t="s">
        <v>1462</v>
      </c>
      <c r="J5" s="5" t="s">
        <v>2923</v>
      </c>
    </row>
    <row r="6" spans="1:10">
      <c r="A6" s="5">
        <v>5</v>
      </c>
      <c r="B6" s="5" t="s">
        <v>1444</v>
      </c>
      <c r="C6" s="5" t="s">
        <v>169</v>
      </c>
      <c r="D6" s="5" t="s">
        <v>1463</v>
      </c>
      <c r="E6" s="5" t="s">
        <v>1464</v>
      </c>
      <c r="F6" s="5" t="s">
        <v>1465</v>
      </c>
      <c r="G6" s="5" t="s">
        <v>1466</v>
      </c>
      <c r="J6" s="5" t="s">
        <v>2923</v>
      </c>
    </row>
    <row r="7" spans="1:10">
      <c r="A7" s="5">
        <v>6</v>
      </c>
      <c r="B7" s="5" t="s">
        <v>1444</v>
      </c>
      <c r="C7" s="5" t="s">
        <v>169</v>
      </c>
      <c r="D7" s="5" t="s">
        <v>1467</v>
      </c>
      <c r="E7" s="5" t="s">
        <v>1468</v>
      </c>
      <c r="F7" s="5" t="s">
        <v>1469</v>
      </c>
      <c r="G7" s="5" t="s">
        <v>1470</v>
      </c>
      <c r="H7" s="5" t="s">
        <v>1471</v>
      </c>
      <c r="J7" s="5" t="s">
        <v>2923</v>
      </c>
    </row>
    <row r="8" spans="1:10">
      <c r="A8" s="5">
        <v>7</v>
      </c>
      <c r="B8" s="5" t="s">
        <v>1444</v>
      </c>
      <c r="C8" s="5" t="s">
        <v>169</v>
      </c>
      <c r="D8" s="5" t="s">
        <v>1472</v>
      </c>
      <c r="E8" s="5" t="s">
        <v>1473</v>
      </c>
      <c r="F8" s="5" t="s">
        <v>1474</v>
      </c>
      <c r="G8" s="5" t="s">
        <v>1475</v>
      </c>
      <c r="J8" s="5" t="s">
        <v>2923</v>
      </c>
    </row>
    <row r="9" spans="1:10">
      <c r="A9" s="5">
        <v>8</v>
      </c>
      <c r="B9" s="5" t="s">
        <v>1444</v>
      </c>
      <c r="C9" s="5" t="s">
        <v>169</v>
      </c>
      <c r="D9" s="5" t="s">
        <v>1476</v>
      </c>
      <c r="E9" s="5" t="s">
        <v>1477</v>
      </c>
      <c r="F9" s="5" t="s">
        <v>1478</v>
      </c>
      <c r="G9" s="5" t="s">
        <v>1479</v>
      </c>
      <c r="J9" s="5" t="s">
        <v>2923</v>
      </c>
    </row>
    <row r="10" spans="1:10">
      <c r="A10" s="5">
        <v>9</v>
      </c>
      <c r="B10" s="5" t="s">
        <v>1444</v>
      </c>
      <c r="C10" s="5" t="s">
        <v>169</v>
      </c>
      <c r="D10" s="5" t="s">
        <v>1480</v>
      </c>
      <c r="E10" s="5" t="s">
        <v>1481</v>
      </c>
      <c r="F10" s="5" t="s">
        <v>1482</v>
      </c>
      <c r="G10" s="5" t="s">
        <v>1483</v>
      </c>
      <c r="H10" s="5" t="s">
        <v>1484</v>
      </c>
      <c r="J10" s="5" t="s">
        <v>2923</v>
      </c>
    </row>
    <row r="11" spans="1:10">
      <c r="A11" s="5">
        <v>10</v>
      </c>
      <c r="B11" s="5" t="s">
        <v>1444</v>
      </c>
      <c r="C11" s="5" t="s">
        <v>169</v>
      </c>
      <c r="D11" s="5" t="s">
        <v>1485</v>
      </c>
      <c r="E11" s="5" t="s">
        <v>1486</v>
      </c>
      <c r="F11" s="5" t="s">
        <v>1487</v>
      </c>
      <c r="G11" s="5" t="s">
        <v>1452</v>
      </c>
      <c r="H11" s="5" t="s">
        <v>1488</v>
      </c>
      <c r="J11" s="5" t="s">
        <v>2923</v>
      </c>
    </row>
    <row r="12" spans="1:10">
      <c r="A12" s="5">
        <v>11</v>
      </c>
      <c r="B12" s="5" t="s">
        <v>1444</v>
      </c>
      <c r="C12" s="5" t="s">
        <v>169</v>
      </c>
      <c r="D12" s="5" t="s">
        <v>1489</v>
      </c>
      <c r="E12" s="5" t="s">
        <v>1490</v>
      </c>
      <c r="F12" s="5" t="s">
        <v>1491</v>
      </c>
      <c r="G12" s="5" t="s">
        <v>1492</v>
      </c>
      <c r="J12" s="5" t="s">
        <v>2923</v>
      </c>
    </row>
    <row r="13" spans="1:10">
      <c r="A13" s="5">
        <v>12</v>
      </c>
      <c r="B13" s="5" t="s">
        <v>1444</v>
      </c>
      <c r="C13" s="5" t="s">
        <v>169</v>
      </c>
      <c r="D13" s="5" t="s">
        <v>1493</v>
      </c>
      <c r="E13" s="5" t="s">
        <v>1494</v>
      </c>
      <c r="F13" s="5" t="s">
        <v>1495</v>
      </c>
      <c r="G13" s="5" t="s">
        <v>1466</v>
      </c>
      <c r="J13" s="5" t="s">
        <v>2923</v>
      </c>
    </row>
    <row r="14" spans="1:10">
      <c r="A14" s="5">
        <v>13</v>
      </c>
      <c r="B14" s="5" t="s">
        <v>1444</v>
      </c>
      <c r="C14" s="5" t="s">
        <v>169</v>
      </c>
      <c r="D14" s="5" t="s">
        <v>1496</v>
      </c>
      <c r="E14" s="5" t="s">
        <v>1497</v>
      </c>
      <c r="F14" s="5" t="s">
        <v>1498</v>
      </c>
      <c r="G14" s="5" t="s">
        <v>1499</v>
      </c>
      <c r="J14" s="5" t="s">
        <v>2923</v>
      </c>
    </row>
    <row r="15" spans="1:10">
      <c r="A15" s="5">
        <v>14</v>
      </c>
      <c r="B15" s="5" t="s">
        <v>1444</v>
      </c>
      <c r="C15" s="5" t="s">
        <v>169</v>
      </c>
      <c r="D15" s="5" t="s">
        <v>1500</v>
      </c>
      <c r="E15" s="5" t="s">
        <v>1501</v>
      </c>
      <c r="F15" s="5" t="s">
        <v>1502</v>
      </c>
      <c r="G15" s="5" t="s">
        <v>1503</v>
      </c>
      <c r="H15" s="5" t="s">
        <v>1504</v>
      </c>
      <c r="J15" s="5" t="s">
        <v>2923</v>
      </c>
    </row>
    <row r="16" spans="1:10">
      <c r="A16" s="5">
        <v>15</v>
      </c>
      <c r="B16" s="5" t="s">
        <v>1444</v>
      </c>
      <c r="C16" s="5" t="s">
        <v>169</v>
      </c>
      <c r="D16" s="5" t="s">
        <v>1505</v>
      </c>
      <c r="E16" s="5" t="s">
        <v>1506</v>
      </c>
      <c r="F16" s="5" t="s">
        <v>1507</v>
      </c>
      <c r="G16" s="5" t="s">
        <v>1508</v>
      </c>
      <c r="H16" s="5" t="s">
        <v>1509</v>
      </c>
      <c r="J16" s="5" t="s">
        <v>2923</v>
      </c>
    </row>
    <row r="17" spans="1:10">
      <c r="A17" s="5">
        <v>16</v>
      </c>
      <c r="B17" s="5" t="s">
        <v>1444</v>
      </c>
      <c r="C17" s="5" t="s">
        <v>169</v>
      </c>
      <c r="D17" s="5" t="s">
        <v>1510</v>
      </c>
      <c r="E17" s="5" t="s">
        <v>1511</v>
      </c>
      <c r="F17" s="5" t="s">
        <v>1512</v>
      </c>
      <c r="G17" s="5" t="s">
        <v>1513</v>
      </c>
      <c r="H17" s="5" t="s">
        <v>1514</v>
      </c>
      <c r="J17" s="5" t="s">
        <v>2923</v>
      </c>
    </row>
    <row r="18" spans="1:10">
      <c r="A18" s="5">
        <v>17</v>
      </c>
      <c r="B18" s="5" t="s">
        <v>1444</v>
      </c>
      <c r="C18" s="5" t="s">
        <v>169</v>
      </c>
      <c r="D18" s="5" t="s">
        <v>1552</v>
      </c>
      <c r="E18" s="5" t="s">
        <v>2973</v>
      </c>
      <c r="F18" s="5" t="s">
        <v>1553</v>
      </c>
      <c r="G18" s="5" t="s">
        <v>1513</v>
      </c>
      <c r="H18" s="5" t="s">
        <v>1554</v>
      </c>
      <c r="J18" s="5" t="s">
        <v>2923</v>
      </c>
    </row>
    <row r="19" spans="1:10">
      <c r="A19" s="5">
        <v>18</v>
      </c>
      <c r="B19" s="5" t="s">
        <v>1444</v>
      </c>
      <c r="C19" s="5" t="s">
        <v>169</v>
      </c>
      <c r="D19" s="5" t="s">
        <v>1515</v>
      </c>
      <c r="E19" s="5" t="s">
        <v>1516</v>
      </c>
      <c r="F19" s="5" t="s">
        <v>1517</v>
      </c>
      <c r="G19" s="5" t="s">
        <v>1470</v>
      </c>
      <c r="H19" s="5" t="s">
        <v>1518</v>
      </c>
      <c r="J19" s="5" t="s">
        <v>2923</v>
      </c>
    </row>
    <row r="20" spans="1:10">
      <c r="A20" s="5">
        <v>19</v>
      </c>
      <c r="B20" s="5" t="s">
        <v>1444</v>
      </c>
      <c r="C20" s="5" t="s">
        <v>169</v>
      </c>
      <c r="D20" s="5" t="s">
        <v>1519</v>
      </c>
      <c r="E20" s="5" t="s">
        <v>1520</v>
      </c>
      <c r="F20" s="5" t="s">
        <v>1521</v>
      </c>
      <c r="G20" s="5" t="s">
        <v>1457</v>
      </c>
      <c r="H20" s="5" t="s">
        <v>1522</v>
      </c>
      <c r="J20" s="5" t="s">
        <v>2923</v>
      </c>
    </row>
    <row r="21" spans="1:10">
      <c r="A21" s="5">
        <v>20</v>
      </c>
      <c r="B21" s="5" t="s">
        <v>1444</v>
      </c>
      <c r="C21" s="5" t="s">
        <v>169</v>
      </c>
      <c r="D21" s="5" t="s">
        <v>1523</v>
      </c>
      <c r="E21" s="5" t="s">
        <v>1524</v>
      </c>
      <c r="F21" s="5" t="s">
        <v>1525</v>
      </c>
      <c r="G21" s="5" t="s">
        <v>1526</v>
      </c>
      <c r="J21" s="5" t="s">
        <v>2923</v>
      </c>
    </row>
    <row r="22" spans="1:10">
      <c r="A22" s="5">
        <v>21</v>
      </c>
      <c r="B22" s="5" t="s">
        <v>1444</v>
      </c>
      <c r="C22" s="5" t="s">
        <v>169</v>
      </c>
      <c r="D22" s="5" t="s">
        <v>1527</v>
      </c>
      <c r="E22" s="5" t="s">
        <v>1528</v>
      </c>
      <c r="F22" s="5" t="s">
        <v>1525</v>
      </c>
      <c r="G22" s="5" t="s">
        <v>1529</v>
      </c>
      <c r="J22" s="5" t="s">
        <v>2923</v>
      </c>
    </row>
    <row r="23" spans="1:10">
      <c r="A23" s="5">
        <v>22</v>
      </c>
      <c r="B23" s="5" t="s">
        <v>1444</v>
      </c>
      <c r="C23" s="5" t="s">
        <v>169</v>
      </c>
      <c r="D23" s="5" t="s">
        <v>1530</v>
      </c>
      <c r="E23" s="5" t="s">
        <v>1531</v>
      </c>
      <c r="F23" s="5" t="s">
        <v>1532</v>
      </c>
      <c r="G23" s="5" t="s">
        <v>1533</v>
      </c>
      <c r="H23" s="5" t="s">
        <v>1534</v>
      </c>
      <c r="J23" s="5" t="s">
        <v>2923</v>
      </c>
    </row>
    <row r="24" spans="1:10">
      <c r="A24" s="5">
        <v>23</v>
      </c>
      <c r="B24" s="5" t="s">
        <v>1444</v>
      </c>
      <c r="C24" s="5" t="s">
        <v>169</v>
      </c>
      <c r="D24" s="5" t="s">
        <v>1535</v>
      </c>
      <c r="E24" s="5" t="s">
        <v>1536</v>
      </c>
      <c r="F24" s="5" t="s">
        <v>1537</v>
      </c>
      <c r="G24" s="5" t="s">
        <v>1475</v>
      </c>
      <c r="H24" s="5" t="s">
        <v>1538</v>
      </c>
      <c r="J24" s="5" t="s">
        <v>2923</v>
      </c>
    </row>
    <row r="25" spans="1:10">
      <c r="A25" s="5">
        <v>24</v>
      </c>
      <c r="B25" s="5" t="s">
        <v>1444</v>
      </c>
      <c r="C25" s="5" t="s">
        <v>169</v>
      </c>
      <c r="D25" s="5" t="s">
        <v>1539</v>
      </c>
      <c r="E25" s="5" t="s">
        <v>1540</v>
      </c>
      <c r="F25" s="5" t="s">
        <v>1541</v>
      </c>
      <c r="G25" s="5" t="s">
        <v>1542</v>
      </c>
      <c r="J25" s="5" t="s">
        <v>2923</v>
      </c>
    </row>
    <row r="26" spans="1:10">
      <c r="A26" s="5">
        <v>25</v>
      </c>
      <c r="B26" s="5" t="s">
        <v>1444</v>
      </c>
      <c r="C26" s="5" t="s">
        <v>169</v>
      </c>
      <c r="D26" s="5" t="s">
        <v>1543</v>
      </c>
      <c r="E26" s="5" t="s">
        <v>1544</v>
      </c>
      <c r="F26" s="5" t="s">
        <v>1545</v>
      </c>
      <c r="G26" s="5" t="s">
        <v>1546</v>
      </c>
      <c r="H26" s="5" t="s">
        <v>1547</v>
      </c>
      <c r="J26" s="5" t="s">
        <v>2923</v>
      </c>
    </row>
    <row r="27" spans="1:10">
      <c r="A27" s="5">
        <v>26</v>
      </c>
      <c r="B27" s="5" t="s">
        <v>1444</v>
      </c>
      <c r="C27" s="5" t="s">
        <v>169</v>
      </c>
      <c r="D27" s="5" t="s">
        <v>1548</v>
      </c>
      <c r="E27" s="5" t="s">
        <v>1549</v>
      </c>
      <c r="F27" s="5" t="s">
        <v>1550</v>
      </c>
      <c r="G27" s="5" t="s">
        <v>1551</v>
      </c>
      <c r="J27" s="5" t="s">
        <v>2923</v>
      </c>
    </row>
    <row r="28" spans="1:10">
      <c r="A28" s="5">
        <v>27</v>
      </c>
      <c r="B28" s="5" t="s">
        <v>1444</v>
      </c>
      <c r="C28" s="5" t="s">
        <v>169</v>
      </c>
      <c r="D28" s="5" t="s">
        <v>1555</v>
      </c>
      <c r="E28" s="5" t="s">
        <v>1556</v>
      </c>
      <c r="F28" s="5" t="s">
        <v>1557</v>
      </c>
      <c r="G28" s="5" t="s">
        <v>1466</v>
      </c>
      <c r="H28" s="5" t="s">
        <v>1558</v>
      </c>
      <c r="J28" s="5" t="s">
        <v>2923</v>
      </c>
    </row>
    <row r="29" spans="1:10">
      <c r="A29" s="5">
        <v>28</v>
      </c>
      <c r="B29" s="5" t="s">
        <v>1444</v>
      </c>
      <c r="C29" s="5" t="s">
        <v>169</v>
      </c>
      <c r="D29" s="5" t="s">
        <v>1559</v>
      </c>
      <c r="E29" s="5" t="s">
        <v>1560</v>
      </c>
      <c r="F29" s="5" t="s">
        <v>1561</v>
      </c>
      <c r="G29" s="5" t="s">
        <v>1562</v>
      </c>
      <c r="H29" s="5" t="s">
        <v>1563</v>
      </c>
      <c r="I29" s="5" t="s">
        <v>1564</v>
      </c>
      <c r="J29" s="5" t="s">
        <v>2923</v>
      </c>
    </row>
    <row r="30" spans="1:10">
      <c r="A30" s="5">
        <v>29</v>
      </c>
      <c r="B30" s="5" t="s">
        <v>1444</v>
      </c>
      <c r="C30" s="5" t="s">
        <v>169</v>
      </c>
      <c r="D30" s="5" t="s">
        <v>1565</v>
      </c>
      <c r="E30" s="5" t="s">
        <v>1566</v>
      </c>
      <c r="F30" s="5" t="s">
        <v>1567</v>
      </c>
      <c r="G30" s="5" t="s">
        <v>1568</v>
      </c>
      <c r="H30" s="5" t="s">
        <v>1569</v>
      </c>
      <c r="J30" s="5" t="s">
        <v>2923</v>
      </c>
    </row>
    <row r="31" spans="1:10">
      <c r="A31" s="5">
        <v>30</v>
      </c>
      <c r="B31" s="5" t="s">
        <v>1444</v>
      </c>
      <c r="C31" s="5" t="s">
        <v>169</v>
      </c>
      <c r="D31" s="5" t="s">
        <v>1570</v>
      </c>
      <c r="E31" s="5" t="s">
        <v>1571</v>
      </c>
      <c r="F31" s="5" t="s">
        <v>1498</v>
      </c>
      <c r="G31" s="5" t="s">
        <v>1513</v>
      </c>
      <c r="J31" s="5" t="s">
        <v>2923</v>
      </c>
    </row>
    <row r="32" spans="1:10">
      <c r="A32" s="5">
        <v>31</v>
      </c>
      <c r="B32" s="5" t="s">
        <v>1444</v>
      </c>
      <c r="C32" s="5" t="s">
        <v>169</v>
      </c>
      <c r="D32" s="5" t="s">
        <v>1572</v>
      </c>
      <c r="E32" s="5" t="s">
        <v>1573</v>
      </c>
      <c r="F32" s="5" t="s">
        <v>1574</v>
      </c>
      <c r="G32" s="5" t="s">
        <v>1461</v>
      </c>
      <c r="H32" s="5" t="s">
        <v>1575</v>
      </c>
      <c r="J32" s="5" t="s">
        <v>2923</v>
      </c>
    </row>
    <row r="33" spans="1:10">
      <c r="A33" s="5">
        <v>32</v>
      </c>
      <c r="B33" s="5" t="s">
        <v>1444</v>
      </c>
      <c r="C33" s="5" t="s">
        <v>169</v>
      </c>
      <c r="D33" s="5" t="s">
        <v>1576</v>
      </c>
      <c r="E33" s="5" t="s">
        <v>1577</v>
      </c>
      <c r="F33" s="5" t="s">
        <v>1578</v>
      </c>
      <c r="G33" s="5" t="s">
        <v>1579</v>
      </c>
      <c r="H33" s="5" t="s">
        <v>1580</v>
      </c>
      <c r="J33" s="5" t="s">
        <v>2923</v>
      </c>
    </row>
    <row r="34" spans="1:10">
      <c r="A34" s="5">
        <v>33</v>
      </c>
      <c r="B34" s="5" t="s">
        <v>1444</v>
      </c>
      <c r="C34" s="5" t="s">
        <v>169</v>
      </c>
      <c r="D34" s="5" t="s">
        <v>1581</v>
      </c>
      <c r="E34" s="5" t="s">
        <v>1582</v>
      </c>
      <c r="F34" s="5" t="s">
        <v>1583</v>
      </c>
      <c r="G34" s="5" t="s">
        <v>1584</v>
      </c>
      <c r="H34" s="5" t="s">
        <v>1585</v>
      </c>
      <c r="J34" s="5" t="s">
        <v>2923</v>
      </c>
    </row>
    <row r="35" spans="1:10">
      <c r="A35" s="5">
        <v>34</v>
      </c>
      <c r="B35" s="5" t="s">
        <v>1444</v>
      </c>
      <c r="C35" s="5" t="s">
        <v>169</v>
      </c>
      <c r="D35" s="5" t="s">
        <v>1586</v>
      </c>
      <c r="E35" s="5" t="s">
        <v>1587</v>
      </c>
      <c r="F35" s="5" t="s">
        <v>1588</v>
      </c>
      <c r="G35" s="5" t="s">
        <v>1589</v>
      </c>
      <c r="H35" s="5" t="s">
        <v>1590</v>
      </c>
      <c r="J35" s="5" t="s">
        <v>2923</v>
      </c>
    </row>
    <row r="36" spans="1:10">
      <c r="A36" s="5">
        <v>35</v>
      </c>
      <c r="B36" s="5" t="s">
        <v>1444</v>
      </c>
      <c r="C36" s="5" t="s">
        <v>169</v>
      </c>
      <c r="D36" s="5" t="s">
        <v>1591</v>
      </c>
      <c r="E36" s="5" t="s">
        <v>1592</v>
      </c>
      <c r="F36" s="5" t="s">
        <v>1593</v>
      </c>
      <c r="G36" s="5" t="s">
        <v>1579</v>
      </c>
      <c r="J36" s="5" t="s">
        <v>2923</v>
      </c>
    </row>
    <row r="37" spans="1:10">
      <c r="A37" s="5">
        <v>36</v>
      </c>
      <c r="B37" s="5" t="s">
        <v>1444</v>
      </c>
      <c r="C37" s="5" t="s">
        <v>169</v>
      </c>
      <c r="D37" s="5" t="s">
        <v>1594</v>
      </c>
      <c r="E37" s="5" t="s">
        <v>1595</v>
      </c>
      <c r="F37" s="5" t="s">
        <v>1596</v>
      </c>
      <c r="G37" s="5" t="s">
        <v>1562</v>
      </c>
      <c r="H37" s="5" t="s">
        <v>1597</v>
      </c>
      <c r="J37" s="5" t="s">
        <v>2923</v>
      </c>
    </row>
    <row r="38" spans="1:10">
      <c r="A38" s="5">
        <v>37</v>
      </c>
      <c r="B38" s="5" t="s">
        <v>1444</v>
      </c>
      <c r="C38" s="5" t="s">
        <v>169</v>
      </c>
      <c r="D38" s="5" t="s">
        <v>1598</v>
      </c>
      <c r="E38" s="5" t="s">
        <v>1599</v>
      </c>
      <c r="F38" s="5" t="s">
        <v>1600</v>
      </c>
      <c r="G38" s="5" t="s">
        <v>1601</v>
      </c>
      <c r="H38" s="5" t="s">
        <v>1602</v>
      </c>
      <c r="J38" s="5" t="s">
        <v>2923</v>
      </c>
    </row>
    <row r="39" spans="1:10">
      <c r="A39" s="5">
        <v>38</v>
      </c>
      <c r="B39" s="5" t="s">
        <v>1444</v>
      </c>
      <c r="C39" s="5" t="s">
        <v>169</v>
      </c>
      <c r="D39" s="5" t="s">
        <v>1603</v>
      </c>
      <c r="E39" s="5" t="s">
        <v>1604</v>
      </c>
      <c r="F39" s="5" t="s">
        <v>1605</v>
      </c>
      <c r="G39" s="5" t="s">
        <v>1606</v>
      </c>
      <c r="J39" s="5" t="s">
        <v>2923</v>
      </c>
    </row>
    <row r="40" spans="1:10">
      <c r="A40" s="5">
        <v>39</v>
      </c>
      <c r="B40" s="5" t="s">
        <v>1444</v>
      </c>
      <c r="C40" s="5" t="s">
        <v>169</v>
      </c>
      <c r="D40" s="5" t="s">
        <v>1607</v>
      </c>
      <c r="E40" s="5" t="s">
        <v>1608</v>
      </c>
      <c r="F40" s="5" t="s">
        <v>1609</v>
      </c>
      <c r="G40" s="5" t="s">
        <v>1610</v>
      </c>
      <c r="H40" s="5" t="s">
        <v>1611</v>
      </c>
      <c r="J40" s="5" t="s">
        <v>2923</v>
      </c>
    </row>
    <row r="41" spans="1:10">
      <c r="A41" s="5">
        <v>40</v>
      </c>
      <c r="B41" s="5" t="s">
        <v>1444</v>
      </c>
      <c r="C41" s="5" t="s">
        <v>169</v>
      </c>
      <c r="D41" s="5" t="s">
        <v>1612</v>
      </c>
      <c r="E41" s="5" t="s">
        <v>1613</v>
      </c>
      <c r="F41" s="5" t="s">
        <v>1614</v>
      </c>
      <c r="G41" s="5" t="s">
        <v>1615</v>
      </c>
      <c r="H41" s="5" t="s">
        <v>1611</v>
      </c>
      <c r="J41" s="5" t="s">
        <v>2923</v>
      </c>
    </row>
    <row r="42" spans="1:10">
      <c r="A42" s="5">
        <v>41</v>
      </c>
      <c r="B42" s="5" t="s">
        <v>1444</v>
      </c>
      <c r="C42" s="5" t="s">
        <v>169</v>
      </c>
      <c r="D42" s="5" t="s">
        <v>1616</v>
      </c>
      <c r="E42" s="5" t="s">
        <v>1617</v>
      </c>
      <c r="F42" s="5" t="s">
        <v>1618</v>
      </c>
      <c r="G42" s="5" t="s">
        <v>1619</v>
      </c>
      <c r="H42" s="5" t="s">
        <v>1620</v>
      </c>
      <c r="J42" s="5" t="s">
        <v>2923</v>
      </c>
    </row>
    <row r="43" spans="1:10">
      <c r="A43" s="5">
        <v>42</v>
      </c>
      <c r="B43" s="5" t="s">
        <v>1444</v>
      </c>
      <c r="C43" s="5" t="s">
        <v>169</v>
      </c>
      <c r="D43" s="5" t="s">
        <v>1621</v>
      </c>
      <c r="E43" s="5" t="s">
        <v>1622</v>
      </c>
      <c r="F43" s="5" t="s">
        <v>1623</v>
      </c>
      <c r="G43" s="5" t="s">
        <v>1624</v>
      </c>
      <c r="H43" s="5" t="s">
        <v>1625</v>
      </c>
      <c r="J43" s="5" t="s">
        <v>2923</v>
      </c>
    </row>
    <row r="44" spans="1:10">
      <c r="A44" s="5">
        <v>43</v>
      </c>
      <c r="B44" s="5" t="s">
        <v>1444</v>
      </c>
      <c r="C44" s="5" t="s">
        <v>169</v>
      </c>
      <c r="D44" s="5" t="s">
        <v>1626</v>
      </c>
      <c r="E44" s="5" t="s">
        <v>1627</v>
      </c>
      <c r="F44" s="5" t="s">
        <v>1628</v>
      </c>
      <c r="G44" s="5" t="s">
        <v>1629</v>
      </c>
      <c r="H44" s="5" t="s">
        <v>1630</v>
      </c>
      <c r="J44" s="5" t="s">
        <v>2923</v>
      </c>
    </row>
    <row r="45" spans="1:10">
      <c r="A45" s="5">
        <v>44</v>
      </c>
      <c r="B45" s="5" t="s">
        <v>1444</v>
      </c>
      <c r="C45" s="5" t="s">
        <v>169</v>
      </c>
      <c r="D45" s="5" t="s">
        <v>1631</v>
      </c>
      <c r="E45" s="5" t="s">
        <v>1632</v>
      </c>
      <c r="F45" s="5" t="s">
        <v>1633</v>
      </c>
      <c r="G45" s="5" t="s">
        <v>1634</v>
      </c>
      <c r="H45" s="5" t="s">
        <v>1635</v>
      </c>
      <c r="J45" s="5" t="s">
        <v>2923</v>
      </c>
    </row>
    <row r="46" spans="1:10">
      <c r="A46" s="5">
        <v>45</v>
      </c>
      <c r="B46" s="5" t="s">
        <v>1444</v>
      </c>
      <c r="C46" s="5" t="s">
        <v>169</v>
      </c>
      <c r="D46" s="5" t="s">
        <v>1636</v>
      </c>
      <c r="E46" s="5" t="s">
        <v>1637</v>
      </c>
      <c r="F46" s="5" t="s">
        <v>1638</v>
      </c>
      <c r="G46" s="5" t="s">
        <v>1513</v>
      </c>
      <c r="H46" s="5" t="s">
        <v>1639</v>
      </c>
      <c r="J46" s="5" t="s">
        <v>2923</v>
      </c>
    </row>
    <row r="47" spans="1:10">
      <c r="A47" s="5">
        <v>46</v>
      </c>
      <c r="B47" s="5" t="s">
        <v>1444</v>
      </c>
      <c r="C47" s="5" t="s">
        <v>169</v>
      </c>
      <c r="D47" s="5" t="s">
        <v>1640</v>
      </c>
      <c r="E47" s="5" t="s">
        <v>1641</v>
      </c>
      <c r="F47" s="5" t="s">
        <v>1642</v>
      </c>
      <c r="G47" s="5" t="s">
        <v>1643</v>
      </c>
      <c r="H47" s="5" t="s">
        <v>1644</v>
      </c>
      <c r="J47" s="5" t="s">
        <v>2923</v>
      </c>
    </row>
    <row r="48" spans="1:10">
      <c r="A48" s="5">
        <v>47</v>
      </c>
      <c r="B48" s="5" t="s">
        <v>1444</v>
      </c>
      <c r="C48" s="5" t="s">
        <v>169</v>
      </c>
      <c r="D48" s="5" t="s">
        <v>1645</v>
      </c>
      <c r="E48" s="5" t="s">
        <v>1646</v>
      </c>
      <c r="F48" s="5" t="s">
        <v>1647</v>
      </c>
      <c r="G48" s="5" t="s">
        <v>1648</v>
      </c>
      <c r="H48" s="5" t="s">
        <v>1649</v>
      </c>
      <c r="J48" s="5" t="s">
        <v>2923</v>
      </c>
    </row>
    <row r="49" spans="1:10">
      <c r="A49" s="5">
        <v>48</v>
      </c>
      <c r="B49" s="5" t="s">
        <v>1444</v>
      </c>
      <c r="C49" s="5" t="s">
        <v>169</v>
      </c>
      <c r="D49" s="5" t="s">
        <v>1650</v>
      </c>
      <c r="E49" s="5" t="s">
        <v>1651</v>
      </c>
      <c r="F49" s="5" t="s">
        <v>1652</v>
      </c>
      <c r="G49" s="5" t="s">
        <v>1499</v>
      </c>
      <c r="J49" s="5" t="s">
        <v>2923</v>
      </c>
    </row>
    <row r="50" spans="1:10">
      <c r="A50" s="5">
        <v>49</v>
      </c>
      <c r="B50" s="5" t="s">
        <v>1444</v>
      </c>
      <c r="C50" s="5" t="s">
        <v>169</v>
      </c>
      <c r="D50" s="5" t="s">
        <v>1653</v>
      </c>
      <c r="E50" s="5" t="s">
        <v>1654</v>
      </c>
      <c r="F50" s="5" t="s">
        <v>1655</v>
      </c>
      <c r="G50" s="5" t="s">
        <v>1466</v>
      </c>
      <c r="H50" s="5" t="s">
        <v>1656</v>
      </c>
      <c r="J50" s="5" t="s">
        <v>2923</v>
      </c>
    </row>
    <row r="51" spans="1:10">
      <c r="A51" s="5">
        <v>50</v>
      </c>
      <c r="B51" s="5" t="s">
        <v>1444</v>
      </c>
      <c r="C51" s="5" t="s">
        <v>169</v>
      </c>
      <c r="D51" s="5" t="s">
        <v>1657</v>
      </c>
      <c r="E51" s="5" t="s">
        <v>1658</v>
      </c>
      <c r="F51" s="5" t="s">
        <v>1659</v>
      </c>
      <c r="G51" s="5" t="s">
        <v>1660</v>
      </c>
      <c r="H51" s="5" t="s">
        <v>1661</v>
      </c>
      <c r="J51" s="5" t="s">
        <v>2923</v>
      </c>
    </row>
    <row r="52" spans="1:10">
      <c r="A52" s="5">
        <v>51</v>
      </c>
      <c r="B52" s="5" t="s">
        <v>1444</v>
      </c>
      <c r="C52" s="5" t="s">
        <v>169</v>
      </c>
      <c r="D52" s="5" t="s">
        <v>1662</v>
      </c>
      <c r="E52" s="5" t="s">
        <v>1663</v>
      </c>
      <c r="F52" s="5" t="s">
        <v>1664</v>
      </c>
      <c r="G52" s="5" t="s">
        <v>1665</v>
      </c>
      <c r="H52" s="5" t="s">
        <v>1666</v>
      </c>
      <c r="J52" s="5" t="s">
        <v>2923</v>
      </c>
    </row>
    <row r="53" spans="1:10">
      <c r="A53" s="5">
        <v>52</v>
      </c>
      <c r="B53" s="5" t="s">
        <v>1444</v>
      </c>
      <c r="C53" s="5" t="s">
        <v>169</v>
      </c>
      <c r="D53" s="5" t="s">
        <v>1667</v>
      </c>
      <c r="E53" s="5" t="s">
        <v>1668</v>
      </c>
      <c r="F53" s="5" t="s">
        <v>1669</v>
      </c>
      <c r="G53" s="5" t="s">
        <v>1670</v>
      </c>
      <c r="H53" s="5" t="s">
        <v>1671</v>
      </c>
      <c r="J53" s="5" t="s">
        <v>2923</v>
      </c>
    </row>
    <row r="54" spans="1:10">
      <c r="A54" s="5">
        <v>53</v>
      </c>
      <c r="B54" s="5" t="s">
        <v>1444</v>
      </c>
      <c r="C54" s="5" t="s">
        <v>169</v>
      </c>
      <c r="D54" s="5" t="s">
        <v>2974</v>
      </c>
      <c r="E54" s="5" t="s">
        <v>2975</v>
      </c>
      <c r="F54" s="5" t="s">
        <v>2976</v>
      </c>
      <c r="G54" s="5" t="s">
        <v>1675</v>
      </c>
      <c r="J54" s="5" t="s">
        <v>2923</v>
      </c>
    </row>
    <row r="55" spans="1:10">
      <c r="A55" s="5">
        <v>54</v>
      </c>
      <c r="B55" s="5" t="s">
        <v>1444</v>
      </c>
      <c r="C55" s="5" t="s">
        <v>169</v>
      </c>
      <c r="D55" s="5" t="s">
        <v>1672</v>
      </c>
      <c r="E55" s="5" t="s">
        <v>1673</v>
      </c>
      <c r="F55" s="5" t="s">
        <v>1674</v>
      </c>
      <c r="G55" s="5" t="s">
        <v>1675</v>
      </c>
      <c r="J55" s="5" t="s">
        <v>2923</v>
      </c>
    </row>
    <row r="56" spans="1:10">
      <c r="A56" s="5">
        <v>55</v>
      </c>
      <c r="B56" s="5" t="s">
        <v>1444</v>
      </c>
      <c r="C56" s="5" t="s">
        <v>169</v>
      </c>
      <c r="D56" s="5" t="s">
        <v>1676</v>
      </c>
      <c r="E56" s="5" t="s">
        <v>1677</v>
      </c>
      <c r="F56" s="5" t="s">
        <v>1678</v>
      </c>
      <c r="G56" s="5" t="s">
        <v>1562</v>
      </c>
      <c r="J56" s="5" t="s">
        <v>2923</v>
      </c>
    </row>
    <row r="57" spans="1:10">
      <c r="A57" s="5">
        <v>56</v>
      </c>
      <c r="B57" s="5" t="s">
        <v>1444</v>
      </c>
      <c r="C57" s="5" t="s">
        <v>169</v>
      </c>
      <c r="E57" s="5" t="s">
        <v>2977</v>
      </c>
      <c r="F57" s="5" t="s">
        <v>2978</v>
      </c>
      <c r="G57" s="5" t="s">
        <v>1457</v>
      </c>
      <c r="J57" s="5" t="s">
        <v>2923</v>
      </c>
    </row>
    <row r="58" spans="1:10">
      <c r="A58" s="5">
        <v>57</v>
      </c>
      <c r="B58" s="5" t="s">
        <v>1444</v>
      </c>
      <c r="C58" s="5" t="s">
        <v>169</v>
      </c>
      <c r="D58" s="5" t="s">
        <v>1679</v>
      </c>
      <c r="E58" s="5" t="s">
        <v>1680</v>
      </c>
      <c r="F58" s="5" t="s">
        <v>1681</v>
      </c>
      <c r="G58" s="5" t="s">
        <v>1682</v>
      </c>
      <c r="H58" s="5" t="s">
        <v>1683</v>
      </c>
      <c r="J58" s="5" t="s">
        <v>2923</v>
      </c>
    </row>
    <row r="59" spans="1:10">
      <c r="A59" s="5">
        <v>58</v>
      </c>
      <c r="B59" s="5" t="s">
        <v>1444</v>
      </c>
      <c r="C59" s="5" t="s">
        <v>169</v>
      </c>
      <c r="D59" s="5" t="s">
        <v>1684</v>
      </c>
      <c r="E59" s="5" t="s">
        <v>1685</v>
      </c>
      <c r="F59" s="5" t="s">
        <v>1686</v>
      </c>
      <c r="G59" s="5" t="s">
        <v>1692</v>
      </c>
      <c r="H59" s="5" t="s">
        <v>1688</v>
      </c>
      <c r="J59" s="5" t="s">
        <v>2923</v>
      </c>
    </row>
    <row r="60" spans="1:10">
      <c r="A60" s="5">
        <v>59</v>
      </c>
      <c r="B60" s="5" t="s">
        <v>1444</v>
      </c>
      <c r="C60" s="5" t="s">
        <v>169</v>
      </c>
      <c r="D60" s="5" t="s">
        <v>1689</v>
      </c>
      <c r="E60" s="5" t="s">
        <v>1690</v>
      </c>
      <c r="F60" s="5" t="s">
        <v>1691</v>
      </c>
      <c r="G60" s="5" t="s">
        <v>1692</v>
      </c>
      <c r="H60" s="5" t="s">
        <v>1693</v>
      </c>
      <c r="J60" s="5" t="s">
        <v>2923</v>
      </c>
    </row>
    <row r="61" spans="1:10">
      <c r="A61" s="5">
        <v>60</v>
      </c>
      <c r="B61" s="5" t="s">
        <v>1444</v>
      </c>
      <c r="C61" s="5" t="s">
        <v>169</v>
      </c>
      <c r="D61" s="5" t="s">
        <v>1694</v>
      </c>
      <c r="E61" s="5" t="s">
        <v>1695</v>
      </c>
      <c r="F61" s="5" t="s">
        <v>1696</v>
      </c>
      <c r="G61" s="5" t="s">
        <v>1697</v>
      </c>
      <c r="J61" s="5" t="s">
        <v>2923</v>
      </c>
    </row>
    <row r="62" spans="1:10">
      <c r="A62" s="5">
        <v>61</v>
      </c>
      <c r="B62" s="5" t="s">
        <v>1444</v>
      </c>
      <c r="C62" s="5" t="s">
        <v>169</v>
      </c>
      <c r="D62" s="5" t="s">
        <v>1698</v>
      </c>
      <c r="E62" s="5" t="s">
        <v>1699</v>
      </c>
      <c r="F62" s="5" t="s">
        <v>1700</v>
      </c>
      <c r="G62" s="5" t="s">
        <v>1697</v>
      </c>
      <c r="H62" s="5" t="s">
        <v>1701</v>
      </c>
      <c r="J62" s="5" t="s">
        <v>2923</v>
      </c>
    </row>
    <row r="63" spans="1:10">
      <c r="A63" s="5">
        <v>62</v>
      </c>
      <c r="B63" s="5" t="s">
        <v>1444</v>
      </c>
      <c r="C63" s="5" t="s">
        <v>169</v>
      </c>
      <c r="D63" s="5" t="s">
        <v>1702</v>
      </c>
      <c r="E63" s="5" t="s">
        <v>1703</v>
      </c>
      <c r="F63" s="5" t="s">
        <v>1704</v>
      </c>
      <c r="G63" s="5" t="s">
        <v>1705</v>
      </c>
      <c r="H63" s="5" t="s">
        <v>1706</v>
      </c>
      <c r="J63" s="5" t="s">
        <v>2923</v>
      </c>
    </row>
    <row r="64" spans="1:10">
      <c r="A64" s="5">
        <v>63</v>
      </c>
      <c r="B64" s="5" t="s">
        <v>1444</v>
      </c>
      <c r="C64" s="5" t="s">
        <v>169</v>
      </c>
      <c r="D64" s="5" t="s">
        <v>1707</v>
      </c>
      <c r="E64" s="5" t="s">
        <v>1708</v>
      </c>
      <c r="F64" s="5" t="s">
        <v>1709</v>
      </c>
      <c r="G64" s="5" t="s">
        <v>1710</v>
      </c>
      <c r="H64" s="5" t="s">
        <v>1711</v>
      </c>
      <c r="J64" s="5" t="s">
        <v>2923</v>
      </c>
    </row>
    <row r="65" spans="1:10">
      <c r="A65" s="5">
        <v>64</v>
      </c>
      <c r="B65" s="5" t="s">
        <v>1444</v>
      </c>
      <c r="C65" s="5" t="s">
        <v>169</v>
      </c>
      <c r="D65" s="5" t="s">
        <v>1712</v>
      </c>
      <c r="E65" s="5" t="s">
        <v>1713</v>
      </c>
      <c r="F65" s="5" t="s">
        <v>1714</v>
      </c>
      <c r="G65" s="5" t="s">
        <v>1710</v>
      </c>
      <c r="H65" s="5" t="s">
        <v>1715</v>
      </c>
      <c r="J65" s="5" t="s">
        <v>2923</v>
      </c>
    </row>
    <row r="66" spans="1:10">
      <c r="A66" s="5">
        <v>65</v>
      </c>
      <c r="B66" s="5" t="s">
        <v>1444</v>
      </c>
      <c r="C66" s="5" t="s">
        <v>169</v>
      </c>
      <c r="D66" s="5" t="s">
        <v>1716</v>
      </c>
      <c r="E66" s="5" t="s">
        <v>1717</v>
      </c>
      <c r="F66" s="5" t="s">
        <v>1718</v>
      </c>
      <c r="G66" s="5" t="s">
        <v>1710</v>
      </c>
      <c r="H66" s="5" t="s">
        <v>1719</v>
      </c>
      <c r="J66" s="5" t="s">
        <v>2923</v>
      </c>
    </row>
    <row r="67" spans="1:10">
      <c r="A67" s="5">
        <v>66</v>
      </c>
      <c r="B67" s="5" t="s">
        <v>1444</v>
      </c>
      <c r="C67" s="5" t="s">
        <v>169</v>
      </c>
      <c r="D67" s="5" t="s">
        <v>1720</v>
      </c>
      <c r="E67" s="5" t="s">
        <v>1721</v>
      </c>
      <c r="F67" s="5" t="s">
        <v>1722</v>
      </c>
      <c r="G67" s="5" t="s">
        <v>1710</v>
      </c>
      <c r="H67" s="5" t="s">
        <v>1723</v>
      </c>
      <c r="J67" s="5" t="s">
        <v>2923</v>
      </c>
    </row>
    <row r="68" spans="1:10">
      <c r="A68" s="5">
        <v>67</v>
      </c>
      <c r="B68" s="5" t="s">
        <v>1444</v>
      </c>
      <c r="C68" s="5" t="s">
        <v>169</v>
      </c>
      <c r="D68" s="5" t="s">
        <v>1724</v>
      </c>
      <c r="E68" s="5" t="s">
        <v>1725</v>
      </c>
      <c r="F68" s="5" t="s">
        <v>1726</v>
      </c>
      <c r="G68" s="5" t="s">
        <v>1710</v>
      </c>
      <c r="H68" s="5" t="s">
        <v>1693</v>
      </c>
      <c r="J68" s="5" t="s">
        <v>2923</v>
      </c>
    </row>
    <row r="69" spans="1:10">
      <c r="A69" s="5">
        <v>68</v>
      </c>
      <c r="B69" s="5" t="s">
        <v>1444</v>
      </c>
      <c r="C69" s="5" t="s">
        <v>169</v>
      </c>
      <c r="D69" s="5" t="s">
        <v>1727</v>
      </c>
      <c r="E69" s="5" t="s">
        <v>1728</v>
      </c>
      <c r="F69" s="5" t="s">
        <v>1729</v>
      </c>
      <c r="G69" s="5" t="s">
        <v>1710</v>
      </c>
      <c r="J69" s="5" t="s">
        <v>2923</v>
      </c>
    </row>
    <row r="70" spans="1:10">
      <c r="A70" s="5">
        <v>69</v>
      </c>
      <c r="B70" s="5" t="s">
        <v>1444</v>
      </c>
      <c r="C70" s="5" t="s">
        <v>169</v>
      </c>
      <c r="D70" s="5" t="s">
        <v>1730</v>
      </c>
      <c r="E70" s="5" t="s">
        <v>1731</v>
      </c>
      <c r="F70" s="5" t="s">
        <v>1732</v>
      </c>
      <c r="G70" s="5" t="s">
        <v>1710</v>
      </c>
      <c r="H70" s="5" t="s">
        <v>1733</v>
      </c>
      <c r="J70" s="5" t="s">
        <v>2923</v>
      </c>
    </row>
    <row r="71" spans="1:10">
      <c r="A71" s="5">
        <v>70</v>
      </c>
      <c r="B71" s="5" t="s">
        <v>1444</v>
      </c>
      <c r="C71" s="5" t="s">
        <v>169</v>
      </c>
      <c r="D71" s="5" t="s">
        <v>1734</v>
      </c>
      <c r="E71" s="5" t="s">
        <v>1735</v>
      </c>
      <c r="F71" s="5" t="s">
        <v>1736</v>
      </c>
      <c r="G71" s="5" t="s">
        <v>1737</v>
      </c>
      <c r="H71" s="5" t="s">
        <v>1738</v>
      </c>
      <c r="J71" s="5" t="s">
        <v>2923</v>
      </c>
    </row>
    <row r="72" spans="1:10">
      <c r="A72" s="5">
        <v>71</v>
      </c>
      <c r="B72" s="5" t="s">
        <v>1444</v>
      </c>
      <c r="C72" s="5" t="s">
        <v>169</v>
      </c>
      <c r="D72" s="5" t="s">
        <v>1739</v>
      </c>
      <c r="E72" s="5" t="s">
        <v>1740</v>
      </c>
      <c r="F72" s="5" t="s">
        <v>1741</v>
      </c>
      <c r="G72" s="5" t="s">
        <v>1742</v>
      </c>
      <c r="J72" s="5" t="s">
        <v>2923</v>
      </c>
    </row>
    <row r="73" spans="1:10">
      <c r="A73" s="5">
        <v>72</v>
      </c>
      <c r="B73" s="5" t="s">
        <v>1444</v>
      </c>
      <c r="C73" s="5" t="s">
        <v>169</v>
      </c>
      <c r="D73" s="5" t="s">
        <v>1743</v>
      </c>
      <c r="E73" s="5" t="s">
        <v>1744</v>
      </c>
      <c r="F73" s="5" t="s">
        <v>1745</v>
      </c>
      <c r="G73" s="5" t="s">
        <v>1746</v>
      </c>
      <c r="H73" s="5" t="s">
        <v>1747</v>
      </c>
      <c r="J73" s="5" t="s">
        <v>2923</v>
      </c>
    </row>
    <row r="74" spans="1:10">
      <c r="A74" s="5">
        <v>73</v>
      </c>
      <c r="B74" s="5" t="s">
        <v>1444</v>
      </c>
      <c r="C74" s="5" t="s">
        <v>169</v>
      </c>
      <c r="D74" s="5" t="s">
        <v>1748</v>
      </c>
      <c r="E74" s="5" t="s">
        <v>1749</v>
      </c>
      <c r="F74" s="5" t="s">
        <v>1750</v>
      </c>
      <c r="G74" s="5" t="s">
        <v>1562</v>
      </c>
      <c r="H74" s="5" t="s">
        <v>1751</v>
      </c>
      <c r="J74" s="5" t="s">
        <v>2923</v>
      </c>
    </row>
    <row r="75" spans="1:10">
      <c r="A75" s="5">
        <v>74</v>
      </c>
      <c r="B75" s="5" t="s">
        <v>1444</v>
      </c>
      <c r="C75" s="5" t="s">
        <v>169</v>
      </c>
      <c r="D75" s="5" t="s">
        <v>1752</v>
      </c>
      <c r="E75" s="5" t="s">
        <v>1753</v>
      </c>
      <c r="F75" s="5" t="s">
        <v>1754</v>
      </c>
      <c r="G75" s="5" t="s">
        <v>1746</v>
      </c>
      <c r="H75" s="5" t="s">
        <v>1755</v>
      </c>
      <c r="J75" s="5" t="s">
        <v>2923</v>
      </c>
    </row>
    <row r="76" spans="1:10">
      <c r="A76" s="5">
        <v>75</v>
      </c>
      <c r="B76" s="5" t="s">
        <v>1444</v>
      </c>
      <c r="C76" s="5" t="s">
        <v>169</v>
      </c>
      <c r="D76" s="5" t="s">
        <v>1756</v>
      </c>
      <c r="E76" s="5" t="s">
        <v>1757</v>
      </c>
      <c r="F76" s="5" t="s">
        <v>1758</v>
      </c>
      <c r="G76" s="5" t="s">
        <v>1697</v>
      </c>
      <c r="H76" s="5" t="s">
        <v>1759</v>
      </c>
      <c r="I76" s="5" t="s">
        <v>2979</v>
      </c>
      <c r="J76" s="5" t="s">
        <v>2923</v>
      </c>
    </row>
    <row r="77" spans="1:10">
      <c r="A77" s="5">
        <v>76</v>
      </c>
      <c r="B77" s="5" t="s">
        <v>1444</v>
      </c>
      <c r="C77" s="5" t="s">
        <v>169</v>
      </c>
      <c r="D77" s="5" t="s">
        <v>1760</v>
      </c>
      <c r="E77" s="5" t="s">
        <v>1761</v>
      </c>
      <c r="F77" s="5" t="s">
        <v>1762</v>
      </c>
      <c r="G77" s="5" t="s">
        <v>1562</v>
      </c>
      <c r="H77" s="5" t="s">
        <v>1763</v>
      </c>
      <c r="J77" s="5" t="s">
        <v>2923</v>
      </c>
    </row>
    <row r="78" spans="1:10">
      <c r="A78" s="5">
        <v>77</v>
      </c>
      <c r="B78" s="5" t="s">
        <v>1444</v>
      </c>
      <c r="C78" s="5" t="s">
        <v>169</v>
      </c>
      <c r="D78" s="5" t="s">
        <v>1764</v>
      </c>
      <c r="E78" s="5" t="s">
        <v>2980</v>
      </c>
      <c r="F78" s="5" t="s">
        <v>1765</v>
      </c>
      <c r="G78" s="5" t="s">
        <v>1579</v>
      </c>
      <c r="H78" s="5" t="s">
        <v>1766</v>
      </c>
      <c r="J78" s="5" t="s">
        <v>2923</v>
      </c>
    </row>
    <row r="79" spans="1:10">
      <c r="A79" s="5">
        <v>78</v>
      </c>
      <c r="B79" s="5" t="s">
        <v>1444</v>
      </c>
      <c r="C79" s="5" t="s">
        <v>169</v>
      </c>
      <c r="D79" s="5" t="s">
        <v>1767</v>
      </c>
      <c r="E79" s="5" t="s">
        <v>1768</v>
      </c>
      <c r="F79" s="5" t="s">
        <v>1769</v>
      </c>
      <c r="G79" s="5" t="s">
        <v>1770</v>
      </c>
      <c r="H79" s="5" t="s">
        <v>1693</v>
      </c>
      <c r="I79" s="5" t="s">
        <v>2981</v>
      </c>
      <c r="J79" s="5" t="s">
        <v>2923</v>
      </c>
    </row>
    <row r="80" spans="1:10">
      <c r="A80" s="5">
        <v>79</v>
      </c>
      <c r="B80" s="5" t="s">
        <v>1444</v>
      </c>
      <c r="C80" s="5" t="s">
        <v>169</v>
      </c>
      <c r="D80" s="5" t="s">
        <v>1771</v>
      </c>
      <c r="E80" s="5" t="s">
        <v>1772</v>
      </c>
      <c r="F80" s="5" t="s">
        <v>1773</v>
      </c>
      <c r="G80" s="5" t="s">
        <v>1542</v>
      </c>
      <c r="H80" s="5" t="s">
        <v>1774</v>
      </c>
      <c r="J80" s="5" t="s">
        <v>2923</v>
      </c>
    </row>
    <row r="81" spans="1:10">
      <c r="A81" s="5">
        <v>80</v>
      </c>
      <c r="B81" s="5" t="s">
        <v>1444</v>
      </c>
      <c r="C81" s="5" t="s">
        <v>169</v>
      </c>
      <c r="D81" s="5" t="s">
        <v>1775</v>
      </c>
      <c r="E81" s="5" t="s">
        <v>1776</v>
      </c>
      <c r="F81" s="5" t="s">
        <v>1777</v>
      </c>
      <c r="G81" s="5" t="s">
        <v>1692</v>
      </c>
      <c r="J81" s="5" t="s">
        <v>2923</v>
      </c>
    </row>
    <row r="82" spans="1:10">
      <c r="A82" s="5">
        <v>81</v>
      </c>
      <c r="B82" s="5" t="s">
        <v>1444</v>
      </c>
      <c r="C82" s="5" t="s">
        <v>169</v>
      </c>
      <c r="D82" s="5" t="s">
        <v>1778</v>
      </c>
      <c r="E82" s="5" t="s">
        <v>1779</v>
      </c>
      <c r="F82" s="5" t="s">
        <v>1780</v>
      </c>
      <c r="G82" s="5" t="s">
        <v>1461</v>
      </c>
      <c r="H82" s="5" t="s">
        <v>1781</v>
      </c>
      <c r="J82" s="5" t="s">
        <v>2923</v>
      </c>
    </row>
    <row r="83" spans="1:10">
      <c r="A83" s="5">
        <v>82</v>
      </c>
      <c r="B83" s="5" t="s">
        <v>1444</v>
      </c>
      <c r="C83" s="5" t="s">
        <v>169</v>
      </c>
      <c r="D83" s="5" t="s">
        <v>1782</v>
      </c>
      <c r="E83" s="5" t="s">
        <v>1783</v>
      </c>
      <c r="F83" s="5" t="s">
        <v>1784</v>
      </c>
      <c r="G83" s="5" t="s">
        <v>1785</v>
      </c>
      <c r="H83" s="5" t="s">
        <v>1786</v>
      </c>
      <c r="I83" s="5" t="s">
        <v>2982</v>
      </c>
      <c r="J83" s="5" t="s">
        <v>2923</v>
      </c>
    </row>
    <row r="84" spans="1:10">
      <c r="A84" s="5">
        <v>83</v>
      </c>
      <c r="B84" s="5" t="s">
        <v>1444</v>
      </c>
      <c r="C84" s="5" t="s">
        <v>169</v>
      </c>
      <c r="D84" s="5" t="s">
        <v>1787</v>
      </c>
      <c r="E84" s="5" t="s">
        <v>1788</v>
      </c>
      <c r="F84" s="5" t="s">
        <v>1789</v>
      </c>
      <c r="G84" s="5" t="s">
        <v>1790</v>
      </c>
      <c r="H84" s="5" t="s">
        <v>1791</v>
      </c>
      <c r="J84" s="5" t="s">
        <v>2923</v>
      </c>
    </row>
    <row r="85" spans="1:10">
      <c r="A85" s="5">
        <v>84</v>
      </c>
      <c r="B85" s="5" t="s">
        <v>1444</v>
      </c>
      <c r="C85" s="5" t="s">
        <v>169</v>
      </c>
      <c r="D85" s="5" t="s">
        <v>1792</v>
      </c>
      <c r="E85" s="5" t="s">
        <v>1793</v>
      </c>
      <c r="F85" s="5" t="s">
        <v>1794</v>
      </c>
      <c r="G85" s="5" t="s">
        <v>1795</v>
      </c>
      <c r="H85" s="5" t="s">
        <v>1796</v>
      </c>
      <c r="J85" s="5" t="s">
        <v>2923</v>
      </c>
    </row>
    <row r="86" spans="1:10">
      <c r="A86" s="5">
        <v>85</v>
      </c>
      <c r="B86" s="5" t="s">
        <v>1444</v>
      </c>
      <c r="C86" s="5" t="s">
        <v>169</v>
      </c>
      <c r="D86" s="5" t="s">
        <v>1797</v>
      </c>
      <c r="E86" s="5" t="s">
        <v>1798</v>
      </c>
      <c r="F86" s="5" t="s">
        <v>1799</v>
      </c>
      <c r="G86" s="5" t="s">
        <v>1579</v>
      </c>
      <c r="H86" s="5" t="s">
        <v>1800</v>
      </c>
      <c r="J86" s="5" t="s">
        <v>2923</v>
      </c>
    </row>
    <row r="87" spans="1:10">
      <c r="A87" s="5">
        <v>86</v>
      </c>
      <c r="B87" s="5" t="s">
        <v>1444</v>
      </c>
      <c r="C87" s="5" t="s">
        <v>169</v>
      </c>
      <c r="D87" s="5" t="s">
        <v>1801</v>
      </c>
      <c r="E87" s="5" t="s">
        <v>1802</v>
      </c>
      <c r="F87" s="5" t="s">
        <v>1773</v>
      </c>
      <c r="G87" s="5" t="s">
        <v>1660</v>
      </c>
      <c r="J87" s="5" t="s">
        <v>2923</v>
      </c>
    </row>
    <row r="88" spans="1:10">
      <c r="A88" s="5">
        <v>87</v>
      </c>
      <c r="B88" s="5" t="s">
        <v>1444</v>
      </c>
      <c r="C88" s="5" t="s">
        <v>169</v>
      </c>
      <c r="D88" s="5" t="s">
        <v>1803</v>
      </c>
      <c r="E88" s="5" t="s">
        <v>1804</v>
      </c>
      <c r="F88" s="5" t="s">
        <v>1805</v>
      </c>
      <c r="G88" s="5" t="s">
        <v>1483</v>
      </c>
      <c r="J88" s="5" t="s">
        <v>2923</v>
      </c>
    </row>
    <row r="89" spans="1:10">
      <c r="A89" s="5">
        <v>88</v>
      </c>
      <c r="B89" s="5" t="s">
        <v>1444</v>
      </c>
      <c r="C89" s="5" t="s">
        <v>169</v>
      </c>
      <c r="D89" s="5" t="s">
        <v>1806</v>
      </c>
      <c r="E89" s="5" t="s">
        <v>1807</v>
      </c>
      <c r="F89" s="5" t="s">
        <v>1808</v>
      </c>
      <c r="G89" s="5" t="s">
        <v>1579</v>
      </c>
      <c r="H89" s="5" t="s">
        <v>1809</v>
      </c>
      <c r="J89" s="5" t="s">
        <v>2923</v>
      </c>
    </row>
    <row r="90" spans="1:10">
      <c r="A90" s="5">
        <v>89</v>
      </c>
      <c r="B90" s="5" t="s">
        <v>1444</v>
      </c>
      <c r="C90" s="5" t="s">
        <v>169</v>
      </c>
      <c r="D90" s="5" t="s">
        <v>1810</v>
      </c>
      <c r="E90" s="5" t="s">
        <v>1811</v>
      </c>
      <c r="F90" s="5" t="s">
        <v>1812</v>
      </c>
      <c r="G90" s="5" t="s">
        <v>1461</v>
      </c>
      <c r="J90" s="5" t="s">
        <v>2923</v>
      </c>
    </row>
    <row r="91" spans="1:10">
      <c r="A91" s="5">
        <v>90</v>
      </c>
      <c r="B91" s="5" t="s">
        <v>1444</v>
      </c>
      <c r="C91" s="5" t="s">
        <v>169</v>
      </c>
      <c r="D91" s="5" t="s">
        <v>1813</v>
      </c>
      <c r="E91" s="5" t="s">
        <v>1814</v>
      </c>
      <c r="F91" s="5" t="s">
        <v>1815</v>
      </c>
      <c r="G91" s="5" t="s">
        <v>1452</v>
      </c>
      <c r="H91" s="5" t="s">
        <v>1816</v>
      </c>
      <c r="J91" s="5" t="s">
        <v>2923</v>
      </c>
    </row>
    <row r="92" spans="1:10">
      <c r="A92" s="5">
        <v>91</v>
      </c>
      <c r="B92" s="5" t="s">
        <v>1444</v>
      </c>
      <c r="C92" s="5" t="s">
        <v>169</v>
      </c>
      <c r="D92" s="5" t="s">
        <v>1817</v>
      </c>
      <c r="E92" s="5" t="s">
        <v>1818</v>
      </c>
      <c r="F92" s="5" t="s">
        <v>1819</v>
      </c>
      <c r="G92" s="5" t="s">
        <v>1710</v>
      </c>
      <c r="H92" s="5" t="s">
        <v>1820</v>
      </c>
      <c r="J92" s="5" t="s">
        <v>2923</v>
      </c>
    </row>
    <row r="93" spans="1:10">
      <c r="A93" s="5">
        <v>92</v>
      </c>
      <c r="B93" s="5" t="s">
        <v>1444</v>
      </c>
      <c r="C93" s="5" t="s">
        <v>169</v>
      </c>
      <c r="D93" s="5" t="s">
        <v>1821</v>
      </c>
      <c r="E93" s="5" t="s">
        <v>1822</v>
      </c>
      <c r="F93" s="5" t="s">
        <v>1823</v>
      </c>
      <c r="G93" s="5" t="s">
        <v>1568</v>
      </c>
      <c r="H93" s="5" t="s">
        <v>1824</v>
      </c>
      <c r="J93" s="5" t="s">
        <v>2923</v>
      </c>
    </row>
    <row r="94" spans="1:10">
      <c r="A94" s="5">
        <v>93</v>
      </c>
      <c r="B94" s="5" t="s">
        <v>1444</v>
      </c>
      <c r="C94" s="5" t="s">
        <v>169</v>
      </c>
      <c r="D94" s="5" t="s">
        <v>1825</v>
      </c>
      <c r="E94" s="5" t="s">
        <v>1826</v>
      </c>
      <c r="F94" s="5" t="s">
        <v>1827</v>
      </c>
      <c r="G94" s="5" t="s">
        <v>1461</v>
      </c>
      <c r="H94" s="5" t="s">
        <v>1828</v>
      </c>
      <c r="J94" s="5" t="s">
        <v>2923</v>
      </c>
    </row>
    <row r="95" spans="1:10">
      <c r="A95" s="5">
        <v>94</v>
      </c>
      <c r="B95" s="5" t="s">
        <v>1444</v>
      </c>
      <c r="C95" s="5" t="s">
        <v>169</v>
      </c>
      <c r="D95" s="5" t="s">
        <v>1829</v>
      </c>
      <c r="E95" s="5" t="s">
        <v>1830</v>
      </c>
      <c r="F95" s="5" t="s">
        <v>1831</v>
      </c>
      <c r="G95" s="5" t="s">
        <v>1697</v>
      </c>
      <c r="H95" s="5" t="s">
        <v>1832</v>
      </c>
      <c r="J95" s="5" t="s">
        <v>2923</v>
      </c>
    </row>
    <row r="96" spans="1:10">
      <c r="A96" s="5">
        <v>95</v>
      </c>
      <c r="B96" s="5" t="s">
        <v>1444</v>
      </c>
      <c r="C96" s="5" t="s">
        <v>169</v>
      </c>
      <c r="D96" s="5" t="s">
        <v>1833</v>
      </c>
      <c r="E96" s="5" t="s">
        <v>1834</v>
      </c>
      <c r="F96" s="5" t="s">
        <v>1835</v>
      </c>
      <c r="G96" s="5" t="s">
        <v>1457</v>
      </c>
      <c r="H96" s="5" t="s">
        <v>1836</v>
      </c>
      <c r="J96" s="5" t="s">
        <v>2923</v>
      </c>
    </row>
    <row r="97" spans="1:10">
      <c r="A97" s="5">
        <v>96</v>
      </c>
      <c r="B97" s="5" t="s">
        <v>1444</v>
      </c>
      <c r="C97" s="5" t="s">
        <v>169</v>
      </c>
      <c r="D97" s="5" t="s">
        <v>1837</v>
      </c>
      <c r="E97" s="5" t="s">
        <v>1838</v>
      </c>
      <c r="F97" s="5" t="s">
        <v>1839</v>
      </c>
      <c r="G97" s="5" t="s">
        <v>1470</v>
      </c>
      <c r="H97" s="5" t="s">
        <v>1840</v>
      </c>
      <c r="J97" s="5" t="s">
        <v>2923</v>
      </c>
    </row>
    <row r="98" spans="1:10">
      <c r="A98" s="5">
        <v>97</v>
      </c>
      <c r="B98" s="5" t="s">
        <v>1444</v>
      </c>
      <c r="C98" s="5" t="s">
        <v>169</v>
      </c>
      <c r="D98" s="5" t="s">
        <v>1841</v>
      </c>
      <c r="E98" s="5" t="s">
        <v>1842</v>
      </c>
      <c r="F98" s="5" t="s">
        <v>1843</v>
      </c>
      <c r="G98" s="5" t="s">
        <v>1461</v>
      </c>
      <c r="H98" s="5" t="s">
        <v>1844</v>
      </c>
      <c r="J98" s="5" t="s">
        <v>2923</v>
      </c>
    </row>
    <row r="99" spans="1:10">
      <c r="A99" s="5">
        <v>98</v>
      </c>
      <c r="B99" s="5" t="s">
        <v>1444</v>
      </c>
      <c r="C99" s="5" t="s">
        <v>169</v>
      </c>
      <c r="D99" s="5" t="s">
        <v>1845</v>
      </c>
      <c r="E99" s="5" t="s">
        <v>1846</v>
      </c>
      <c r="F99" s="5" t="s">
        <v>1847</v>
      </c>
      <c r="G99" s="5" t="s">
        <v>1692</v>
      </c>
      <c r="J99" s="5" t="s">
        <v>2923</v>
      </c>
    </row>
    <row r="100" spans="1:10">
      <c r="A100" s="5">
        <v>99</v>
      </c>
      <c r="B100" s="5" t="s">
        <v>1444</v>
      </c>
      <c r="C100" s="5" t="s">
        <v>169</v>
      </c>
      <c r="D100" s="5" t="s">
        <v>2983</v>
      </c>
      <c r="E100" s="5" t="s">
        <v>2984</v>
      </c>
      <c r="F100" s="5" t="s">
        <v>2985</v>
      </c>
      <c r="G100" s="5" t="s">
        <v>1461</v>
      </c>
      <c r="H100" s="5" t="s">
        <v>2986</v>
      </c>
      <c r="J100" s="5" t="s">
        <v>2923</v>
      </c>
    </row>
    <row r="101" spans="1:10">
      <c r="A101" s="5">
        <v>100</v>
      </c>
      <c r="B101" s="5" t="s">
        <v>1444</v>
      </c>
      <c r="C101" s="5" t="s">
        <v>169</v>
      </c>
      <c r="D101" s="5" t="s">
        <v>1848</v>
      </c>
      <c r="E101" s="5" t="s">
        <v>1849</v>
      </c>
      <c r="F101" s="5" t="s">
        <v>1850</v>
      </c>
      <c r="G101" s="5" t="s">
        <v>1568</v>
      </c>
      <c r="H101" s="5" t="s">
        <v>1851</v>
      </c>
      <c r="J101" s="5" t="s">
        <v>2923</v>
      </c>
    </row>
    <row r="102" spans="1:10">
      <c r="A102" s="5">
        <v>101</v>
      </c>
      <c r="B102" s="5" t="s">
        <v>1444</v>
      </c>
      <c r="C102" s="5" t="s">
        <v>169</v>
      </c>
      <c r="D102" s="5" t="s">
        <v>1852</v>
      </c>
      <c r="E102" s="5" t="s">
        <v>1853</v>
      </c>
      <c r="F102" s="5" t="s">
        <v>1854</v>
      </c>
      <c r="G102" s="5" t="s">
        <v>1855</v>
      </c>
      <c r="H102" s="5" t="s">
        <v>1856</v>
      </c>
      <c r="J102" s="5" t="s">
        <v>2923</v>
      </c>
    </row>
    <row r="103" spans="1:10">
      <c r="A103" s="5">
        <v>102</v>
      </c>
      <c r="B103" s="5" t="s">
        <v>1444</v>
      </c>
      <c r="C103" s="5" t="s">
        <v>169</v>
      </c>
      <c r="D103" s="5" t="s">
        <v>1857</v>
      </c>
      <c r="E103" s="5" t="s">
        <v>1858</v>
      </c>
      <c r="F103" s="5" t="s">
        <v>1859</v>
      </c>
      <c r="G103" s="5" t="s">
        <v>1860</v>
      </c>
      <c r="H103" s="5" t="s">
        <v>1861</v>
      </c>
      <c r="J103" s="5" t="s">
        <v>2923</v>
      </c>
    </row>
    <row r="104" spans="1:10">
      <c r="A104" s="5">
        <v>103</v>
      </c>
      <c r="B104" s="5" t="s">
        <v>1444</v>
      </c>
      <c r="C104" s="5" t="s">
        <v>169</v>
      </c>
      <c r="D104" s="5" t="s">
        <v>1862</v>
      </c>
      <c r="E104" s="5" t="s">
        <v>1863</v>
      </c>
      <c r="F104" s="5" t="s">
        <v>1864</v>
      </c>
      <c r="G104" s="5" t="s">
        <v>1466</v>
      </c>
      <c r="J104" s="5" t="s">
        <v>2923</v>
      </c>
    </row>
    <row r="105" spans="1:10">
      <c r="A105" s="5">
        <v>104</v>
      </c>
      <c r="B105" s="5" t="s">
        <v>1444</v>
      </c>
      <c r="C105" s="5" t="s">
        <v>169</v>
      </c>
      <c r="D105" s="5" t="s">
        <v>1865</v>
      </c>
      <c r="E105" s="5" t="s">
        <v>1866</v>
      </c>
      <c r="F105" s="5" t="s">
        <v>1867</v>
      </c>
      <c r="G105" s="5" t="s">
        <v>1568</v>
      </c>
      <c r="J105" s="5" t="s">
        <v>2923</v>
      </c>
    </row>
    <row r="106" spans="1:10">
      <c r="A106" s="5">
        <v>105</v>
      </c>
      <c r="B106" s="5" t="s">
        <v>1444</v>
      </c>
      <c r="C106" s="5" t="s">
        <v>169</v>
      </c>
      <c r="D106" s="5" t="s">
        <v>1868</v>
      </c>
      <c r="E106" s="5" t="s">
        <v>1869</v>
      </c>
      <c r="F106" s="5" t="s">
        <v>1870</v>
      </c>
      <c r="G106" s="5" t="s">
        <v>1461</v>
      </c>
      <c r="H106" s="5" t="s">
        <v>1871</v>
      </c>
      <c r="J106" s="5" t="s">
        <v>2923</v>
      </c>
    </row>
    <row r="107" spans="1:10">
      <c r="A107" s="5">
        <v>106</v>
      </c>
      <c r="B107" s="5" t="s">
        <v>1444</v>
      </c>
      <c r="C107" s="5" t="s">
        <v>169</v>
      </c>
      <c r="D107" s="5" t="s">
        <v>1872</v>
      </c>
      <c r="E107" s="5" t="s">
        <v>1873</v>
      </c>
      <c r="F107" s="5" t="s">
        <v>1874</v>
      </c>
      <c r="G107" s="5" t="s">
        <v>1562</v>
      </c>
      <c r="H107" s="5" t="s">
        <v>1875</v>
      </c>
      <c r="J107" s="5" t="s">
        <v>2923</v>
      </c>
    </row>
    <row r="108" spans="1:10">
      <c r="A108" s="5">
        <v>107</v>
      </c>
      <c r="B108" s="5" t="s">
        <v>1444</v>
      </c>
      <c r="C108" s="5" t="s">
        <v>169</v>
      </c>
      <c r="D108" s="5" t="s">
        <v>1876</v>
      </c>
      <c r="E108" s="5" t="s">
        <v>1877</v>
      </c>
      <c r="F108" s="5" t="s">
        <v>1878</v>
      </c>
      <c r="G108" s="5" t="s">
        <v>1568</v>
      </c>
      <c r="J108" s="5" t="s">
        <v>2923</v>
      </c>
    </row>
    <row r="109" spans="1:10">
      <c r="A109" s="5">
        <v>108</v>
      </c>
      <c r="B109" s="5" t="s">
        <v>1444</v>
      </c>
      <c r="C109" s="5" t="s">
        <v>169</v>
      </c>
      <c r="D109" s="5" t="s">
        <v>1879</v>
      </c>
      <c r="E109" s="5" t="s">
        <v>1880</v>
      </c>
      <c r="F109" s="5" t="s">
        <v>1881</v>
      </c>
      <c r="G109" s="5" t="s">
        <v>1466</v>
      </c>
      <c r="H109" s="5" t="s">
        <v>1882</v>
      </c>
      <c r="J109" s="5" t="s">
        <v>2923</v>
      </c>
    </row>
    <row r="110" spans="1:10">
      <c r="A110" s="5">
        <v>109</v>
      </c>
      <c r="B110" s="5" t="s">
        <v>1444</v>
      </c>
      <c r="C110" s="5" t="s">
        <v>169</v>
      </c>
      <c r="D110" s="5" t="s">
        <v>1883</v>
      </c>
      <c r="E110" s="5" t="s">
        <v>1884</v>
      </c>
      <c r="F110" s="5" t="s">
        <v>1885</v>
      </c>
      <c r="G110" s="5" t="s">
        <v>1475</v>
      </c>
      <c r="H110" s="5" t="s">
        <v>1886</v>
      </c>
      <c r="J110" s="5" t="s">
        <v>2923</v>
      </c>
    </row>
    <row r="111" spans="1:10">
      <c r="A111" s="5">
        <v>110</v>
      </c>
      <c r="B111" s="5" t="s">
        <v>1444</v>
      </c>
      <c r="C111" s="5" t="s">
        <v>169</v>
      </c>
      <c r="D111" s="5" t="s">
        <v>1887</v>
      </c>
      <c r="E111" s="5" t="s">
        <v>1888</v>
      </c>
      <c r="F111" s="5" t="s">
        <v>1889</v>
      </c>
      <c r="G111" s="5" t="s">
        <v>1579</v>
      </c>
      <c r="H111" s="5" t="s">
        <v>1890</v>
      </c>
      <c r="J111" s="5" t="s">
        <v>2923</v>
      </c>
    </row>
    <row r="112" spans="1:10">
      <c r="A112" s="5">
        <v>111</v>
      </c>
      <c r="B112" s="5" t="s">
        <v>1444</v>
      </c>
      <c r="C112" s="5" t="s">
        <v>169</v>
      </c>
      <c r="D112" s="5" t="s">
        <v>1891</v>
      </c>
      <c r="E112" s="5" t="s">
        <v>1892</v>
      </c>
      <c r="F112" s="5" t="s">
        <v>1893</v>
      </c>
      <c r="G112" s="5" t="s">
        <v>1470</v>
      </c>
      <c r="H112" s="5" t="s">
        <v>1894</v>
      </c>
      <c r="J112" s="5" t="s">
        <v>2923</v>
      </c>
    </row>
    <row r="113" spans="1:10">
      <c r="A113" s="5">
        <v>112</v>
      </c>
      <c r="B113" s="5" t="s">
        <v>1444</v>
      </c>
      <c r="C113" s="5" t="s">
        <v>169</v>
      </c>
      <c r="D113" s="5" t="s">
        <v>2987</v>
      </c>
      <c r="E113" s="5" t="s">
        <v>2988</v>
      </c>
      <c r="F113" s="5" t="s">
        <v>2989</v>
      </c>
      <c r="G113" s="5" t="s">
        <v>1568</v>
      </c>
      <c r="H113" s="5" t="s">
        <v>2990</v>
      </c>
      <c r="J113" s="5" t="s">
        <v>2923</v>
      </c>
    </row>
    <row r="114" spans="1:10">
      <c r="A114" s="5">
        <v>113</v>
      </c>
      <c r="B114" s="5" t="s">
        <v>1444</v>
      </c>
      <c r="C114" s="5" t="s">
        <v>169</v>
      </c>
      <c r="D114" s="5" t="s">
        <v>1895</v>
      </c>
      <c r="E114" s="5" t="s">
        <v>1896</v>
      </c>
      <c r="F114" s="5" t="s">
        <v>1897</v>
      </c>
      <c r="G114" s="5" t="s">
        <v>1461</v>
      </c>
      <c r="H114" s="5" t="s">
        <v>1898</v>
      </c>
      <c r="J114" s="5" t="s">
        <v>2923</v>
      </c>
    </row>
    <row r="115" spans="1:10">
      <c r="A115" s="5">
        <v>114</v>
      </c>
      <c r="B115" s="5" t="s">
        <v>1444</v>
      </c>
      <c r="C115" s="5" t="s">
        <v>169</v>
      </c>
      <c r="D115" s="5" t="s">
        <v>1899</v>
      </c>
      <c r="E115" s="5" t="s">
        <v>1900</v>
      </c>
      <c r="F115" s="5" t="s">
        <v>1901</v>
      </c>
      <c r="G115" s="5" t="s">
        <v>1746</v>
      </c>
      <c r="H115" s="5" t="s">
        <v>1902</v>
      </c>
      <c r="J115" s="5" t="s">
        <v>2923</v>
      </c>
    </row>
    <row r="116" spans="1:10">
      <c r="A116" s="5">
        <v>115</v>
      </c>
      <c r="B116" s="5" t="s">
        <v>1444</v>
      </c>
      <c r="C116" s="5" t="s">
        <v>169</v>
      </c>
      <c r="D116" s="5" t="s">
        <v>1903</v>
      </c>
      <c r="E116" s="5" t="s">
        <v>1904</v>
      </c>
      <c r="F116" s="5" t="s">
        <v>1905</v>
      </c>
      <c r="G116" s="5" t="s">
        <v>1461</v>
      </c>
      <c r="H116" s="5" t="s">
        <v>1906</v>
      </c>
      <c r="J116" s="5" t="s">
        <v>2923</v>
      </c>
    </row>
    <row r="117" spans="1:10">
      <c r="A117" s="5">
        <v>116</v>
      </c>
      <c r="B117" s="5" t="s">
        <v>1444</v>
      </c>
      <c r="C117" s="5" t="s">
        <v>169</v>
      </c>
      <c r="D117" s="5" t="s">
        <v>1907</v>
      </c>
      <c r="E117" s="5" t="s">
        <v>1908</v>
      </c>
      <c r="F117" s="5" t="s">
        <v>1909</v>
      </c>
      <c r="G117" s="5" t="s">
        <v>1461</v>
      </c>
      <c r="H117" s="5" t="s">
        <v>1910</v>
      </c>
      <c r="J117" s="5" t="s">
        <v>2923</v>
      </c>
    </row>
    <row r="118" spans="1:10">
      <c r="A118" s="5">
        <v>117</v>
      </c>
      <c r="B118" s="5" t="s">
        <v>1444</v>
      </c>
      <c r="C118" s="5" t="s">
        <v>169</v>
      </c>
      <c r="D118" s="5" t="s">
        <v>1911</v>
      </c>
      <c r="E118" s="5" t="s">
        <v>1912</v>
      </c>
      <c r="F118" s="5" t="s">
        <v>1913</v>
      </c>
      <c r="G118" s="5" t="s">
        <v>1466</v>
      </c>
      <c r="H118" s="5" t="s">
        <v>1914</v>
      </c>
      <c r="J118" s="5" t="s">
        <v>2923</v>
      </c>
    </row>
    <row r="119" spans="1:10">
      <c r="A119" s="5">
        <v>118</v>
      </c>
      <c r="B119" s="5" t="s">
        <v>1444</v>
      </c>
      <c r="C119" s="5" t="s">
        <v>169</v>
      </c>
      <c r="D119" s="5" t="s">
        <v>1915</v>
      </c>
      <c r="E119" s="5" t="s">
        <v>1916</v>
      </c>
      <c r="F119" s="5" t="s">
        <v>1917</v>
      </c>
      <c r="G119" s="5" t="s">
        <v>1624</v>
      </c>
      <c r="H119" s="5" t="s">
        <v>1918</v>
      </c>
      <c r="J119" s="5" t="s">
        <v>2923</v>
      </c>
    </row>
    <row r="120" spans="1:10">
      <c r="A120" s="5">
        <v>119</v>
      </c>
      <c r="B120" s="5" t="s">
        <v>1444</v>
      </c>
      <c r="C120" s="5" t="s">
        <v>169</v>
      </c>
      <c r="D120" s="5" t="s">
        <v>2991</v>
      </c>
      <c r="E120" s="5" t="s">
        <v>2992</v>
      </c>
      <c r="F120" s="5" t="s">
        <v>2993</v>
      </c>
      <c r="G120" s="5" t="s">
        <v>1579</v>
      </c>
      <c r="J120" s="5" t="s">
        <v>2923</v>
      </c>
    </row>
    <row r="121" spans="1:10">
      <c r="A121" s="5">
        <v>120</v>
      </c>
      <c r="B121" s="5" t="s">
        <v>1444</v>
      </c>
      <c r="C121" s="5" t="s">
        <v>169</v>
      </c>
      <c r="D121" s="5" t="s">
        <v>1919</v>
      </c>
      <c r="E121" s="5" t="s">
        <v>1920</v>
      </c>
      <c r="F121" s="5" t="s">
        <v>1921</v>
      </c>
      <c r="G121" s="5" t="s">
        <v>1692</v>
      </c>
      <c r="J121" s="5" t="s">
        <v>2923</v>
      </c>
    </row>
    <row r="122" spans="1:10">
      <c r="A122" s="5">
        <v>121</v>
      </c>
      <c r="B122" s="5" t="s">
        <v>1444</v>
      </c>
      <c r="C122" s="5" t="s">
        <v>169</v>
      </c>
      <c r="D122" s="5" t="s">
        <v>1922</v>
      </c>
      <c r="E122" s="5" t="s">
        <v>1923</v>
      </c>
      <c r="F122" s="5" t="s">
        <v>1924</v>
      </c>
      <c r="G122" s="5" t="s">
        <v>1508</v>
      </c>
      <c r="H122" s="5" t="s">
        <v>1925</v>
      </c>
      <c r="J122" s="5" t="s">
        <v>2923</v>
      </c>
    </row>
    <row r="123" spans="1:10">
      <c r="A123" s="5">
        <v>122</v>
      </c>
      <c r="B123" s="5" t="s">
        <v>1444</v>
      </c>
      <c r="C123" s="5" t="s">
        <v>169</v>
      </c>
      <c r="D123" s="5" t="s">
        <v>1926</v>
      </c>
      <c r="E123" s="5" t="s">
        <v>1927</v>
      </c>
      <c r="F123" s="5" t="s">
        <v>1928</v>
      </c>
      <c r="G123" s="5" t="s">
        <v>1929</v>
      </c>
      <c r="J123" s="5" t="s">
        <v>2923</v>
      </c>
    </row>
    <row r="124" spans="1:10">
      <c r="A124" s="5">
        <v>123</v>
      </c>
      <c r="B124" s="5" t="s">
        <v>1444</v>
      </c>
      <c r="C124" s="5" t="s">
        <v>169</v>
      </c>
      <c r="D124" s="5" t="s">
        <v>1930</v>
      </c>
      <c r="E124" s="5" t="s">
        <v>1931</v>
      </c>
      <c r="F124" s="5" t="s">
        <v>1932</v>
      </c>
      <c r="G124" s="5" t="s">
        <v>1452</v>
      </c>
      <c r="H124" s="5" t="s">
        <v>1933</v>
      </c>
      <c r="J124" s="5" t="s">
        <v>2923</v>
      </c>
    </row>
    <row r="125" spans="1:10">
      <c r="A125" s="5">
        <v>124</v>
      </c>
      <c r="B125" s="5" t="s">
        <v>1444</v>
      </c>
      <c r="C125" s="5" t="s">
        <v>169</v>
      </c>
      <c r="D125" s="5" t="s">
        <v>1934</v>
      </c>
      <c r="E125" s="5" t="s">
        <v>1935</v>
      </c>
      <c r="F125" s="5" t="s">
        <v>1936</v>
      </c>
      <c r="G125" s="5" t="s">
        <v>1705</v>
      </c>
      <c r="H125" s="5" t="s">
        <v>1937</v>
      </c>
      <c r="J125" s="5" t="s">
        <v>2923</v>
      </c>
    </row>
    <row r="126" spans="1:10">
      <c r="A126" s="5">
        <v>125</v>
      </c>
      <c r="B126" s="5" t="s">
        <v>1444</v>
      </c>
      <c r="C126" s="5" t="s">
        <v>169</v>
      </c>
      <c r="D126" s="5" t="s">
        <v>1938</v>
      </c>
      <c r="E126" s="5" t="s">
        <v>1939</v>
      </c>
      <c r="F126" s="5" t="s">
        <v>1940</v>
      </c>
      <c r="G126" s="5" t="s">
        <v>1742</v>
      </c>
      <c r="H126" s="5" t="s">
        <v>1941</v>
      </c>
      <c r="J126" s="5" t="s">
        <v>2923</v>
      </c>
    </row>
    <row r="127" spans="1:10">
      <c r="A127" s="5">
        <v>126</v>
      </c>
      <c r="B127" s="5" t="s">
        <v>1444</v>
      </c>
      <c r="C127" s="5" t="s">
        <v>169</v>
      </c>
      <c r="D127" s="5" t="s">
        <v>1942</v>
      </c>
      <c r="E127" s="5" t="s">
        <v>1943</v>
      </c>
      <c r="F127" s="5" t="s">
        <v>1944</v>
      </c>
      <c r="G127" s="5" t="s">
        <v>1945</v>
      </c>
      <c r="J127" s="5" t="s">
        <v>2923</v>
      </c>
    </row>
    <row r="128" spans="1:10">
      <c r="A128" s="5">
        <v>127</v>
      </c>
      <c r="B128" s="5" t="s">
        <v>1444</v>
      </c>
      <c r="C128" s="5" t="s">
        <v>169</v>
      </c>
      <c r="D128" s="5" t="s">
        <v>1946</v>
      </c>
      <c r="E128" s="5" t="s">
        <v>1947</v>
      </c>
      <c r="F128" s="5" t="s">
        <v>1948</v>
      </c>
      <c r="G128" s="5" t="s">
        <v>1665</v>
      </c>
      <c r="H128" s="5" t="s">
        <v>1809</v>
      </c>
      <c r="J128" s="5" t="s">
        <v>2923</v>
      </c>
    </row>
    <row r="129" spans="1:10">
      <c r="A129" s="5">
        <v>128</v>
      </c>
      <c r="B129" s="5" t="s">
        <v>1444</v>
      </c>
      <c r="C129" s="5" t="s">
        <v>169</v>
      </c>
      <c r="D129" s="5" t="s">
        <v>1949</v>
      </c>
      <c r="E129" s="5" t="s">
        <v>1950</v>
      </c>
      <c r="F129" s="5" t="s">
        <v>1951</v>
      </c>
      <c r="G129" s="5" t="s">
        <v>1624</v>
      </c>
      <c r="H129" s="5" t="s">
        <v>1952</v>
      </c>
      <c r="J129" s="5" t="s">
        <v>2923</v>
      </c>
    </row>
    <row r="130" spans="1:10">
      <c r="A130" s="5">
        <v>129</v>
      </c>
      <c r="B130" s="5" t="s">
        <v>1444</v>
      </c>
      <c r="C130" s="5" t="s">
        <v>169</v>
      </c>
      <c r="D130" s="5" t="s">
        <v>1953</v>
      </c>
      <c r="E130" s="5" t="s">
        <v>1954</v>
      </c>
      <c r="F130" s="5" t="s">
        <v>1955</v>
      </c>
      <c r="G130" s="5" t="s">
        <v>1475</v>
      </c>
      <c r="H130" s="5" t="s">
        <v>1956</v>
      </c>
      <c r="J130" s="5" t="s">
        <v>2923</v>
      </c>
    </row>
    <row r="131" spans="1:10">
      <c r="A131" s="5">
        <v>130</v>
      </c>
      <c r="B131" s="5" t="s">
        <v>1444</v>
      </c>
      <c r="C131" s="5" t="s">
        <v>169</v>
      </c>
      <c r="D131" s="5" t="s">
        <v>1957</v>
      </c>
      <c r="E131" s="5" t="s">
        <v>1958</v>
      </c>
      <c r="F131" s="5" t="s">
        <v>1959</v>
      </c>
      <c r="G131" s="5" t="s">
        <v>1551</v>
      </c>
      <c r="H131" s="5" t="s">
        <v>1960</v>
      </c>
      <c r="J131" s="5" t="s">
        <v>2923</v>
      </c>
    </row>
    <row r="132" spans="1:10">
      <c r="A132" s="5">
        <v>131</v>
      </c>
      <c r="B132" s="5" t="s">
        <v>1444</v>
      </c>
      <c r="C132" s="5" t="s">
        <v>169</v>
      </c>
      <c r="D132" s="5" t="s">
        <v>1961</v>
      </c>
      <c r="E132" s="5" t="s">
        <v>1962</v>
      </c>
      <c r="F132" s="5" t="s">
        <v>1963</v>
      </c>
      <c r="G132" s="5" t="s">
        <v>1508</v>
      </c>
      <c r="H132" s="5" t="s">
        <v>1964</v>
      </c>
      <c r="J132" s="5" t="s">
        <v>2923</v>
      </c>
    </row>
    <row r="133" spans="1:10">
      <c r="A133" s="5">
        <v>132</v>
      </c>
      <c r="B133" s="5" t="s">
        <v>1444</v>
      </c>
      <c r="C133" s="5" t="s">
        <v>169</v>
      </c>
      <c r="D133" s="5" t="s">
        <v>1965</v>
      </c>
      <c r="E133" s="5" t="s">
        <v>1966</v>
      </c>
      <c r="F133" s="5" t="s">
        <v>1967</v>
      </c>
      <c r="G133" s="5" t="s">
        <v>1452</v>
      </c>
      <c r="H133" s="5" t="s">
        <v>1968</v>
      </c>
      <c r="J133" s="5" t="s">
        <v>2923</v>
      </c>
    </row>
    <row r="134" spans="1:10">
      <c r="A134" s="5">
        <v>133</v>
      </c>
      <c r="B134" s="5" t="s">
        <v>1444</v>
      </c>
      <c r="C134" s="5" t="s">
        <v>169</v>
      </c>
      <c r="D134" s="5" t="s">
        <v>1969</v>
      </c>
      <c r="E134" s="5" t="s">
        <v>1970</v>
      </c>
      <c r="F134" s="5" t="s">
        <v>1971</v>
      </c>
      <c r="G134" s="5" t="s">
        <v>1513</v>
      </c>
      <c r="H134" s="5" t="s">
        <v>1972</v>
      </c>
      <c r="J134" s="5" t="s">
        <v>2923</v>
      </c>
    </row>
    <row r="135" spans="1:10">
      <c r="A135" s="5">
        <v>134</v>
      </c>
      <c r="B135" s="5" t="s">
        <v>1444</v>
      </c>
      <c r="C135" s="5" t="s">
        <v>169</v>
      </c>
      <c r="D135" s="5" t="s">
        <v>1973</v>
      </c>
      <c r="E135" s="5" t="s">
        <v>1974</v>
      </c>
      <c r="F135" s="5" t="s">
        <v>1975</v>
      </c>
      <c r="G135" s="5" t="s">
        <v>1579</v>
      </c>
      <c r="H135" s="5" t="s">
        <v>1976</v>
      </c>
      <c r="J135" s="5" t="s">
        <v>2923</v>
      </c>
    </row>
    <row r="136" spans="1:10">
      <c r="A136" s="5">
        <v>135</v>
      </c>
      <c r="B136" s="5" t="s">
        <v>1444</v>
      </c>
      <c r="C136" s="5" t="s">
        <v>169</v>
      </c>
      <c r="D136" s="5" t="s">
        <v>1977</v>
      </c>
      <c r="E136" s="5" t="s">
        <v>1978</v>
      </c>
      <c r="F136" s="5" t="s">
        <v>1979</v>
      </c>
      <c r="G136" s="5" t="s">
        <v>1475</v>
      </c>
      <c r="H136" s="5" t="s">
        <v>1980</v>
      </c>
      <c r="J136" s="5" t="s">
        <v>2923</v>
      </c>
    </row>
    <row r="137" spans="1:10">
      <c r="A137" s="5">
        <v>136</v>
      </c>
      <c r="B137" s="5" t="s">
        <v>1444</v>
      </c>
      <c r="C137" s="5" t="s">
        <v>169</v>
      </c>
      <c r="D137" s="5" t="s">
        <v>1981</v>
      </c>
      <c r="E137" s="5" t="s">
        <v>1982</v>
      </c>
      <c r="F137" s="5" t="s">
        <v>1983</v>
      </c>
      <c r="G137" s="5" t="s">
        <v>1461</v>
      </c>
      <c r="H137" s="5" t="s">
        <v>1984</v>
      </c>
      <c r="J137" s="5" t="s">
        <v>2923</v>
      </c>
    </row>
    <row r="138" spans="1:10">
      <c r="A138" s="5">
        <v>137</v>
      </c>
      <c r="B138" s="5" t="s">
        <v>1444</v>
      </c>
      <c r="C138" s="5" t="s">
        <v>169</v>
      </c>
      <c r="D138" s="5" t="s">
        <v>1985</v>
      </c>
      <c r="E138" s="5" t="s">
        <v>1986</v>
      </c>
      <c r="F138" s="5" t="s">
        <v>1987</v>
      </c>
      <c r="G138" s="5" t="s">
        <v>1457</v>
      </c>
      <c r="H138" s="5" t="s">
        <v>1988</v>
      </c>
      <c r="J138" s="5" t="s">
        <v>2923</v>
      </c>
    </row>
    <row r="139" spans="1:10">
      <c r="A139" s="5">
        <v>138</v>
      </c>
      <c r="B139" s="5" t="s">
        <v>1444</v>
      </c>
      <c r="C139" s="5" t="s">
        <v>169</v>
      </c>
      <c r="D139" s="5" t="s">
        <v>2994</v>
      </c>
      <c r="E139" s="5" t="s">
        <v>2995</v>
      </c>
      <c r="F139" s="5" t="s">
        <v>2996</v>
      </c>
      <c r="G139" s="5" t="s">
        <v>1546</v>
      </c>
      <c r="J139" s="5" t="s">
        <v>2923</v>
      </c>
    </row>
    <row r="140" spans="1:10">
      <c r="A140" s="5">
        <v>139</v>
      </c>
      <c r="B140" s="5" t="s">
        <v>1444</v>
      </c>
      <c r="C140" s="5" t="s">
        <v>169</v>
      </c>
      <c r="D140" s="5" t="s">
        <v>1989</v>
      </c>
      <c r="E140" s="5" t="s">
        <v>1990</v>
      </c>
      <c r="F140" s="5" t="s">
        <v>1991</v>
      </c>
      <c r="G140" s="5" t="s">
        <v>1992</v>
      </c>
      <c r="H140" s="5" t="s">
        <v>1993</v>
      </c>
      <c r="J140" s="5" t="s">
        <v>2923</v>
      </c>
    </row>
    <row r="141" spans="1:10">
      <c r="A141" s="5">
        <v>140</v>
      </c>
      <c r="B141" s="5" t="s">
        <v>1444</v>
      </c>
      <c r="C141" s="5" t="s">
        <v>169</v>
      </c>
      <c r="D141" s="5" t="s">
        <v>1994</v>
      </c>
      <c r="E141" s="5" t="s">
        <v>1995</v>
      </c>
      <c r="F141" s="5" t="s">
        <v>1996</v>
      </c>
      <c r="G141" s="5" t="s">
        <v>1568</v>
      </c>
      <c r="J141" s="5" t="s">
        <v>2923</v>
      </c>
    </row>
    <row r="142" spans="1:10">
      <c r="A142" s="5">
        <v>141</v>
      </c>
      <c r="B142" s="5" t="s">
        <v>1444</v>
      </c>
      <c r="C142" s="5" t="s">
        <v>169</v>
      </c>
      <c r="D142" s="5" t="s">
        <v>1997</v>
      </c>
      <c r="E142" s="5" t="s">
        <v>1998</v>
      </c>
      <c r="F142" s="5" t="s">
        <v>1999</v>
      </c>
      <c r="G142" s="5" t="s">
        <v>1579</v>
      </c>
      <c r="H142" s="5" t="s">
        <v>2000</v>
      </c>
      <c r="J142" s="5" t="s">
        <v>2923</v>
      </c>
    </row>
    <row r="143" spans="1:10">
      <c r="A143" s="5">
        <v>142</v>
      </c>
      <c r="B143" s="5" t="s">
        <v>1444</v>
      </c>
      <c r="C143" s="5" t="s">
        <v>169</v>
      </c>
      <c r="D143" s="5" t="s">
        <v>2001</v>
      </c>
      <c r="E143" s="5" t="s">
        <v>2002</v>
      </c>
      <c r="F143" s="5" t="s">
        <v>2003</v>
      </c>
      <c r="G143" s="5" t="s">
        <v>1475</v>
      </c>
      <c r="I143" s="5" t="s">
        <v>2997</v>
      </c>
      <c r="J143" s="5" t="s">
        <v>2923</v>
      </c>
    </row>
    <row r="144" spans="1:10">
      <c r="A144" s="5">
        <v>143</v>
      </c>
      <c r="B144" s="5" t="s">
        <v>1444</v>
      </c>
      <c r="C144" s="5" t="s">
        <v>169</v>
      </c>
      <c r="D144" s="5" t="s">
        <v>2004</v>
      </c>
      <c r="E144" s="5" t="s">
        <v>2005</v>
      </c>
      <c r="F144" s="5" t="s">
        <v>2006</v>
      </c>
      <c r="G144" s="5" t="s">
        <v>1546</v>
      </c>
      <c r="J144" s="5" t="s">
        <v>2923</v>
      </c>
    </row>
    <row r="145" spans="1:10">
      <c r="A145" s="5">
        <v>144</v>
      </c>
      <c r="B145" s="5" t="s">
        <v>1444</v>
      </c>
      <c r="C145" s="5" t="s">
        <v>169</v>
      </c>
      <c r="D145" s="5" t="s">
        <v>2007</v>
      </c>
      <c r="E145" s="5" t="s">
        <v>2008</v>
      </c>
      <c r="F145" s="5" t="s">
        <v>2009</v>
      </c>
      <c r="G145" s="5" t="s">
        <v>1660</v>
      </c>
      <c r="J145" s="5" t="s">
        <v>2923</v>
      </c>
    </row>
    <row r="146" spans="1:10">
      <c r="A146" s="5">
        <v>145</v>
      </c>
      <c r="B146" s="5" t="s">
        <v>1444</v>
      </c>
      <c r="C146" s="5" t="s">
        <v>169</v>
      </c>
      <c r="D146" s="5" t="s">
        <v>2010</v>
      </c>
      <c r="E146" s="5" t="s">
        <v>2011</v>
      </c>
      <c r="F146" s="5" t="s">
        <v>2012</v>
      </c>
      <c r="G146" s="5" t="s">
        <v>1746</v>
      </c>
      <c r="J146" s="5" t="s">
        <v>2923</v>
      </c>
    </row>
    <row r="147" spans="1:10">
      <c r="A147" s="5">
        <v>146</v>
      </c>
      <c r="B147" s="5" t="s">
        <v>1444</v>
      </c>
      <c r="C147" s="5" t="s">
        <v>169</v>
      </c>
      <c r="D147" s="5" t="s">
        <v>2013</v>
      </c>
      <c r="E147" s="5" t="s">
        <v>2014</v>
      </c>
      <c r="F147" s="5" t="s">
        <v>2015</v>
      </c>
      <c r="G147" s="5" t="s">
        <v>1742</v>
      </c>
      <c r="H147" s="5" t="s">
        <v>1693</v>
      </c>
      <c r="J147" s="5" t="s">
        <v>2923</v>
      </c>
    </row>
    <row r="148" spans="1:10">
      <c r="A148" s="5">
        <v>147</v>
      </c>
      <c r="B148" s="5" t="s">
        <v>1444</v>
      </c>
      <c r="C148" s="5" t="s">
        <v>169</v>
      </c>
      <c r="D148" s="5" t="s">
        <v>2016</v>
      </c>
      <c r="E148" s="5" t="s">
        <v>2017</v>
      </c>
      <c r="F148" s="5" t="s">
        <v>2018</v>
      </c>
      <c r="G148" s="5" t="s">
        <v>1579</v>
      </c>
      <c r="H148" s="5" t="s">
        <v>2019</v>
      </c>
      <c r="J148" s="5" t="s">
        <v>2923</v>
      </c>
    </row>
    <row r="149" spans="1:10">
      <c r="A149" s="5">
        <v>148</v>
      </c>
      <c r="B149" s="5" t="s">
        <v>1444</v>
      </c>
      <c r="C149" s="5" t="s">
        <v>169</v>
      </c>
      <c r="D149" s="5" t="s">
        <v>2020</v>
      </c>
      <c r="E149" s="5" t="s">
        <v>2021</v>
      </c>
      <c r="F149" s="5" t="s">
        <v>2022</v>
      </c>
      <c r="G149" s="5" t="s">
        <v>1624</v>
      </c>
      <c r="J149" s="5" t="s">
        <v>2923</v>
      </c>
    </row>
    <row r="150" spans="1:10">
      <c r="A150" s="5">
        <v>149</v>
      </c>
      <c r="B150" s="5" t="s">
        <v>1444</v>
      </c>
      <c r="C150" s="5" t="s">
        <v>169</v>
      </c>
      <c r="D150" s="5" t="s">
        <v>2023</v>
      </c>
      <c r="E150" s="5" t="s">
        <v>2024</v>
      </c>
      <c r="F150" s="5" t="s">
        <v>2025</v>
      </c>
      <c r="G150" s="5" t="s">
        <v>1475</v>
      </c>
      <c r="H150" s="5" t="s">
        <v>2026</v>
      </c>
      <c r="J150" s="5" t="s">
        <v>2923</v>
      </c>
    </row>
    <row r="151" spans="1:10">
      <c r="A151" s="5">
        <v>150</v>
      </c>
      <c r="B151" s="5" t="s">
        <v>1444</v>
      </c>
      <c r="C151" s="5" t="s">
        <v>169</v>
      </c>
      <c r="D151" s="5" t="s">
        <v>2027</v>
      </c>
      <c r="E151" s="5" t="s">
        <v>2028</v>
      </c>
      <c r="F151" s="5" t="s">
        <v>2029</v>
      </c>
      <c r="G151" s="5" t="s">
        <v>1461</v>
      </c>
      <c r="H151" s="5" t="s">
        <v>2030</v>
      </c>
      <c r="J151" s="5" t="s">
        <v>2923</v>
      </c>
    </row>
    <row r="152" spans="1:10">
      <c r="A152" s="5">
        <v>151</v>
      </c>
      <c r="B152" s="5" t="s">
        <v>1444</v>
      </c>
      <c r="C152" s="5" t="s">
        <v>169</v>
      </c>
      <c r="D152" s="5" t="s">
        <v>2031</v>
      </c>
      <c r="E152" s="5" t="s">
        <v>2032</v>
      </c>
      <c r="F152" s="5" t="s">
        <v>2033</v>
      </c>
      <c r="G152" s="5" t="s">
        <v>1562</v>
      </c>
      <c r="H152" s="5" t="s">
        <v>1693</v>
      </c>
      <c r="J152" s="5" t="s">
        <v>2923</v>
      </c>
    </row>
    <row r="153" spans="1:10">
      <c r="A153" s="5">
        <v>152</v>
      </c>
      <c r="B153" s="5" t="s">
        <v>1444</v>
      </c>
      <c r="C153" s="5" t="s">
        <v>169</v>
      </c>
      <c r="D153" s="5" t="s">
        <v>2034</v>
      </c>
      <c r="E153" s="5" t="s">
        <v>2035</v>
      </c>
      <c r="F153" s="5" t="s">
        <v>2036</v>
      </c>
      <c r="G153" s="5" t="s">
        <v>1475</v>
      </c>
      <c r="H153" s="5" t="s">
        <v>2037</v>
      </c>
      <c r="J153" s="5" t="s">
        <v>2923</v>
      </c>
    </row>
    <row r="154" spans="1:10">
      <c r="A154" s="5">
        <v>153</v>
      </c>
      <c r="B154" s="5" t="s">
        <v>1444</v>
      </c>
      <c r="C154" s="5" t="s">
        <v>169</v>
      </c>
      <c r="D154" s="5" t="s">
        <v>2038</v>
      </c>
      <c r="E154" s="5" t="s">
        <v>2039</v>
      </c>
      <c r="F154" s="5" t="s">
        <v>2040</v>
      </c>
      <c r="G154" s="5" t="s">
        <v>1579</v>
      </c>
      <c r="H154" s="5" t="s">
        <v>2041</v>
      </c>
      <c r="J154" s="5" t="s">
        <v>2923</v>
      </c>
    </row>
    <row r="155" spans="1:10">
      <c r="A155" s="5">
        <v>154</v>
      </c>
      <c r="B155" s="5" t="s">
        <v>1444</v>
      </c>
      <c r="C155" s="5" t="s">
        <v>169</v>
      </c>
      <c r="D155" s="5" t="s">
        <v>2042</v>
      </c>
      <c r="E155" s="5" t="s">
        <v>2043</v>
      </c>
      <c r="F155" s="5" t="s">
        <v>2044</v>
      </c>
      <c r="G155" s="5" t="s">
        <v>1697</v>
      </c>
      <c r="H155" s="5" t="s">
        <v>2045</v>
      </c>
      <c r="J155" s="5" t="s">
        <v>2923</v>
      </c>
    </row>
    <row r="156" spans="1:10">
      <c r="A156" s="5">
        <v>155</v>
      </c>
      <c r="B156" s="5" t="s">
        <v>1444</v>
      </c>
      <c r="C156" s="5" t="s">
        <v>169</v>
      </c>
      <c r="D156" s="5" t="s">
        <v>2046</v>
      </c>
      <c r="E156" s="5" t="s">
        <v>2047</v>
      </c>
      <c r="F156" s="5" t="s">
        <v>2048</v>
      </c>
      <c r="G156" s="5" t="s">
        <v>1770</v>
      </c>
      <c r="H156" s="5" t="s">
        <v>1809</v>
      </c>
      <c r="J156" s="5" t="s">
        <v>2923</v>
      </c>
    </row>
    <row r="157" spans="1:10">
      <c r="A157" s="5">
        <v>156</v>
      </c>
      <c r="B157" s="5" t="s">
        <v>1444</v>
      </c>
      <c r="C157" s="5" t="s">
        <v>169</v>
      </c>
      <c r="D157" s="5" t="s">
        <v>2049</v>
      </c>
      <c r="E157" s="5" t="s">
        <v>2050</v>
      </c>
      <c r="F157" s="5" t="s">
        <v>2051</v>
      </c>
      <c r="G157" s="5" t="s">
        <v>1551</v>
      </c>
      <c r="J157" s="5" t="s">
        <v>2923</v>
      </c>
    </row>
    <row r="158" spans="1:10">
      <c r="A158" s="5">
        <v>157</v>
      </c>
      <c r="B158" s="5" t="s">
        <v>1444</v>
      </c>
      <c r="C158" s="5" t="s">
        <v>169</v>
      </c>
      <c r="D158" s="5" t="s">
        <v>2052</v>
      </c>
      <c r="E158" s="5" t="s">
        <v>2053</v>
      </c>
      <c r="F158" s="5" t="s">
        <v>2054</v>
      </c>
      <c r="G158" s="5" t="s">
        <v>1551</v>
      </c>
      <c r="H158" s="5" t="s">
        <v>2055</v>
      </c>
      <c r="J158" s="5" t="s">
        <v>2923</v>
      </c>
    </row>
    <row r="159" spans="1:10">
      <c r="A159" s="5">
        <v>158</v>
      </c>
      <c r="B159" s="5" t="s">
        <v>1444</v>
      </c>
      <c r="C159" s="5" t="s">
        <v>169</v>
      </c>
      <c r="D159" s="5" t="s">
        <v>2056</v>
      </c>
      <c r="E159" s="5" t="s">
        <v>2057</v>
      </c>
      <c r="F159" s="5" t="s">
        <v>2058</v>
      </c>
      <c r="G159" s="5" t="s">
        <v>1452</v>
      </c>
      <c r="H159" s="5" t="s">
        <v>2059</v>
      </c>
      <c r="J159" s="5" t="s">
        <v>2923</v>
      </c>
    </row>
    <row r="160" spans="1:10">
      <c r="A160" s="5">
        <v>159</v>
      </c>
      <c r="B160" s="5" t="s">
        <v>1444</v>
      </c>
      <c r="C160" s="5" t="s">
        <v>169</v>
      </c>
      <c r="D160" s="5" t="s">
        <v>2060</v>
      </c>
      <c r="E160" s="5" t="s">
        <v>2061</v>
      </c>
      <c r="F160" s="5" t="s">
        <v>2062</v>
      </c>
      <c r="G160" s="5" t="s">
        <v>1546</v>
      </c>
      <c r="H160" s="5" t="s">
        <v>2063</v>
      </c>
      <c r="J160" s="5" t="s">
        <v>2923</v>
      </c>
    </row>
    <row r="161" spans="1:10">
      <c r="A161" s="5">
        <v>160</v>
      </c>
      <c r="B161" s="5" t="s">
        <v>1444</v>
      </c>
      <c r="C161" s="5" t="s">
        <v>169</v>
      </c>
      <c r="D161" s="5" t="s">
        <v>2064</v>
      </c>
      <c r="E161" s="5" t="s">
        <v>2065</v>
      </c>
      <c r="F161" s="5" t="s">
        <v>2066</v>
      </c>
      <c r="G161" s="5" t="s">
        <v>1551</v>
      </c>
      <c r="H161" s="5" t="s">
        <v>2067</v>
      </c>
      <c r="J161" s="5" t="s">
        <v>2923</v>
      </c>
    </row>
    <row r="162" spans="1:10">
      <c r="A162" s="5">
        <v>161</v>
      </c>
      <c r="B162" s="5" t="s">
        <v>1444</v>
      </c>
      <c r="C162" s="5" t="s">
        <v>169</v>
      </c>
      <c r="D162" s="5" t="s">
        <v>2068</v>
      </c>
      <c r="E162" s="5" t="s">
        <v>2069</v>
      </c>
      <c r="F162" s="5" t="s">
        <v>2070</v>
      </c>
      <c r="G162" s="5" t="s">
        <v>1457</v>
      </c>
      <c r="H162" s="5" t="s">
        <v>2071</v>
      </c>
      <c r="J162" s="5" t="s">
        <v>2923</v>
      </c>
    </row>
    <row r="163" spans="1:10">
      <c r="A163" s="5">
        <v>162</v>
      </c>
      <c r="B163" s="5" t="s">
        <v>1444</v>
      </c>
      <c r="C163" s="5" t="s">
        <v>169</v>
      </c>
      <c r="D163" s="5" t="s">
        <v>2072</v>
      </c>
      <c r="E163" s="5" t="s">
        <v>2073</v>
      </c>
      <c r="F163" s="5" t="s">
        <v>2074</v>
      </c>
      <c r="G163" s="5" t="s">
        <v>1682</v>
      </c>
      <c r="J163" s="5" t="s">
        <v>2923</v>
      </c>
    </row>
    <row r="164" spans="1:10">
      <c r="A164" s="5">
        <v>163</v>
      </c>
      <c r="B164" s="5" t="s">
        <v>1444</v>
      </c>
      <c r="C164" s="5" t="s">
        <v>169</v>
      </c>
      <c r="D164" s="5" t="s">
        <v>2075</v>
      </c>
      <c r="E164" s="5" t="s">
        <v>2076</v>
      </c>
      <c r="F164" s="5" t="s">
        <v>2077</v>
      </c>
      <c r="G164" s="5" t="s">
        <v>1697</v>
      </c>
      <c r="H164" s="5" t="s">
        <v>2078</v>
      </c>
      <c r="J164" s="5" t="s">
        <v>2923</v>
      </c>
    </row>
    <row r="165" spans="1:10">
      <c r="A165" s="5">
        <v>164</v>
      </c>
      <c r="B165" s="5" t="s">
        <v>1444</v>
      </c>
      <c r="C165" s="5" t="s">
        <v>169</v>
      </c>
      <c r="D165" s="5" t="s">
        <v>2079</v>
      </c>
      <c r="E165" s="5" t="s">
        <v>2080</v>
      </c>
      <c r="F165" s="5" t="s">
        <v>2081</v>
      </c>
      <c r="G165" s="5" t="s">
        <v>1737</v>
      </c>
      <c r="H165" s="5" t="s">
        <v>2082</v>
      </c>
      <c r="J165" s="5" t="s">
        <v>2923</v>
      </c>
    </row>
    <row r="166" spans="1:10">
      <c r="A166" s="5">
        <v>165</v>
      </c>
      <c r="B166" s="5" t="s">
        <v>1444</v>
      </c>
      <c r="C166" s="5" t="s">
        <v>169</v>
      </c>
      <c r="D166" s="5" t="s">
        <v>2083</v>
      </c>
      <c r="E166" s="5" t="s">
        <v>2084</v>
      </c>
      <c r="F166" s="5" t="s">
        <v>2085</v>
      </c>
      <c r="G166" s="5" t="s">
        <v>1737</v>
      </c>
      <c r="H166" s="5" t="s">
        <v>2067</v>
      </c>
      <c r="J166" s="5" t="s">
        <v>2923</v>
      </c>
    </row>
    <row r="167" spans="1:10">
      <c r="A167" s="5">
        <v>166</v>
      </c>
      <c r="B167" s="5" t="s">
        <v>1444</v>
      </c>
      <c r="C167" s="5" t="s">
        <v>169</v>
      </c>
      <c r="D167" s="5" t="s">
        <v>2086</v>
      </c>
      <c r="E167" s="5" t="s">
        <v>2087</v>
      </c>
      <c r="F167" s="5" t="s">
        <v>2088</v>
      </c>
      <c r="G167" s="5" t="s">
        <v>1737</v>
      </c>
      <c r="H167" s="5" t="s">
        <v>2089</v>
      </c>
      <c r="J167" s="5" t="s">
        <v>2923</v>
      </c>
    </row>
    <row r="168" spans="1:10">
      <c r="A168" s="5">
        <v>167</v>
      </c>
      <c r="B168" s="5" t="s">
        <v>1444</v>
      </c>
      <c r="C168" s="5" t="s">
        <v>169</v>
      </c>
      <c r="D168" s="5" t="s">
        <v>2090</v>
      </c>
      <c r="E168" s="5" t="s">
        <v>2091</v>
      </c>
      <c r="F168" s="5" t="s">
        <v>2092</v>
      </c>
      <c r="G168" s="5" t="s">
        <v>1770</v>
      </c>
      <c r="H168" s="5" t="s">
        <v>2093</v>
      </c>
      <c r="J168" s="5" t="s">
        <v>2923</v>
      </c>
    </row>
    <row r="169" spans="1:10">
      <c r="A169" s="5">
        <v>168</v>
      </c>
      <c r="B169" s="5" t="s">
        <v>1444</v>
      </c>
      <c r="C169" s="5" t="s">
        <v>169</v>
      </c>
      <c r="D169" s="5" t="s">
        <v>2094</v>
      </c>
      <c r="E169" s="5" t="s">
        <v>2095</v>
      </c>
      <c r="F169" s="5" t="s">
        <v>2096</v>
      </c>
      <c r="G169" s="5" t="s">
        <v>1629</v>
      </c>
      <c r="H169" s="5" t="s">
        <v>2097</v>
      </c>
      <c r="J169" s="5" t="s">
        <v>2923</v>
      </c>
    </row>
    <row r="170" spans="1:10">
      <c r="A170" s="5">
        <v>169</v>
      </c>
      <c r="B170" s="5" t="s">
        <v>1444</v>
      </c>
      <c r="C170" s="5" t="s">
        <v>169</v>
      </c>
      <c r="D170" s="5" t="s">
        <v>2098</v>
      </c>
      <c r="E170" s="5" t="s">
        <v>2099</v>
      </c>
      <c r="F170" s="5" t="s">
        <v>2100</v>
      </c>
      <c r="G170" s="5" t="s">
        <v>1568</v>
      </c>
      <c r="H170" s="5" t="s">
        <v>2101</v>
      </c>
      <c r="J170" s="5" t="s">
        <v>2923</v>
      </c>
    </row>
    <row r="171" spans="1:10">
      <c r="A171" s="5">
        <v>170</v>
      </c>
      <c r="B171" s="5" t="s">
        <v>1444</v>
      </c>
      <c r="C171" s="5" t="s">
        <v>169</v>
      </c>
      <c r="D171" s="5" t="s">
        <v>2102</v>
      </c>
      <c r="E171" s="5" t="s">
        <v>2103</v>
      </c>
      <c r="F171" s="5" t="s">
        <v>2104</v>
      </c>
      <c r="G171" s="5" t="s">
        <v>1562</v>
      </c>
      <c r="H171" s="5" t="s">
        <v>2105</v>
      </c>
      <c r="J171" s="5" t="s">
        <v>2923</v>
      </c>
    </row>
    <row r="172" spans="1:10">
      <c r="A172" s="5">
        <v>171</v>
      </c>
      <c r="B172" s="5" t="s">
        <v>1444</v>
      </c>
      <c r="C172" s="5" t="s">
        <v>169</v>
      </c>
      <c r="D172" s="5" t="s">
        <v>2106</v>
      </c>
      <c r="E172" s="5" t="s">
        <v>2107</v>
      </c>
      <c r="F172" s="5" t="s">
        <v>2108</v>
      </c>
      <c r="G172" s="5" t="s">
        <v>1629</v>
      </c>
      <c r="H172" s="5" t="s">
        <v>2109</v>
      </c>
      <c r="J172" s="5" t="s">
        <v>2923</v>
      </c>
    </row>
    <row r="173" spans="1:10">
      <c r="A173" s="5">
        <v>172</v>
      </c>
      <c r="B173" s="5" t="s">
        <v>1444</v>
      </c>
      <c r="C173" s="5" t="s">
        <v>169</v>
      </c>
      <c r="D173" s="5" t="s">
        <v>2110</v>
      </c>
      <c r="E173" s="5" t="s">
        <v>2111</v>
      </c>
      <c r="F173" s="5" t="s">
        <v>2112</v>
      </c>
      <c r="G173" s="5" t="s">
        <v>1795</v>
      </c>
      <c r="H173" s="5" t="s">
        <v>2113</v>
      </c>
      <c r="J173" s="5" t="s">
        <v>2923</v>
      </c>
    </row>
    <row r="174" spans="1:10">
      <c r="A174" s="5">
        <v>173</v>
      </c>
      <c r="B174" s="5" t="s">
        <v>1444</v>
      </c>
      <c r="C174" s="5" t="s">
        <v>169</v>
      </c>
      <c r="D174" s="5" t="s">
        <v>2114</v>
      </c>
      <c r="E174" s="5" t="s">
        <v>2115</v>
      </c>
      <c r="F174" s="5" t="s">
        <v>2116</v>
      </c>
      <c r="G174" s="5" t="s">
        <v>1660</v>
      </c>
      <c r="H174" s="5" t="s">
        <v>2117</v>
      </c>
      <c r="J174" s="5" t="s">
        <v>2923</v>
      </c>
    </row>
    <row r="175" spans="1:10">
      <c r="A175" s="5">
        <v>174</v>
      </c>
      <c r="B175" s="5" t="s">
        <v>1444</v>
      </c>
      <c r="C175" s="5" t="s">
        <v>169</v>
      </c>
      <c r="D175" s="5" t="s">
        <v>2118</v>
      </c>
      <c r="E175" s="5" t="s">
        <v>2119</v>
      </c>
      <c r="F175" s="5" t="s">
        <v>2120</v>
      </c>
      <c r="G175" s="5" t="s">
        <v>1483</v>
      </c>
      <c r="H175" s="5" t="s">
        <v>2121</v>
      </c>
      <c r="J175" s="5" t="s">
        <v>2923</v>
      </c>
    </row>
    <row r="176" spans="1:10">
      <c r="A176" s="5">
        <v>175</v>
      </c>
      <c r="B176" s="5" t="s">
        <v>1444</v>
      </c>
      <c r="C176" s="5" t="s">
        <v>169</v>
      </c>
      <c r="D176" s="5" t="s">
        <v>2122</v>
      </c>
      <c r="E176" s="5" t="s">
        <v>2123</v>
      </c>
      <c r="F176" s="5" t="s">
        <v>2124</v>
      </c>
      <c r="G176" s="5" t="s">
        <v>1562</v>
      </c>
      <c r="H176" s="5" t="s">
        <v>1809</v>
      </c>
      <c r="J176" s="5" t="s">
        <v>2923</v>
      </c>
    </row>
    <row r="177" spans="1:10">
      <c r="A177" s="5">
        <v>176</v>
      </c>
      <c r="B177" s="5" t="s">
        <v>1444</v>
      </c>
      <c r="C177" s="5" t="s">
        <v>169</v>
      </c>
      <c r="D177" s="5" t="s">
        <v>2125</v>
      </c>
      <c r="E177" s="5" t="s">
        <v>2126</v>
      </c>
      <c r="F177" s="5" t="s">
        <v>2127</v>
      </c>
      <c r="G177" s="5" t="s">
        <v>1483</v>
      </c>
      <c r="H177" s="5" t="s">
        <v>1558</v>
      </c>
      <c r="J177" s="5" t="s">
        <v>2923</v>
      </c>
    </row>
    <row r="178" spans="1:10">
      <c r="A178" s="5">
        <v>177</v>
      </c>
      <c r="B178" s="5" t="s">
        <v>1444</v>
      </c>
      <c r="C178" s="5" t="s">
        <v>169</v>
      </c>
      <c r="D178" s="5" t="s">
        <v>2128</v>
      </c>
      <c r="E178" s="5" t="s">
        <v>2129</v>
      </c>
      <c r="F178" s="5" t="s">
        <v>2130</v>
      </c>
      <c r="G178" s="5" t="s">
        <v>1466</v>
      </c>
      <c r="H178" s="5" t="s">
        <v>2131</v>
      </c>
      <c r="J178" s="5" t="s">
        <v>2923</v>
      </c>
    </row>
    <row r="179" spans="1:10">
      <c r="A179" s="5">
        <v>178</v>
      </c>
      <c r="B179" s="5" t="s">
        <v>1444</v>
      </c>
      <c r="C179" s="5" t="s">
        <v>169</v>
      </c>
      <c r="D179" s="5" t="s">
        <v>2132</v>
      </c>
      <c r="E179" s="5" t="s">
        <v>2133</v>
      </c>
      <c r="F179" s="5" t="s">
        <v>2134</v>
      </c>
      <c r="G179" s="5" t="s">
        <v>1466</v>
      </c>
      <c r="H179" s="5" t="s">
        <v>2135</v>
      </c>
      <c r="J179" s="5" t="s">
        <v>2923</v>
      </c>
    </row>
    <row r="180" spans="1:10">
      <c r="A180" s="5">
        <v>179</v>
      </c>
      <c r="B180" s="5" t="s">
        <v>1444</v>
      </c>
      <c r="C180" s="5" t="s">
        <v>169</v>
      </c>
      <c r="D180" s="5" t="s">
        <v>2136</v>
      </c>
      <c r="E180" s="5" t="s">
        <v>2137</v>
      </c>
      <c r="F180" s="5" t="s">
        <v>2138</v>
      </c>
      <c r="G180" s="5" t="s">
        <v>2139</v>
      </c>
      <c r="J180" s="5" t="s">
        <v>2923</v>
      </c>
    </row>
    <row r="181" spans="1:10">
      <c r="A181" s="5">
        <v>180</v>
      </c>
      <c r="B181" s="5" t="s">
        <v>1444</v>
      </c>
      <c r="C181" s="5" t="s">
        <v>169</v>
      </c>
      <c r="D181" s="5" t="s">
        <v>2140</v>
      </c>
      <c r="E181" s="5" t="s">
        <v>2141</v>
      </c>
      <c r="F181" s="5" t="s">
        <v>2142</v>
      </c>
      <c r="G181" s="5" t="s">
        <v>1457</v>
      </c>
      <c r="H181" s="5" t="s">
        <v>2143</v>
      </c>
      <c r="J181" s="5" t="s">
        <v>2923</v>
      </c>
    </row>
    <row r="182" spans="1:10">
      <c r="A182" s="5">
        <v>181</v>
      </c>
      <c r="B182" s="5" t="s">
        <v>1444</v>
      </c>
      <c r="C182" s="5" t="s">
        <v>169</v>
      </c>
      <c r="D182" s="5" t="s">
        <v>2144</v>
      </c>
      <c r="E182" s="5" t="s">
        <v>2145</v>
      </c>
      <c r="F182" s="5" t="s">
        <v>2146</v>
      </c>
      <c r="G182" s="5" t="s">
        <v>1461</v>
      </c>
      <c r="H182" s="5" t="s">
        <v>2147</v>
      </c>
      <c r="J182" s="5" t="s">
        <v>2923</v>
      </c>
    </row>
    <row r="183" spans="1:10">
      <c r="A183" s="5">
        <v>182</v>
      </c>
      <c r="B183" s="5" t="s">
        <v>1444</v>
      </c>
      <c r="C183" s="5" t="s">
        <v>169</v>
      </c>
      <c r="D183" s="5" t="s">
        <v>2148</v>
      </c>
      <c r="E183" s="5" t="s">
        <v>2149</v>
      </c>
      <c r="F183" s="5" t="s">
        <v>2150</v>
      </c>
      <c r="G183" s="5" t="s">
        <v>1452</v>
      </c>
      <c r="H183" s="5" t="s">
        <v>2151</v>
      </c>
      <c r="J183" s="5" t="s">
        <v>2923</v>
      </c>
    </row>
    <row r="184" spans="1:10">
      <c r="A184" s="5">
        <v>183</v>
      </c>
      <c r="B184" s="5" t="s">
        <v>1444</v>
      </c>
      <c r="C184" s="5" t="s">
        <v>169</v>
      </c>
      <c r="D184" s="5" t="s">
        <v>2152</v>
      </c>
      <c r="E184" s="5" t="s">
        <v>2153</v>
      </c>
      <c r="F184" s="5" t="s">
        <v>2154</v>
      </c>
      <c r="G184" s="5" t="s">
        <v>1562</v>
      </c>
      <c r="J184" s="5" t="s">
        <v>2923</v>
      </c>
    </row>
    <row r="185" spans="1:10">
      <c r="A185" s="5">
        <v>184</v>
      </c>
      <c r="B185" s="5" t="s">
        <v>1444</v>
      </c>
      <c r="C185" s="5" t="s">
        <v>169</v>
      </c>
      <c r="D185" s="5" t="s">
        <v>2155</v>
      </c>
      <c r="E185" s="5" t="s">
        <v>2156</v>
      </c>
      <c r="F185" s="5" t="s">
        <v>2157</v>
      </c>
      <c r="G185" s="5" t="s">
        <v>1660</v>
      </c>
      <c r="H185" s="5" t="s">
        <v>2158</v>
      </c>
      <c r="J185" s="5" t="s">
        <v>2923</v>
      </c>
    </row>
    <row r="186" spans="1:10">
      <c r="A186" s="5">
        <v>185</v>
      </c>
      <c r="B186" s="5" t="s">
        <v>1444</v>
      </c>
      <c r="C186" s="5" t="s">
        <v>169</v>
      </c>
      <c r="D186" s="5" t="s">
        <v>2159</v>
      </c>
      <c r="E186" s="5" t="s">
        <v>2160</v>
      </c>
      <c r="F186" s="5" t="s">
        <v>2161</v>
      </c>
      <c r="G186" s="5" t="s">
        <v>1529</v>
      </c>
      <c r="J186" s="5" t="s">
        <v>2923</v>
      </c>
    </row>
    <row r="187" spans="1:10">
      <c r="A187" s="5">
        <v>186</v>
      </c>
      <c r="B187" s="5" t="s">
        <v>1444</v>
      </c>
      <c r="C187" s="5" t="s">
        <v>169</v>
      </c>
      <c r="D187" s="5" t="s">
        <v>2162</v>
      </c>
      <c r="E187" s="5" t="s">
        <v>2163</v>
      </c>
      <c r="F187" s="5" t="s">
        <v>2164</v>
      </c>
      <c r="G187" s="5" t="s">
        <v>1546</v>
      </c>
      <c r="H187" s="5" t="s">
        <v>2165</v>
      </c>
      <c r="I187" s="5" t="s">
        <v>2166</v>
      </c>
      <c r="J187" s="5" t="s">
        <v>2923</v>
      </c>
    </row>
    <row r="188" spans="1:10">
      <c r="A188" s="5">
        <v>187</v>
      </c>
      <c r="B188" s="5" t="s">
        <v>1444</v>
      </c>
      <c r="C188" s="5" t="s">
        <v>169</v>
      </c>
      <c r="D188" s="5" t="s">
        <v>2167</v>
      </c>
      <c r="E188" s="5" t="s">
        <v>2168</v>
      </c>
      <c r="F188" s="5" t="s">
        <v>2169</v>
      </c>
      <c r="G188" s="5" t="s">
        <v>1551</v>
      </c>
      <c r="J188" s="5" t="s">
        <v>2923</v>
      </c>
    </row>
    <row r="189" spans="1:10">
      <c r="A189" s="5">
        <v>188</v>
      </c>
      <c r="B189" s="5" t="s">
        <v>1444</v>
      </c>
      <c r="C189" s="5" t="s">
        <v>169</v>
      </c>
      <c r="D189" s="5" t="s">
        <v>2170</v>
      </c>
      <c r="E189" s="5" t="s">
        <v>2171</v>
      </c>
      <c r="F189" s="5" t="s">
        <v>2172</v>
      </c>
      <c r="G189" s="5" t="s">
        <v>1466</v>
      </c>
      <c r="J189" s="5" t="s">
        <v>2923</v>
      </c>
    </row>
    <row r="190" spans="1:10">
      <c r="A190" s="5">
        <v>189</v>
      </c>
      <c r="B190" s="5" t="s">
        <v>1444</v>
      </c>
      <c r="C190" s="5" t="s">
        <v>169</v>
      </c>
      <c r="D190" s="5" t="s">
        <v>2173</v>
      </c>
      <c r="E190" s="5" t="s">
        <v>2174</v>
      </c>
      <c r="F190" s="5" t="s">
        <v>2175</v>
      </c>
      <c r="G190" s="5" t="s">
        <v>1579</v>
      </c>
      <c r="H190" s="5" t="s">
        <v>2176</v>
      </c>
      <c r="J190" s="5" t="s">
        <v>2923</v>
      </c>
    </row>
    <row r="191" spans="1:10">
      <c r="A191" s="5">
        <v>190</v>
      </c>
      <c r="B191" s="5" t="s">
        <v>1444</v>
      </c>
      <c r="C191" s="5" t="s">
        <v>169</v>
      </c>
      <c r="D191" s="5" t="s">
        <v>2177</v>
      </c>
      <c r="E191" s="5" t="s">
        <v>2178</v>
      </c>
      <c r="F191" s="5" t="s">
        <v>2179</v>
      </c>
      <c r="G191" s="5" t="s">
        <v>1692</v>
      </c>
      <c r="J191" s="5" t="s">
        <v>2923</v>
      </c>
    </row>
    <row r="192" spans="1:10">
      <c r="A192" s="5">
        <v>191</v>
      </c>
      <c r="B192" s="5" t="s">
        <v>1444</v>
      </c>
      <c r="C192" s="5" t="s">
        <v>169</v>
      </c>
      <c r="D192" s="5" t="s">
        <v>2180</v>
      </c>
      <c r="E192" s="5" t="s">
        <v>2181</v>
      </c>
      <c r="F192" s="5" t="s">
        <v>2182</v>
      </c>
      <c r="G192" s="5" t="s">
        <v>1457</v>
      </c>
      <c r="H192" s="5" t="s">
        <v>2183</v>
      </c>
      <c r="J192" s="5" t="s">
        <v>2923</v>
      </c>
    </row>
    <row r="193" spans="1:10">
      <c r="A193" s="5">
        <v>192</v>
      </c>
      <c r="B193" s="5" t="s">
        <v>1444</v>
      </c>
      <c r="C193" s="5" t="s">
        <v>169</v>
      </c>
      <c r="D193" s="5" t="s">
        <v>2184</v>
      </c>
      <c r="E193" s="5" t="s">
        <v>2185</v>
      </c>
      <c r="F193" s="5" t="s">
        <v>2186</v>
      </c>
      <c r="G193" s="5" t="s">
        <v>1629</v>
      </c>
      <c r="H193" s="5" t="s">
        <v>2187</v>
      </c>
      <c r="J193" s="5" t="s">
        <v>2923</v>
      </c>
    </row>
    <row r="194" spans="1:10">
      <c r="A194" s="5">
        <v>193</v>
      </c>
      <c r="B194" s="5" t="s">
        <v>1444</v>
      </c>
      <c r="C194" s="5" t="s">
        <v>169</v>
      </c>
      <c r="D194" s="5" t="s">
        <v>2188</v>
      </c>
      <c r="E194" s="5" t="s">
        <v>2189</v>
      </c>
      <c r="F194" s="5" t="s">
        <v>2190</v>
      </c>
      <c r="G194" s="5" t="s">
        <v>1568</v>
      </c>
      <c r="H194" s="5" t="s">
        <v>2191</v>
      </c>
      <c r="J194" s="5" t="s">
        <v>2923</v>
      </c>
    </row>
    <row r="195" spans="1:10">
      <c r="A195" s="5">
        <v>194</v>
      </c>
      <c r="B195" s="5" t="s">
        <v>1444</v>
      </c>
      <c r="C195" s="5" t="s">
        <v>169</v>
      </c>
      <c r="D195" s="5" t="s">
        <v>2192</v>
      </c>
      <c r="E195" s="5" t="s">
        <v>2189</v>
      </c>
      <c r="F195" s="5" t="s">
        <v>2193</v>
      </c>
      <c r="G195" s="5" t="s">
        <v>1860</v>
      </c>
      <c r="J195" s="5" t="s">
        <v>2923</v>
      </c>
    </row>
    <row r="196" spans="1:10">
      <c r="A196" s="5">
        <v>195</v>
      </c>
      <c r="B196" s="5" t="s">
        <v>1444</v>
      </c>
      <c r="C196" s="5" t="s">
        <v>169</v>
      </c>
      <c r="D196" s="5" t="s">
        <v>2194</v>
      </c>
      <c r="E196" s="5" t="s">
        <v>2195</v>
      </c>
      <c r="F196" s="5" t="s">
        <v>2196</v>
      </c>
      <c r="G196" s="5" t="s">
        <v>1860</v>
      </c>
      <c r="H196" s="5" t="s">
        <v>2197</v>
      </c>
      <c r="J196" s="5" t="s">
        <v>2923</v>
      </c>
    </row>
    <row r="197" spans="1:10">
      <c r="A197" s="5">
        <v>196</v>
      </c>
      <c r="B197" s="5" t="s">
        <v>1444</v>
      </c>
      <c r="C197" s="5" t="s">
        <v>169</v>
      </c>
      <c r="D197" s="5" t="s">
        <v>2198</v>
      </c>
      <c r="E197" s="5" t="s">
        <v>2199</v>
      </c>
      <c r="F197" s="5" t="s">
        <v>2200</v>
      </c>
      <c r="G197" s="5" t="s">
        <v>2201</v>
      </c>
      <c r="H197" s="5" t="s">
        <v>2202</v>
      </c>
      <c r="J197" s="5" t="s">
        <v>2923</v>
      </c>
    </row>
    <row r="198" spans="1:10">
      <c r="A198" s="5">
        <v>197</v>
      </c>
      <c r="B198" s="5" t="s">
        <v>1444</v>
      </c>
      <c r="C198" s="5" t="s">
        <v>169</v>
      </c>
      <c r="D198" s="5" t="s">
        <v>2203</v>
      </c>
      <c r="E198" s="5" t="s">
        <v>2204</v>
      </c>
      <c r="F198" s="5" t="s">
        <v>2205</v>
      </c>
      <c r="G198" s="5" t="s">
        <v>1860</v>
      </c>
      <c r="H198" s="5" t="s">
        <v>2206</v>
      </c>
      <c r="J198" s="5" t="s">
        <v>2923</v>
      </c>
    </row>
    <row r="199" spans="1:10">
      <c r="A199" s="5">
        <v>198</v>
      </c>
      <c r="B199" s="5" t="s">
        <v>1444</v>
      </c>
      <c r="C199" s="5" t="s">
        <v>169</v>
      </c>
      <c r="D199" s="5" t="s">
        <v>2207</v>
      </c>
      <c r="E199" s="5" t="s">
        <v>2208</v>
      </c>
      <c r="F199" s="5" t="s">
        <v>2209</v>
      </c>
      <c r="G199" s="5" t="s">
        <v>1692</v>
      </c>
      <c r="J199" s="5" t="s">
        <v>2923</v>
      </c>
    </row>
    <row r="200" spans="1:10">
      <c r="A200" s="5">
        <v>199</v>
      </c>
      <c r="B200" s="5" t="s">
        <v>1444</v>
      </c>
      <c r="C200" s="5" t="s">
        <v>169</v>
      </c>
      <c r="D200" s="5" t="s">
        <v>2210</v>
      </c>
      <c r="E200" s="5" t="s">
        <v>2211</v>
      </c>
      <c r="F200" s="5" t="s">
        <v>2212</v>
      </c>
      <c r="G200" s="5" t="s">
        <v>2213</v>
      </c>
      <c r="H200" s="5" t="s">
        <v>2214</v>
      </c>
      <c r="J200" s="5" t="s">
        <v>2923</v>
      </c>
    </row>
    <row r="201" spans="1:10">
      <c r="A201" s="5">
        <v>200</v>
      </c>
      <c r="B201" s="5" t="s">
        <v>1444</v>
      </c>
      <c r="C201" s="5" t="s">
        <v>169</v>
      </c>
      <c r="D201" s="5" t="s">
        <v>2215</v>
      </c>
      <c r="E201" s="5" t="s">
        <v>2216</v>
      </c>
      <c r="F201" s="5" t="s">
        <v>2217</v>
      </c>
      <c r="G201" s="5" t="s">
        <v>1568</v>
      </c>
      <c r="H201" s="5" t="s">
        <v>2218</v>
      </c>
      <c r="J201" s="5" t="s">
        <v>2923</v>
      </c>
    </row>
    <row r="202" spans="1:10">
      <c r="A202" s="5">
        <v>201</v>
      </c>
      <c r="B202" s="5" t="s">
        <v>1444</v>
      </c>
      <c r="C202" s="5" t="s">
        <v>169</v>
      </c>
      <c r="D202" s="5" t="s">
        <v>2219</v>
      </c>
      <c r="E202" s="5" t="s">
        <v>2220</v>
      </c>
      <c r="F202" s="5" t="s">
        <v>2221</v>
      </c>
      <c r="G202" s="5" t="s">
        <v>1457</v>
      </c>
      <c r="J202" s="5" t="s">
        <v>2923</v>
      </c>
    </row>
    <row r="203" spans="1:10">
      <c r="A203" s="5">
        <v>202</v>
      </c>
      <c r="B203" s="5" t="s">
        <v>1444</v>
      </c>
      <c r="C203" s="5" t="s">
        <v>169</v>
      </c>
      <c r="D203" s="5" t="s">
        <v>2222</v>
      </c>
      <c r="E203" s="5" t="s">
        <v>2223</v>
      </c>
      <c r="F203" s="5" t="s">
        <v>2224</v>
      </c>
      <c r="G203" s="5" t="s">
        <v>1795</v>
      </c>
      <c r="H203" s="5" t="s">
        <v>2225</v>
      </c>
      <c r="J203" s="5" t="s">
        <v>2923</v>
      </c>
    </row>
    <row r="204" spans="1:10">
      <c r="A204" s="5">
        <v>203</v>
      </c>
      <c r="B204" s="5" t="s">
        <v>1444</v>
      </c>
      <c r="C204" s="5" t="s">
        <v>169</v>
      </c>
      <c r="D204" s="5" t="s">
        <v>2226</v>
      </c>
      <c r="E204" s="5" t="s">
        <v>2227</v>
      </c>
      <c r="F204" s="5" t="s">
        <v>2228</v>
      </c>
      <c r="G204" s="5" t="s">
        <v>2229</v>
      </c>
      <c r="H204" s="5" t="s">
        <v>2230</v>
      </c>
      <c r="J204" s="5" t="s">
        <v>2923</v>
      </c>
    </row>
    <row r="205" spans="1:10">
      <c r="A205" s="5">
        <v>204</v>
      </c>
      <c r="B205" s="5" t="s">
        <v>1444</v>
      </c>
      <c r="C205" s="5" t="s">
        <v>169</v>
      </c>
      <c r="D205" s="5" t="s">
        <v>2231</v>
      </c>
      <c r="E205" s="5" t="s">
        <v>2232</v>
      </c>
      <c r="F205" s="5" t="s">
        <v>2233</v>
      </c>
      <c r="G205" s="5" t="s">
        <v>1492</v>
      </c>
      <c r="H205" s="5" t="s">
        <v>2234</v>
      </c>
      <c r="J205" s="5" t="s">
        <v>2923</v>
      </c>
    </row>
    <row r="206" spans="1:10">
      <c r="A206" s="5">
        <v>205</v>
      </c>
      <c r="B206" s="5" t="s">
        <v>1444</v>
      </c>
      <c r="C206" s="5" t="s">
        <v>169</v>
      </c>
      <c r="D206" s="5" t="s">
        <v>2235</v>
      </c>
      <c r="E206" s="5" t="s">
        <v>2236</v>
      </c>
      <c r="F206" s="5" t="s">
        <v>2237</v>
      </c>
      <c r="G206" s="5" t="s">
        <v>1705</v>
      </c>
      <c r="H206" s="5" t="s">
        <v>2238</v>
      </c>
      <c r="J206" s="5" t="s">
        <v>2923</v>
      </c>
    </row>
    <row r="207" spans="1:10">
      <c r="A207" s="5">
        <v>206</v>
      </c>
      <c r="B207" s="5" t="s">
        <v>1444</v>
      </c>
      <c r="C207" s="5" t="s">
        <v>169</v>
      </c>
      <c r="D207" s="5" t="s">
        <v>2239</v>
      </c>
      <c r="E207" s="5" t="s">
        <v>2240</v>
      </c>
      <c r="F207" s="5" t="s">
        <v>2241</v>
      </c>
      <c r="G207" s="5" t="s">
        <v>2242</v>
      </c>
      <c r="J207" s="5" t="s">
        <v>2923</v>
      </c>
    </row>
    <row r="208" spans="1:10">
      <c r="A208" s="5">
        <v>207</v>
      </c>
      <c r="B208" s="5" t="s">
        <v>1444</v>
      </c>
      <c r="C208" s="5" t="s">
        <v>169</v>
      </c>
      <c r="D208" s="5" t="s">
        <v>2243</v>
      </c>
      <c r="E208" s="5" t="s">
        <v>2244</v>
      </c>
      <c r="F208" s="5" t="s">
        <v>2245</v>
      </c>
      <c r="G208" s="5" t="s">
        <v>1457</v>
      </c>
      <c r="J208" s="5" t="s">
        <v>2923</v>
      </c>
    </row>
    <row r="209" spans="1:10">
      <c r="A209" s="5">
        <v>208</v>
      </c>
      <c r="B209" s="5" t="s">
        <v>1444</v>
      </c>
      <c r="C209" s="5" t="s">
        <v>169</v>
      </c>
      <c r="D209" s="5" t="s">
        <v>2246</v>
      </c>
      <c r="E209" s="5" t="s">
        <v>2247</v>
      </c>
      <c r="F209" s="5" t="s">
        <v>2248</v>
      </c>
      <c r="G209" s="5" t="s">
        <v>1855</v>
      </c>
      <c r="H209" s="5" t="s">
        <v>2249</v>
      </c>
      <c r="J209" s="5" t="s">
        <v>2923</v>
      </c>
    </row>
    <row r="210" spans="1:10">
      <c r="A210" s="5">
        <v>209</v>
      </c>
      <c r="B210" s="5" t="s">
        <v>1444</v>
      </c>
      <c r="C210" s="5" t="s">
        <v>169</v>
      </c>
      <c r="D210" s="5" t="s">
        <v>2250</v>
      </c>
      <c r="E210" s="5" t="s">
        <v>2251</v>
      </c>
      <c r="F210" s="5" t="s">
        <v>2252</v>
      </c>
      <c r="G210" s="5" t="s">
        <v>1461</v>
      </c>
      <c r="J210" s="5" t="s">
        <v>2923</v>
      </c>
    </row>
    <row r="211" spans="1:10">
      <c r="A211" s="5">
        <v>210</v>
      </c>
      <c r="B211" s="5" t="s">
        <v>1444</v>
      </c>
      <c r="C211" s="5" t="s">
        <v>169</v>
      </c>
      <c r="D211" s="5" t="s">
        <v>2253</v>
      </c>
      <c r="E211" s="5" t="s">
        <v>2254</v>
      </c>
      <c r="F211" s="5" t="s">
        <v>2255</v>
      </c>
      <c r="G211" s="5" t="s">
        <v>1579</v>
      </c>
      <c r="H211" s="5" t="s">
        <v>2176</v>
      </c>
      <c r="J211" s="5" t="s">
        <v>2923</v>
      </c>
    </row>
    <row r="212" spans="1:10">
      <c r="A212" s="5">
        <v>211</v>
      </c>
      <c r="B212" s="5" t="s">
        <v>1444</v>
      </c>
      <c r="C212" s="5" t="s">
        <v>169</v>
      </c>
      <c r="D212" s="5" t="s">
        <v>2256</v>
      </c>
      <c r="E212" s="5" t="s">
        <v>2257</v>
      </c>
      <c r="F212" s="5" t="s">
        <v>2258</v>
      </c>
      <c r="G212" s="5" t="s">
        <v>2259</v>
      </c>
      <c r="J212" s="5" t="s">
        <v>2923</v>
      </c>
    </row>
    <row r="213" spans="1:10">
      <c r="A213" s="5">
        <v>212</v>
      </c>
      <c r="B213" s="5" t="s">
        <v>1444</v>
      </c>
      <c r="C213" s="5" t="s">
        <v>169</v>
      </c>
      <c r="D213" s="5" t="s">
        <v>2260</v>
      </c>
      <c r="E213" s="5" t="s">
        <v>2261</v>
      </c>
      <c r="F213" s="5" t="s">
        <v>2262</v>
      </c>
      <c r="G213" s="5" t="s">
        <v>1483</v>
      </c>
      <c r="J213" s="5" t="s">
        <v>2923</v>
      </c>
    </row>
    <row r="214" spans="1:10">
      <c r="A214" s="5">
        <v>213</v>
      </c>
      <c r="B214" s="5" t="s">
        <v>1444</v>
      </c>
      <c r="C214" s="5" t="s">
        <v>169</v>
      </c>
      <c r="D214" s="5" t="s">
        <v>2263</v>
      </c>
      <c r="E214" s="5" t="s">
        <v>2264</v>
      </c>
      <c r="F214" s="5" t="s">
        <v>2265</v>
      </c>
      <c r="G214" s="5" t="s">
        <v>1492</v>
      </c>
      <c r="H214" s="5" t="s">
        <v>2266</v>
      </c>
      <c r="J214" s="5" t="s">
        <v>2923</v>
      </c>
    </row>
    <row r="215" spans="1:10">
      <c r="A215" s="5">
        <v>214</v>
      </c>
      <c r="B215" s="5" t="s">
        <v>1444</v>
      </c>
      <c r="C215" s="5" t="s">
        <v>169</v>
      </c>
      <c r="D215" s="5" t="s">
        <v>2267</v>
      </c>
      <c r="E215" s="5" t="s">
        <v>2268</v>
      </c>
      <c r="F215" s="5" t="s">
        <v>2269</v>
      </c>
      <c r="G215" s="5" t="s">
        <v>1461</v>
      </c>
      <c r="H215" s="5" t="s">
        <v>2270</v>
      </c>
      <c r="J215" s="5" t="s">
        <v>2923</v>
      </c>
    </row>
    <row r="216" spans="1:10">
      <c r="A216" s="5">
        <v>215</v>
      </c>
      <c r="B216" s="5" t="s">
        <v>1444</v>
      </c>
      <c r="C216" s="5" t="s">
        <v>169</v>
      </c>
      <c r="D216" s="5" t="s">
        <v>2271</v>
      </c>
      <c r="E216" s="5" t="s">
        <v>2272</v>
      </c>
      <c r="F216" s="5" t="s">
        <v>2273</v>
      </c>
      <c r="G216" s="5" t="s">
        <v>1624</v>
      </c>
      <c r="H216" s="5" t="s">
        <v>2274</v>
      </c>
      <c r="J216" s="5" t="s">
        <v>2923</v>
      </c>
    </row>
    <row r="217" spans="1:10">
      <c r="A217" s="5">
        <v>216</v>
      </c>
      <c r="B217" s="5" t="s">
        <v>1444</v>
      </c>
      <c r="C217" s="5" t="s">
        <v>169</v>
      </c>
      <c r="D217" s="5" t="s">
        <v>2275</v>
      </c>
      <c r="E217" s="5" t="s">
        <v>2276</v>
      </c>
      <c r="F217" s="5" t="s">
        <v>2277</v>
      </c>
      <c r="G217" s="5" t="s">
        <v>1470</v>
      </c>
      <c r="H217" s="5" t="s">
        <v>2278</v>
      </c>
      <c r="J217" s="5" t="s">
        <v>2923</v>
      </c>
    </row>
    <row r="218" spans="1:10">
      <c r="A218" s="5">
        <v>217</v>
      </c>
      <c r="B218" s="5" t="s">
        <v>1444</v>
      </c>
      <c r="C218" s="5" t="s">
        <v>169</v>
      </c>
      <c r="D218" s="5" t="s">
        <v>2279</v>
      </c>
      <c r="E218" s="5" t="s">
        <v>2280</v>
      </c>
      <c r="F218" s="5" t="s">
        <v>2281</v>
      </c>
      <c r="G218" s="5" t="s">
        <v>1457</v>
      </c>
      <c r="H218" s="5" t="s">
        <v>2282</v>
      </c>
      <c r="J218" s="5" t="s">
        <v>2923</v>
      </c>
    </row>
    <row r="219" spans="1:10">
      <c r="A219" s="5">
        <v>218</v>
      </c>
      <c r="B219" s="5" t="s">
        <v>1444</v>
      </c>
      <c r="C219" s="5" t="s">
        <v>169</v>
      </c>
      <c r="D219" s="5" t="s">
        <v>2283</v>
      </c>
      <c r="E219" s="5" t="s">
        <v>2284</v>
      </c>
      <c r="F219" s="5" t="s">
        <v>2285</v>
      </c>
      <c r="G219" s="5" t="s">
        <v>1546</v>
      </c>
      <c r="J219" s="5" t="s">
        <v>2923</v>
      </c>
    </row>
    <row r="220" spans="1:10">
      <c r="A220" s="5">
        <v>219</v>
      </c>
      <c r="B220" s="5" t="s">
        <v>1444</v>
      </c>
      <c r="C220" s="5" t="s">
        <v>169</v>
      </c>
      <c r="D220" s="5" t="s">
        <v>2286</v>
      </c>
      <c r="E220" s="5" t="s">
        <v>2287</v>
      </c>
      <c r="F220" s="5" t="s">
        <v>2288</v>
      </c>
      <c r="G220" s="5" t="s">
        <v>1660</v>
      </c>
      <c r="J220" s="5" t="s">
        <v>2923</v>
      </c>
    </row>
    <row r="221" spans="1:10">
      <c r="A221" s="5">
        <v>220</v>
      </c>
      <c r="B221" s="5" t="s">
        <v>1444</v>
      </c>
      <c r="C221" s="5" t="s">
        <v>169</v>
      </c>
      <c r="D221" s="5" t="s">
        <v>2289</v>
      </c>
      <c r="E221" s="5" t="s">
        <v>2290</v>
      </c>
      <c r="F221" s="5" t="s">
        <v>2291</v>
      </c>
      <c r="G221" s="5" t="s">
        <v>1546</v>
      </c>
      <c r="J221" s="5" t="s">
        <v>2923</v>
      </c>
    </row>
    <row r="222" spans="1:10">
      <c r="A222" s="5">
        <v>221</v>
      </c>
      <c r="B222" s="5" t="s">
        <v>1444</v>
      </c>
      <c r="C222" s="5" t="s">
        <v>169</v>
      </c>
      <c r="D222" s="5" t="s">
        <v>2292</v>
      </c>
      <c r="E222" s="5" t="s">
        <v>2293</v>
      </c>
      <c r="F222" s="5" t="s">
        <v>2294</v>
      </c>
      <c r="G222" s="5" t="s">
        <v>1466</v>
      </c>
      <c r="H222" s="5" t="s">
        <v>2295</v>
      </c>
      <c r="J222" s="5" t="s">
        <v>2923</v>
      </c>
    </row>
    <row r="223" spans="1:10">
      <c r="A223" s="5">
        <v>222</v>
      </c>
      <c r="B223" s="5" t="s">
        <v>1444</v>
      </c>
      <c r="C223" s="5" t="s">
        <v>169</v>
      </c>
      <c r="D223" s="5" t="s">
        <v>2296</v>
      </c>
      <c r="E223" s="5" t="s">
        <v>2297</v>
      </c>
      <c r="F223" s="5" t="s">
        <v>2298</v>
      </c>
      <c r="G223" s="5" t="s">
        <v>1546</v>
      </c>
      <c r="H223" s="5" t="s">
        <v>2299</v>
      </c>
      <c r="J223" s="5" t="s">
        <v>2923</v>
      </c>
    </row>
    <row r="224" spans="1:10">
      <c r="A224" s="5">
        <v>223</v>
      </c>
      <c r="B224" s="5" t="s">
        <v>1444</v>
      </c>
      <c r="C224" s="5" t="s">
        <v>169</v>
      </c>
      <c r="D224" s="5" t="s">
        <v>2300</v>
      </c>
      <c r="E224" s="5" t="s">
        <v>2301</v>
      </c>
      <c r="F224" s="5" t="s">
        <v>2302</v>
      </c>
      <c r="G224" s="5" t="s">
        <v>1579</v>
      </c>
      <c r="H224" s="5" t="s">
        <v>2176</v>
      </c>
      <c r="J224" s="5" t="s">
        <v>2923</v>
      </c>
    </row>
    <row r="225" spans="1:10">
      <c r="A225" s="5">
        <v>224</v>
      </c>
      <c r="B225" s="5" t="s">
        <v>1444</v>
      </c>
      <c r="C225" s="5" t="s">
        <v>169</v>
      </c>
      <c r="D225" s="5" t="s">
        <v>2303</v>
      </c>
      <c r="E225" s="5" t="s">
        <v>2304</v>
      </c>
      <c r="F225" s="5" t="s">
        <v>2305</v>
      </c>
      <c r="G225" s="5" t="s">
        <v>1457</v>
      </c>
      <c r="H225" s="5" t="s">
        <v>2306</v>
      </c>
      <c r="J225" s="5" t="s">
        <v>2923</v>
      </c>
    </row>
    <row r="226" spans="1:10">
      <c r="A226" s="5">
        <v>225</v>
      </c>
      <c r="B226" s="5" t="s">
        <v>1444</v>
      </c>
      <c r="C226" s="5" t="s">
        <v>169</v>
      </c>
      <c r="D226" s="5" t="s">
        <v>2307</v>
      </c>
      <c r="E226" s="5" t="s">
        <v>2308</v>
      </c>
      <c r="F226" s="5" t="s">
        <v>2309</v>
      </c>
      <c r="G226" s="5" t="s">
        <v>1457</v>
      </c>
      <c r="H226" s="5" t="s">
        <v>2310</v>
      </c>
      <c r="J226" s="5" t="s">
        <v>2923</v>
      </c>
    </row>
    <row r="227" spans="1:10">
      <c r="A227" s="5">
        <v>226</v>
      </c>
      <c r="B227" s="5" t="s">
        <v>1444</v>
      </c>
      <c r="C227" s="5" t="s">
        <v>169</v>
      </c>
      <c r="D227" s="5" t="s">
        <v>2311</v>
      </c>
      <c r="E227" s="5" t="s">
        <v>2312</v>
      </c>
      <c r="F227" s="5" t="s">
        <v>2313</v>
      </c>
      <c r="G227" s="5" t="s">
        <v>1579</v>
      </c>
      <c r="H227" s="5" t="s">
        <v>2176</v>
      </c>
      <c r="J227" s="5" t="s">
        <v>2923</v>
      </c>
    </row>
    <row r="228" spans="1:10">
      <c r="A228" s="5">
        <v>227</v>
      </c>
      <c r="B228" s="5" t="s">
        <v>1444</v>
      </c>
      <c r="C228" s="5" t="s">
        <v>169</v>
      </c>
      <c r="D228" s="5" t="s">
        <v>2314</v>
      </c>
      <c r="E228" s="5" t="s">
        <v>2315</v>
      </c>
      <c r="F228" s="5" t="s">
        <v>2316</v>
      </c>
      <c r="G228" s="5" t="s">
        <v>1475</v>
      </c>
      <c r="H228" s="5" t="s">
        <v>2317</v>
      </c>
      <c r="J228" s="5" t="s">
        <v>2923</v>
      </c>
    </row>
    <row r="229" spans="1:10">
      <c r="A229" s="5">
        <v>228</v>
      </c>
      <c r="B229" s="5" t="s">
        <v>1444</v>
      </c>
      <c r="C229" s="5" t="s">
        <v>169</v>
      </c>
      <c r="D229" s="5" t="s">
        <v>2318</v>
      </c>
      <c r="E229" s="5" t="s">
        <v>2319</v>
      </c>
      <c r="F229" s="5" t="s">
        <v>2320</v>
      </c>
      <c r="G229" s="5" t="s">
        <v>2229</v>
      </c>
      <c r="J229" s="5" t="s">
        <v>2923</v>
      </c>
    </row>
    <row r="230" spans="1:10">
      <c r="A230" s="5">
        <v>229</v>
      </c>
      <c r="B230" s="5" t="s">
        <v>1444</v>
      </c>
      <c r="C230" s="5" t="s">
        <v>169</v>
      </c>
      <c r="D230" s="5" t="s">
        <v>2321</v>
      </c>
      <c r="E230" s="5" t="s">
        <v>2322</v>
      </c>
      <c r="F230" s="5" t="s">
        <v>2323</v>
      </c>
      <c r="G230" s="5" t="s">
        <v>1579</v>
      </c>
      <c r="H230" s="5" t="s">
        <v>2176</v>
      </c>
      <c r="J230" s="5" t="s">
        <v>2923</v>
      </c>
    </row>
    <row r="231" spans="1:10">
      <c r="A231" s="5">
        <v>230</v>
      </c>
      <c r="B231" s="5" t="s">
        <v>1444</v>
      </c>
      <c r="C231" s="5" t="s">
        <v>169</v>
      </c>
      <c r="D231" s="5" t="s">
        <v>2324</v>
      </c>
      <c r="E231" s="5" t="s">
        <v>2325</v>
      </c>
      <c r="F231" s="5" t="s">
        <v>2326</v>
      </c>
      <c r="G231" s="5" t="s">
        <v>2327</v>
      </c>
      <c r="H231" s="5" t="s">
        <v>2328</v>
      </c>
      <c r="J231" s="5" t="s">
        <v>2923</v>
      </c>
    </row>
    <row r="232" spans="1:10">
      <c r="A232" s="5">
        <v>231</v>
      </c>
      <c r="B232" s="5" t="s">
        <v>1444</v>
      </c>
      <c r="C232" s="5" t="s">
        <v>169</v>
      </c>
      <c r="D232" s="5" t="s">
        <v>2998</v>
      </c>
      <c r="E232" s="5" t="s">
        <v>2999</v>
      </c>
      <c r="F232" s="5" t="s">
        <v>3000</v>
      </c>
      <c r="G232" s="5" t="s">
        <v>1466</v>
      </c>
      <c r="H232" s="5" t="s">
        <v>3001</v>
      </c>
      <c r="J232" s="5" t="s">
        <v>2923</v>
      </c>
    </row>
    <row r="233" spans="1:10">
      <c r="A233" s="5">
        <v>232</v>
      </c>
      <c r="B233" s="5" t="s">
        <v>1444</v>
      </c>
      <c r="C233" s="5" t="s">
        <v>169</v>
      </c>
      <c r="D233" s="5" t="s">
        <v>2329</v>
      </c>
      <c r="E233" s="5" t="s">
        <v>2330</v>
      </c>
      <c r="F233" s="5" t="s">
        <v>2331</v>
      </c>
      <c r="G233" s="5" t="s">
        <v>1461</v>
      </c>
      <c r="H233" s="5" t="s">
        <v>2332</v>
      </c>
      <c r="J233" s="5" t="s">
        <v>2923</v>
      </c>
    </row>
    <row r="234" spans="1:10">
      <c r="A234" s="5">
        <v>233</v>
      </c>
      <c r="B234" s="5" t="s">
        <v>1444</v>
      </c>
      <c r="C234" s="5" t="s">
        <v>169</v>
      </c>
      <c r="D234" s="5" t="s">
        <v>2333</v>
      </c>
      <c r="E234" s="5" t="s">
        <v>2334</v>
      </c>
      <c r="F234" s="5" t="s">
        <v>2335</v>
      </c>
      <c r="G234" s="5" t="s">
        <v>1562</v>
      </c>
      <c r="H234" s="5" t="s">
        <v>2336</v>
      </c>
      <c r="I234" s="5" t="s">
        <v>2997</v>
      </c>
      <c r="J234" s="5" t="s">
        <v>2923</v>
      </c>
    </row>
    <row r="235" spans="1:10">
      <c r="A235" s="5">
        <v>234</v>
      </c>
      <c r="B235" s="5" t="s">
        <v>1444</v>
      </c>
      <c r="C235" s="5" t="s">
        <v>169</v>
      </c>
      <c r="D235" s="5" t="s">
        <v>2337</v>
      </c>
      <c r="E235" s="5" t="s">
        <v>2338</v>
      </c>
      <c r="F235" s="5" t="s">
        <v>2339</v>
      </c>
      <c r="G235" s="5" t="s">
        <v>1579</v>
      </c>
      <c r="J235" s="5" t="s">
        <v>2923</v>
      </c>
    </row>
    <row r="236" spans="1:10">
      <c r="A236" s="5">
        <v>235</v>
      </c>
      <c r="B236" s="5" t="s">
        <v>1444</v>
      </c>
      <c r="C236" s="5" t="s">
        <v>169</v>
      </c>
      <c r="D236" s="5" t="s">
        <v>2340</v>
      </c>
      <c r="E236" s="5" t="s">
        <v>2341</v>
      </c>
      <c r="F236" s="5" t="s">
        <v>2342</v>
      </c>
      <c r="G236" s="5" t="s">
        <v>1629</v>
      </c>
      <c r="H236" s="5" t="s">
        <v>2343</v>
      </c>
      <c r="J236" s="5" t="s">
        <v>2923</v>
      </c>
    </row>
    <row r="237" spans="1:10">
      <c r="A237" s="5">
        <v>236</v>
      </c>
      <c r="B237" s="5" t="s">
        <v>1444</v>
      </c>
      <c r="C237" s="5" t="s">
        <v>169</v>
      </c>
      <c r="D237" s="5" t="s">
        <v>2344</v>
      </c>
      <c r="E237" s="5" t="s">
        <v>2345</v>
      </c>
      <c r="F237" s="5" t="s">
        <v>2346</v>
      </c>
      <c r="G237" s="5" t="s">
        <v>1624</v>
      </c>
      <c r="H237" s="5" t="s">
        <v>2347</v>
      </c>
      <c r="J237" s="5" t="s">
        <v>2923</v>
      </c>
    </row>
    <row r="238" spans="1:10">
      <c r="A238" s="5">
        <v>237</v>
      </c>
      <c r="B238" s="5" t="s">
        <v>1444</v>
      </c>
      <c r="C238" s="5" t="s">
        <v>169</v>
      </c>
      <c r="D238" s="5" t="s">
        <v>2348</v>
      </c>
      <c r="E238" s="5" t="s">
        <v>2349</v>
      </c>
      <c r="F238" s="5" t="s">
        <v>2350</v>
      </c>
      <c r="G238" s="5" t="s">
        <v>1579</v>
      </c>
      <c r="H238" s="5" t="s">
        <v>2176</v>
      </c>
      <c r="J238" s="5" t="s">
        <v>2923</v>
      </c>
    </row>
    <row r="239" spans="1:10">
      <c r="A239" s="5">
        <v>238</v>
      </c>
      <c r="B239" s="5" t="s">
        <v>1444</v>
      </c>
      <c r="C239" s="5" t="s">
        <v>169</v>
      </c>
      <c r="D239" s="5" t="s">
        <v>2351</v>
      </c>
      <c r="E239" s="5" t="s">
        <v>2352</v>
      </c>
      <c r="F239" s="5" t="s">
        <v>2353</v>
      </c>
      <c r="G239" s="5" t="s">
        <v>1452</v>
      </c>
      <c r="H239" s="5" t="s">
        <v>2354</v>
      </c>
      <c r="J239" s="5" t="s">
        <v>2923</v>
      </c>
    </row>
    <row r="240" spans="1:10">
      <c r="A240" s="5">
        <v>239</v>
      </c>
      <c r="B240" s="5" t="s">
        <v>1444</v>
      </c>
      <c r="C240" s="5" t="s">
        <v>169</v>
      </c>
      <c r="D240" s="5" t="s">
        <v>2355</v>
      </c>
      <c r="E240" s="5" t="s">
        <v>2356</v>
      </c>
      <c r="F240" s="5" t="s">
        <v>2357</v>
      </c>
      <c r="G240" s="5" t="s">
        <v>1660</v>
      </c>
      <c r="H240" s="5" t="s">
        <v>2358</v>
      </c>
      <c r="J240" s="5" t="s">
        <v>2923</v>
      </c>
    </row>
    <row r="241" spans="1:10">
      <c r="A241" s="5">
        <v>240</v>
      </c>
      <c r="B241" s="5" t="s">
        <v>1444</v>
      </c>
      <c r="C241" s="5" t="s">
        <v>169</v>
      </c>
      <c r="D241" s="5" t="s">
        <v>2359</v>
      </c>
      <c r="E241" s="5" t="s">
        <v>2360</v>
      </c>
      <c r="F241" s="5" t="s">
        <v>2361</v>
      </c>
      <c r="G241" s="5" t="s">
        <v>1568</v>
      </c>
      <c r="J241" s="5" t="s">
        <v>2923</v>
      </c>
    </row>
    <row r="242" spans="1:10">
      <c r="A242" s="5">
        <v>241</v>
      </c>
      <c r="B242" s="5" t="s">
        <v>1444</v>
      </c>
      <c r="C242" s="5" t="s">
        <v>169</v>
      </c>
      <c r="D242" s="5" t="s">
        <v>2362</v>
      </c>
      <c r="E242" s="5" t="s">
        <v>2363</v>
      </c>
      <c r="F242" s="5" t="s">
        <v>2364</v>
      </c>
      <c r="G242" s="5" t="s">
        <v>1466</v>
      </c>
      <c r="H242" s="5" t="s">
        <v>2365</v>
      </c>
      <c r="J242" s="5" t="s">
        <v>2923</v>
      </c>
    </row>
    <row r="243" spans="1:10">
      <c r="A243" s="5">
        <v>242</v>
      </c>
      <c r="B243" s="5" t="s">
        <v>1444</v>
      </c>
      <c r="C243" s="5" t="s">
        <v>169</v>
      </c>
      <c r="D243" s="5" t="s">
        <v>2366</v>
      </c>
      <c r="E243" s="5" t="s">
        <v>2367</v>
      </c>
      <c r="F243" s="5" t="s">
        <v>2368</v>
      </c>
      <c r="G243" s="5" t="s">
        <v>1697</v>
      </c>
      <c r="J243" s="5" t="s">
        <v>2923</v>
      </c>
    </row>
    <row r="244" spans="1:10">
      <c r="A244" s="5">
        <v>243</v>
      </c>
      <c r="B244" s="5" t="s">
        <v>1444</v>
      </c>
      <c r="C244" s="5" t="s">
        <v>169</v>
      </c>
      <c r="D244" s="5" t="s">
        <v>2369</v>
      </c>
      <c r="E244" s="5" t="s">
        <v>2370</v>
      </c>
      <c r="F244" s="5" t="s">
        <v>2371</v>
      </c>
      <c r="G244" s="5" t="s">
        <v>1795</v>
      </c>
      <c r="H244" s="5" t="s">
        <v>2372</v>
      </c>
      <c r="J244" s="5" t="s">
        <v>2923</v>
      </c>
    </row>
    <row r="245" spans="1:10">
      <c r="A245" s="5">
        <v>244</v>
      </c>
      <c r="B245" s="5" t="s">
        <v>1444</v>
      </c>
      <c r="C245" s="5" t="s">
        <v>169</v>
      </c>
      <c r="D245" s="5" t="s">
        <v>2373</v>
      </c>
      <c r="E245" s="5" t="s">
        <v>2374</v>
      </c>
      <c r="F245" s="5" t="s">
        <v>2375</v>
      </c>
      <c r="G245" s="5" t="s">
        <v>1470</v>
      </c>
      <c r="J245" s="5" t="s">
        <v>2923</v>
      </c>
    </row>
    <row r="246" spans="1:10">
      <c r="A246" s="5">
        <v>245</v>
      </c>
      <c r="B246" s="5" t="s">
        <v>1444</v>
      </c>
      <c r="C246" s="5" t="s">
        <v>169</v>
      </c>
      <c r="D246" s="5" t="s">
        <v>2376</v>
      </c>
      <c r="E246" s="5" t="s">
        <v>2377</v>
      </c>
      <c r="F246" s="5" t="s">
        <v>2378</v>
      </c>
      <c r="G246" s="5" t="s">
        <v>1692</v>
      </c>
      <c r="H246" s="5" t="s">
        <v>2379</v>
      </c>
      <c r="J246" s="5" t="s">
        <v>2923</v>
      </c>
    </row>
    <row r="247" spans="1:10">
      <c r="A247" s="5">
        <v>246</v>
      </c>
      <c r="B247" s="5" t="s">
        <v>1444</v>
      </c>
      <c r="C247" s="5" t="s">
        <v>169</v>
      </c>
      <c r="D247" s="5" t="s">
        <v>2380</v>
      </c>
      <c r="E247" s="5" t="s">
        <v>2381</v>
      </c>
      <c r="F247" s="5" t="s">
        <v>2382</v>
      </c>
      <c r="G247" s="5" t="s">
        <v>1461</v>
      </c>
      <c r="J247" s="5" t="s">
        <v>2923</v>
      </c>
    </row>
    <row r="248" spans="1:10">
      <c r="A248" s="5">
        <v>247</v>
      </c>
      <c r="B248" s="5" t="s">
        <v>1444</v>
      </c>
      <c r="C248" s="5" t="s">
        <v>169</v>
      </c>
      <c r="D248" s="5" t="s">
        <v>2383</v>
      </c>
      <c r="E248" s="5" t="s">
        <v>2384</v>
      </c>
      <c r="F248" s="5" t="s">
        <v>2385</v>
      </c>
      <c r="G248" s="5" t="s">
        <v>1466</v>
      </c>
      <c r="J248" s="5" t="s">
        <v>2923</v>
      </c>
    </row>
    <row r="249" spans="1:10">
      <c r="A249" s="5">
        <v>248</v>
      </c>
      <c r="B249" s="5" t="s">
        <v>1444</v>
      </c>
      <c r="C249" s="5" t="s">
        <v>169</v>
      </c>
      <c r="D249" s="5" t="s">
        <v>2386</v>
      </c>
      <c r="E249" s="5" t="s">
        <v>2387</v>
      </c>
      <c r="F249" s="5" t="s">
        <v>2388</v>
      </c>
      <c r="G249" s="5" t="s">
        <v>1568</v>
      </c>
      <c r="J249" s="5" t="s">
        <v>2923</v>
      </c>
    </row>
    <row r="250" spans="1:10">
      <c r="A250" s="5">
        <v>249</v>
      </c>
      <c r="B250" s="5" t="s">
        <v>1444</v>
      </c>
      <c r="C250" s="5" t="s">
        <v>169</v>
      </c>
      <c r="D250" s="5" t="s">
        <v>2389</v>
      </c>
      <c r="E250" s="5" t="s">
        <v>2390</v>
      </c>
      <c r="F250" s="5" t="s">
        <v>2391</v>
      </c>
      <c r="G250" s="5" t="s">
        <v>1770</v>
      </c>
      <c r="H250" s="5" t="s">
        <v>2113</v>
      </c>
      <c r="J250" s="5" t="s">
        <v>2923</v>
      </c>
    </row>
    <row r="251" spans="1:10">
      <c r="A251" s="5">
        <v>250</v>
      </c>
      <c r="B251" s="5" t="s">
        <v>1444</v>
      </c>
      <c r="C251" s="5" t="s">
        <v>169</v>
      </c>
      <c r="D251" s="5" t="s">
        <v>2392</v>
      </c>
      <c r="E251" s="5" t="s">
        <v>2393</v>
      </c>
      <c r="F251" s="5" t="s">
        <v>2394</v>
      </c>
      <c r="G251" s="5" t="s">
        <v>1452</v>
      </c>
      <c r="H251" s="5" t="s">
        <v>2395</v>
      </c>
      <c r="J251" s="5" t="s">
        <v>2923</v>
      </c>
    </row>
    <row r="252" spans="1:10">
      <c r="A252" s="5">
        <v>251</v>
      </c>
      <c r="B252" s="5" t="s">
        <v>1444</v>
      </c>
      <c r="C252" s="5" t="s">
        <v>169</v>
      </c>
      <c r="D252" s="5" t="s">
        <v>2396</v>
      </c>
      <c r="E252" s="5" t="s">
        <v>2397</v>
      </c>
      <c r="F252" s="5" t="s">
        <v>2398</v>
      </c>
      <c r="G252" s="5" t="s">
        <v>1624</v>
      </c>
      <c r="H252" s="5" t="s">
        <v>2399</v>
      </c>
      <c r="J252" s="5" t="s">
        <v>2923</v>
      </c>
    </row>
    <row r="253" spans="1:10">
      <c r="A253" s="5">
        <v>252</v>
      </c>
      <c r="B253" s="5" t="s">
        <v>1444</v>
      </c>
      <c r="C253" s="5" t="s">
        <v>169</v>
      </c>
      <c r="D253" s="5" t="s">
        <v>2400</v>
      </c>
      <c r="E253" s="5" t="s">
        <v>2401</v>
      </c>
      <c r="F253" s="5" t="s">
        <v>2402</v>
      </c>
      <c r="G253" s="5" t="s">
        <v>1742</v>
      </c>
      <c r="J253" s="5" t="s">
        <v>2923</v>
      </c>
    </row>
    <row r="254" spans="1:10">
      <c r="A254" s="5">
        <v>253</v>
      </c>
      <c r="B254" s="5" t="s">
        <v>1444</v>
      </c>
      <c r="C254" s="5" t="s">
        <v>169</v>
      </c>
      <c r="D254" s="5" t="s">
        <v>2403</v>
      </c>
      <c r="E254" s="5" t="s">
        <v>2404</v>
      </c>
      <c r="F254" s="5" t="s">
        <v>2405</v>
      </c>
      <c r="G254" s="5" t="s">
        <v>1461</v>
      </c>
      <c r="H254" s="5" t="s">
        <v>2406</v>
      </c>
      <c r="J254" s="5" t="s">
        <v>2923</v>
      </c>
    </row>
    <row r="255" spans="1:10">
      <c r="A255" s="5">
        <v>254</v>
      </c>
      <c r="B255" s="5" t="s">
        <v>1444</v>
      </c>
      <c r="C255" s="5" t="s">
        <v>169</v>
      </c>
      <c r="D255" s="5" t="s">
        <v>3002</v>
      </c>
      <c r="E255" s="5" t="s">
        <v>3003</v>
      </c>
      <c r="F255" s="5" t="s">
        <v>3004</v>
      </c>
      <c r="G255" s="5" t="s">
        <v>1466</v>
      </c>
      <c r="H255" s="5" t="s">
        <v>3005</v>
      </c>
      <c r="J255" s="5" t="s">
        <v>2923</v>
      </c>
    </row>
    <row r="256" spans="1:10">
      <c r="A256" s="5">
        <v>255</v>
      </c>
      <c r="B256" s="5" t="s">
        <v>1444</v>
      </c>
      <c r="C256" s="5" t="s">
        <v>169</v>
      </c>
      <c r="D256" s="5" t="s">
        <v>2952</v>
      </c>
      <c r="E256" s="5" t="s">
        <v>2953</v>
      </c>
      <c r="F256" s="5" t="s">
        <v>2954</v>
      </c>
      <c r="G256" s="5" t="s">
        <v>1551</v>
      </c>
      <c r="H256" s="5" t="s">
        <v>2955</v>
      </c>
      <c r="J256" s="5" t="s">
        <v>2923</v>
      </c>
    </row>
    <row r="257" spans="1:10">
      <c r="A257" s="5">
        <v>256</v>
      </c>
      <c r="B257" s="5" t="s">
        <v>1444</v>
      </c>
      <c r="C257" s="5" t="s">
        <v>169</v>
      </c>
      <c r="D257" s="5" t="s">
        <v>2407</v>
      </c>
      <c r="E257" s="5" t="s">
        <v>2408</v>
      </c>
      <c r="F257" s="5" t="s">
        <v>2409</v>
      </c>
      <c r="G257" s="5" t="s">
        <v>1475</v>
      </c>
      <c r="J257" s="5" t="s">
        <v>2923</v>
      </c>
    </row>
    <row r="258" spans="1:10">
      <c r="A258" s="5">
        <v>257</v>
      </c>
      <c r="B258" s="5" t="s">
        <v>1444</v>
      </c>
      <c r="C258" s="5" t="s">
        <v>169</v>
      </c>
      <c r="D258" s="5" t="s">
        <v>2410</v>
      </c>
      <c r="E258" s="5" t="s">
        <v>2411</v>
      </c>
      <c r="F258" s="5" t="s">
        <v>2412</v>
      </c>
      <c r="G258" s="5" t="s">
        <v>1466</v>
      </c>
      <c r="H258" s="5" t="s">
        <v>2413</v>
      </c>
      <c r="J258" s="5" t="s">
        <v>2923</v>
      </c>
    </row>
    <row r="259" spans="1:10">
      <c r="A259" s="5">
        <v>258</v>
      </c>
      <c r="B259" s="5" t="s">
        <v>1444</v>
      </c>
      <c r="C259" s="5" t="s">
        <v>169</v>
      </c>
      <c r="D259" s="5" t="s">
        <v>2414</v>
      </c>
      <c r="E259" s="5" t="s">
        <v>2411</v>
      </c>
      <c r="F259" s="5" t="s">
        <v>2415</v>
      </c>
      <c r="G259" s="5" t="s">
        <v>1457</v>
      </c>
      <c r="H259" s="5" t="s">
        <v>2416</v>
      </c>
      <c r="J259" s="5" t="s">
        <v>2923</v>
      </c>
    </row>
    <row r="260" spans="1:10">
      <c r="A260" s="5">
        <v>259</v>
      </c>
      <c r="B260" s="5" t="s">
        <v>1444</v>
      </c>
      <c r="C260" s="5" t="s">
        <v>169</v>
      </c>
      <c r="D260" s="5" t="s">
        <v>2417</v>
      </c>
      <c r="E260" s="5" t="s">
        <v>2418</v>
      </c>
      <c r="F260" s="5" t="s">
        <v>2419</v>
      </c>
      <c r="G260" s="5" t="s">
        <v>1466</v>
      </c>
      <c r="J260" s="5" t="s">
        <v>2923</v>
      </c>
    </row>
    <row r="261" spans="1:10">
      <c r="A261" s="5">
        <v>260</v>
      </c>
      <c r="B261" s="5" t="s">
        <v>1444</v>
      </c>
      <c r="C261" s="5" t="s">
        <v>169</v>
      </c>
      <c r="D261" s="5" t="s">
        <v>2420</v>
      </c>
      <c r="E261" s="5" t="s">
        <v>2421</v>
      </c>
      <c r="F261" s="5" t="s">
        <v>2422</v>
      </c>
      <c r="G261" s="5" t="s">
        <v>1466</v>
      </c>
      <c r="J261" s="5" t="s">
        <v>2923</v>
      </c>
    </row>
    <row r="262" spans="1:10">
      <c r="A262" s="5">
        <v>261</v>
      </c>
      <c r="B262" s="5" t="s">
        <v>1444</v>
      </c>
      <c r="C262" s="5" t="s">
        <v>169</v>
      </c>
      <c r="D262" s="5" t="s">
        <v>2423</v>
      </c>
      <c r="E262" s="5" t="s">
        <v>2424</v>
      </c>
      <c r="F262" s="5" t="s">
        <v>2425</v>
      </c>
      <c r="G262" s="5" t="s">
        <v>1461</v>
      </c>
      <c r="J262" s="5" t="s">
        <v>2923</v>
      </c>
    </row>
    <row r="263" spans="1:10">
      <c r="A263" s="5">
        <v>262</v>
      </c>
      <c r="B263" s="5" t="s">
        <v>1444</v>
      </c>
      <c r="C263" s="5" t="s">
        <v>169</v>
      </c>
      <c r="D263" s="5" t="s">
        <v>3006</v>
      </c>
      <c r="E263" s="5" t="s">
        <v>3007</v>
      </c>
      <c r="F263" s="5" t="s">
        <v>3008</v>
      </c>
      <c r="G263" s="5" t="s">
        <v>1483</v>
      </c>
      <c r="H263" s="5" t="s">
        <v>3009</v>
      </c>
      <c r="J263" s="5" t="s">
        <v>2923</v>
      </c>
    </row>
    <row r="264" spans="1:10">
      <c r="A264" s="5">
        <v>263</v>
      </c>
      <c r="B264" s="5" t="s">
        <v>1444</v>
      </c>
      <c r="C264" s="5" t="s">
        <v>169</v>
      </c>
      <c r="D264" s="5" t="s">
        <v>2426</v>
      </c>
      <c r="E264" s="5" t="s">
        <v>2427</v>
      </c>
      <c r="F264" s="5" t="s">
        <v>2428</v>
      </c>
      <c r="G264" s="5" t="s">
        <v>1795</v>
      </c>
      <c r="H264" s="5" t="s">
        <v>2429</v>
      </c>
      <c r="J264" s="5" t="s">
        <v>2923</v>
      </c>
    </row>
    <row r="265" spans="1:10">
      <c r="A265" s="5">
        <v>264</v>
      </c>
      <c r="B265" s="5" t="s">
        <v>1444</v>
      </c>
      <c r="C265" s="5" t="s">
        <v>169</v>
      </c>
      <c r="D265" s="5" t="s">
        <v>2430</v>
      </c>
      <c r="E265" s="5" t="s">
        <v>2431</v>
      </c>
      <c r="F265" s="5" t="s">
        <v>2432</v>
      </c>
      <c r="G265" s="5" t="s">
        <v>1579</v>
      </c>
      <c r="H265" s="5" t="s">
        <v>1597</v>
      </c>
      <c r="J265" s="5" t="s">
        <v>2923</v>
      </c>
    </row>
    <row r="266" spans="1:10">
      <c r="A266" s="5">
        <v>265</v>
      </c>
      <c r="B266" s="5" t="s">
        <v>1444</v>
      </c>
      <c r="C266" s="5" t="s">
        <v>169</v>
      </c>
      <c r="D266" s="5" t="s">
        <v>2433</v>
      </c>
      <c r="E266" s="5" t="s">
        <v>2431</v>
      </c>
      <c r="F266" s="5" t="s">
        <v>2434</v>
      </c>
      <c r="G266" s="5" t="s">
        <v>1461</v>
      </c>
      <c r="H266" s="5" t="s">
        <v>2435</v>
      </c>
      <c r="J266" s="5" t="s">
        <v>2923</v>
      </c>
    </row>
    <row r="267" spans="1:10">
      <c r="A267" s="5">
        <v>266</v>
      </c>
      <c r="B267" s="5" t="s">
        <v>1444</v>
      </c>
      <c r="C267" s="5" t="s">
        <v>169</v>
      </c>
      <c r="D267" s="5" t="s">
        <v>2436</v>
      </c>
      <c r="E267" s="5" t="s">
        <v>2437</v>
      </c>
      <c r="F267" s="5" t="s">
        <v>2438</v>
      </c>
      <c r="G267" s="5" t="s">
        <v>1466</v>
      </c>
      <c r="H267" s="5" t="s">
        <v>2439</v>
      </c>
      <c r="J267" s="5" t="s">
        <v>2923</v>
      </c>
    </row>
    <row r="268" spans="1:10">
      <c r="A268" s="5">
        <v>267</v>
      </c>
      <c r="B268" s="5" t="s">
        <v>1444</v>
      </c>
      <c r="C268" s="5" t="s">
        <v>169</v>
      </c>
      <c r="D268" s="5" t="s">
        <v>2440</v>
      </c>
      <c r="E268" s="5" t="s">
        <v>2441</v>
      </c>
      <c r="F268" s="5" t="s">
        <v>2442</v>
      </c>
      <c r="G268" s="5" t="s">
        <v>1466</v>
      </c>
      <c r="H268" s="5" t="s">
        <v>2443</v>
      </c>
      <c r="J268" s="5" t="s">
        <v>2923</v>
      </c>
    </row>
    <row r="269" spans="1:10">
      <c r="A269" s="5">
        <v>268</v>
      </c>
      <c r="B269" s="5" t="s">
        <v>1444</v>
      </c>
      <c r="C269" s="5" t="s">
        <v>169</v>
      </c>
      <c r="D269" s="5" t="s">
        <v>2444</v>
      </c>
      <c r="E269" s="5" t="s">
        <v>2445</v>
      </c>
      <c r="F269" s="5" t="s">
        <v>2446</v>
      </c>
      <c r="G269" s="5" t="s">
        <v>1466</v>
      </c>
      <c r="H269" s="5" t="s">
        <v>2379</v>
      </c>
      <c r="J269" s="5" t="s">
        <v>2923</v>
      </c>
    </row>
    <row r="270" spans="1:10">
      <c r="A270" s="5">
        <v>269</v>
      </c>
      <c r="B270" s="5" t="s">
        <v>1444</v>
      </c>
      <c r="C270" s="5" t="s">
        <v>169</v>
      </c>
      <c r="D270" s="5" t="s">
        <v>2447</v>
      </c>
      <c r="E270" s="5" t="s">
        <v>2448</v>
      </c>
      <c r="F270" s="5" t="s">
        <v>2449</v>
      </c>
      <c r="G270" s="5" t="s">
        <v>1860</v>
      </c>
      <c r="H270" s="5" t="s">
        <v>2450</v>
      </c>
      <c r="J270" s="5" t="s">
        <v>2923</v>
      </c>
    </row>
    <row r="271" spans="1:10">
      <c r="A271" s="5">
        <v>270</v>
      </c>
      <c r="B271" s="5" t="s">
        <v>1444</v>
      </c>
      <c r="C271" s="5" t="s">
        <v>169</v>
      </c>
      <c r="D271" s="5" t="s">
        <v>2451</v>
      </c>
      <c r="E271" s="5" t="s">
        <v>2452</v>
      </c>
      <c r="F271" s="5" t="s">
        <v>2453</v>
      </c>
      <c r="G271" s="5" t="s">
        <v>1457</v>
      </c>
      <c r="H271" s="5" t="s">
        <v>2454</v>
      </c>
      <c r="J271" s="5" t="s">
        <v>2923</v>
      </c>
    </row>
    <row r="272" spans="1:10">
      <c r="A272" s="5">
        <v>271</v>
      </c>
      <c r="B272" s="5" t="s">
        <v>1444</v>
      </c>
      <c r="C272" s="5" t="s">
        <v>169</v>
      </c>
      <c r="D272" s="5" t="s">
        <v>2455</v>
      </c>
      <c r="E272" s="5" t="s">
        <v>2456</v>
      </c>
      <c r="F272" s="5" t="s">
        <v>2457</v>
      </c>
      <c r="G272" s="5" t="s">
        <v>1568</v>
      </c>
      <c r="H272" s="5" t="s">
        <v>2458</v>
      </c>
      <c r="J272" s="5" t="s">
        <v>2923</v>
      </c>
    </row>
    <row r="273" spans="1:10">
      <c r="A273" s="5">
        <v>272</v>
      </c>
      <c r="B273" s="5" t="s">
        <v>1444</v>
      </c>
      <c r="C273" s="5" t="s">
        <v>169</v>
      </c>
      <c r="D273" s="5" t="s">
        <v>2459</v>
      </c>
      <c r="E273" s="5" t="s">
        <v>2460</v>
      </c>
      <c r="F273" s="5" t="s">
        <v>2461</v>
      </c>
      <c r="G273" s="5" t="s">
        <v>1483</v>
      </c>
      <c r="H273" s="5" t="s">
        <v>2462</v>
      </c>
      <c r="J273" s="5" t="s">
        <v>2923</v>
      </c>
    </row>
    <row r="274" spans="1:10">
      <c r="A274" s="5">
        <v>273</v>
      </c>
      <c r="B274" s="5" t="s">
        <v>1444</v>
      </c>
      <c r="C274" s="5" t="s">
        <v>169</v>
      </c>
      <c r="D274" s="5" t="s">
        <v>2463</v>
      </c>
      <c r="E274" s="5" t="s">
        <v>2464</v>
      </c>
      <c r="F274" s="5" t="s">
        <v>2465</v>
      </c>
      <c r="G274" s="5" t="s">
        <v>1568</v>
      </c>
      <c r="H274" s="5" t="s">
        <v>2466</v>
      </c>
      <c r="J274" s="5" t="s">
        <v>2923</v>
      </c>
    </row>
    <row r="275" spans="1:10">
      <c r="A275" s="5">
        <v>274</v>
      </c>
      <c r="B275" s="5" t="s">
        <v>1444</v>
      </c>
      <c r="C275" s="5" t="s">
        <v>169</v>
      </c>
      <c r="D275" s="5" t="s">
        <v>2467</v>
      </c>
      <c r="E275" s="5" t="s">
        <v>2468</v>
      </c>
      <c r="F275" s="5" t="s">
        <v>2469</v>
      </c>
      <c r="G275" s="5" t="s">
        <v>1546</v>
      </c>
      <c r="H275" s="5" t="s">
        <v>2470</v>
      </c>
      <c r="J275" s="5" t="s">
        <v>2923</v>
      </c>
    </row>
    <row r="276" spans="1:10">
      <c r="A276" s="5">
        <v>275</v>
      </c>
      <c r="B276" s="5" t="s">
        <v>1444</v>
      </c>
      <c r="C276" s="5" t="s">
        <v>169</v>
      </c>
      <c r="D276" s="5" t="s">
        <v>2471</v>
      </c>
      <c r="E276" s="5" t="s">
        <v>2472</v>
      </c>
      <c r="F276" s="5" t="s">
        <v>2473</v>
      </c>
      <c r="G276" s="5" t="s">
        <v>1483</v>
      </c>
      <c r="H276" s="5" t="s">
        <v>1693</v>
      </c>
      <c r="J276" s="5" t="s">
        <v>2923</v>
      </c>
    </row>
    <row r="277" spans="1:10">
      <c r="A277" s="5">
        <v>276</v>
      </c>
      <c r="B277" s="5" t="s">
        <v>1444</v>
      </c>
      <c r="C277" s="5" t="s">
        <v>169</v>
      </c>
      <c r="D277" s="5" t="s">
        <v>2474</v>
      </c>
      <c r="E277" s="5" t="s">
        <v>2475</v>
      </c>
      <c r="F277" s="5" t="s">
        <v>2476</v>
      </c>
      <c r="G277" s="5" t="s">
        <v>1562</v>
      </c>
      <c r="H277" s="5" t="s">
        <v>2477</v>
      </c>
      <c r="J277" s="5" t="s">
        <v>2923</v>
      </c>
    </row>
    <row r="278" spans="1:10">
      <c r="A278" s="5">
        <v>277</v>
      </c>
      <c r="B278" s="5" t="s">
        <v>1444</v>
      </c>
      <c r="C278" s="5" t="s">
        <v>169</v>
      </c>
      <c r="D278" s="5" t="s">
        <v>2478</v>
      </c>
      <c r="E278" s="5" t="s">
        <v>2479</v>
      </c>
      <c r="F278" s="5" t="s">
        <v>2480</v>
      </c>
      <c r="G278" s="5" t="s">
        <v>1562</v>
      </c>
      <c r="H278" s="5" t="s">
        <v>2481</v>
      </c>
      <c r="J278" s="5" t="s">
        <v>2923</v>
      </c>
    </row>
    <row r="279" spans="1:10">
      <c r="A279" s="5">
        <v>278</v>
      </c>
      <c r="B279" s="5" t="s">
        <v>1444</v>
      </c>
      <c r="C279" s="5" t="s">
        <v>169</v>
      </c>
      <c r="D279" s="5" t="s">
        <v>2482</v>
      </c>
      <c r="E279" s="5" t="s">
        <v>2483</v>
      </c>
      <c r="F279" s="5" t="s">
        <v>2484</v>
      </c>
      <c r="G279" s="5" t="s">
        <v>1466</v>
      </c>
      <c r="H279" s="5" t="s">
        <v>2485</v>
      </c>
      <c r="J279" s="5" t="s">
        <v>2923</v>
      </c>
    </row>
    <row r="280" spans="1:10">
      <c r="A280" s="5">
        <v>279</v>
      </c>
      <c r="B280" s="5" t="s">
        <v>1444</v>
      </c>
      <c r="C280" s="5" t="s">
        <v>169</v>
      </c>
      <c r="D280" s="5" t="s">
        <v>2486</v>
      </c>
      <c r="E280" s="5" t="s">
        <v>2483</v>
      </c>
      <c r="F280" s="5" t="s">
        <v>2487</v>
      </c>
      <c r="G280" s="5" t="s">
        <v>1546</v>
      </c>
      <c r="H280" s="5" t="s">
        <v>2488</v>
      </c>
      <c r="J280" s="5" t="s">
        <v>2923</v>
      </c>
    </row>
    <row r="281" spans="1:10">
      <c r="A281" s="5">
        <v>280</v>
      </c>
      <c r="B281" s="5" t="s">
        <v>1444</v>
      </c>
      <c r="C281" s="5" t="s">
        <v>169</v>
      </c>
      <c r="D281" s="5" t="s">
        <v>2489</v>
      </c>
      <c r="E281" s="5" t="s">
        <v>2490</v>
      </c>
      <c r="F281" s="5" t="s">
        <v>2491</v>
      </c>
      <c r="G281" s="5" t="s">
        <v>1546</v>
      </c>
      <c r="H281" s="5" t="s">
        <v>2492</v>
      </c>
      <c r="I281" s="5" t="s">
        <v>2493</v>
      </c>
      <c r="J281" s="5" t="s">
        <v>2923</v>
      </c>
    </row>
    <row r="282" spans="1:10">
      <c r="A282" s="5">
        <v>281</v>
      </c>
      <c r="B282" s="5" t="s">
        <v>1444</v>
      </c>
      <c r="C282" s="5" t="s">
        <v>169</v>
      </c>
      <c r="D282" s="5" t="s">
        <v>2494</v>
      </c>
      <c r="E282" s="5" t="s">
        <v>2490</v>
      </c>
      <c r="F282" s="5" t="s">
        <v>2495</v>
      </c>
      <c r="G282" s="5" t="s">
        <v>1483</v>
      </c>
      <c r="J282" s="5" t="s">
        <v>2923</v>
      </c>
    </row>
    <row r="283" spans="1:10">
      <c r="A283" s="5">
        <v>282</v>
      </c>
      <c r="B283" s="5" t="s">
        <v>1444</v>
      </c>
      <c r="C283" s="5" t="s">
        <v>169</v>
      </c>
      <c r="D283" s="5" t="s">
        <v>2496</v>
      </c>
      <c r="E283" s="5" t="s">
        <v>2490</v>
      </c>
      <c r="F283" s="5" t="s">
        <v>2497</v>
      </c>
      <c r="G283" s="5" t="s">
        <v>1579</v>
      </c>
      <c r="H283" s="5" t="s">
        <v>2498</v>
      </c>
      <c r="J283" s="5" t="s">
        <v>2923</v>
      </c>
    </row>
    <row r="284" spans="1:10">
      <c r="A284" s="5">
        <v>283</v>
      </c>
      <c r="B284" s="5" t="s">
        <v>1444</v>
      </c>
      <c r="C284" s="5" t="s">
        <v>169</v>
      </c>
      <c r="D284" s="5" t="s">
        <v>2499</v>
      </c>
      <c r="E284" s="5" t="s">
        <v>2500</v>
      </c>
      <c r="F284" s="5" t="s">
        <v>2501</v>
      </c>
      <c r="G284" s="5" t="s">
        <v>1546</v>
      </c>
      <c r="H284" s="5" t="s">
        <v>2502</v>
      </c>
      <c r="I284" s="5" t="s">
        <v>3010</v>
      </c>
      <c r="J284" s="5" t="s">
        <v>2923</v>
      </c>
    </row>
    <row r="285" spans="1:10">
      <c r="A285" s="5">
        <v>284</v>
      </c>
      <c r="B285" s="5" t="s">
        <v>1444</v>
      </c>
      <c r="C285" s="5" t="s">
        <v>169</v>
      </c>
      <c r="D285" s="5" t="s">
        <v>2503</v>
      </c>
      <c r="E285" s="5" t="s">
        <v>2504</v>
      </c>
      <c r="F285" s="5" t="s">
        <v>2505</v>
      </c>
      <c r="G285" s="5" t="s">
        <v>1746</v>
      </c>
      <c r="H285" s="5" t="s">
        <v>2506</v>
      </c>
      <c r="J285" s="5" t="s">
        <v>2923</v>
      </c>
    </row>
    <row r="286" spans="1:10">
      <c r="A286" s="5">
        <v>285</v>
      </c>
      <c r="B286" s="5" t="s">
        <v>1444</v>
      </c>
      <c r="C286" s="5" t="s">
        <v>169</v>
      </c>
      <c r="D286" s="5" t="s">
        <v>2507</v>
      </c>
      <c r="E286" s="5" t="s">
        <v>2508</v>
      </c>
      <c r="F286" s="5" t="s">
        <v>2509</v>
      </c>
      <c r="G286" s="5" t="s">
        <v>1562</v>
      </c>
      <c r="H286" s="5" t="s">
        <v>2510</v>
      </c>
      <c r="J286" s="5" t="s">
        <v>2923</v>
      </c>
    </row>
    <row r="287" spans="1:10">
      <c r="A287" s="5">
        <v>286</v>
      </c>
      <c r="B287" s="5" t="s">
        <v>1444</v>
      </c>
      <c r="C287" s="5" t="s">
        <v>169</v>
      </c>
      <c r="D287" s="5" t="s">
        <v>2511</v>
      </c>
      <c r="E287" s="5" t="s">
        <v>2512</v>
      </c>
      <c r="F287" s="5" t="s">
        <v>2513</v>
      </c>
      <c r="G287" s="5" t="s">
        <v>1551</v>
      </c>
      <c r="J287" s="5" t="s">
        <v>2923</v>
      </c>
    </row>
    <row r="288" spans="1:10">
      <c r="A288" s="5">
        <v>287</v>
      </c>
      <c r="B288" s="5" t="s">
        <v>1444</v>
      </c>
      <c r="C288" s="5" t="s">
        <v>169</v>
      </c>
      <c r="D288" s="5" t="s">
        <v>3011</v>
      </c>
      <c r="E288" s="5" t="s">
        <v>3012</v>
      </c>
      <c r="F288" s="5" t="s">
        <v>3013</v>
      </c>
      <c r="G288" s="5" t="s">
        <v>1466</v>
      </c>
      <c r="J288" s="5" t="s">
        <v>2923</v>
      </c>
    </row>
    <row r="289" spans="1:10">
      <c r="A289" s="5">
        <v>288</v>
      </c>
      <c r="B289" s="5" t="s">
        <v>1444</v>
      </c>
      <c r="C289" s="5" t="s">
        <v>169</v>
      </c>
      <c r="D289" s="5" t="s">
        <v>2514</v>
      </c>
      <c r="E289" s="5" t="s">
        <v>2515</v>
      </c>
      <c r="F289" s="5" t="s">
        <v>2516</v>
      </c>
      <c r="G289" s="5" t="s">
        <v>1579</v>
      </c>
      <c r="H289" s="5" t="s">
        <v>2517</v>
      </c>
      <c r="J289" s="5" t="s">
        <v>2923</v>
      </c>
    </row>
    <row r="290" spans="1:10">
      <c r="A290" s="5">
        <v>289</v>
      </c>
      <c r="B290" s="5" t="s">
        <v>1444</v>
      </c>
      <c r="C290" s="5" t="s">
        <v>169</v>
      </c>
      <c r="D290" s="5" t="s">
        <v>2518</v>
      </c>
      <c r="E290" s="5" t="s">
        <v>2519</v>
      </c>
      <c r="F290" s="5" t="s">
        <v>2520</v>
      </c>
      <c r="G290" s="5" t="s">
        <v>1546</v>
      </c>
      <c r="J290" s="5" t="s">
        <v>2923</v>
      </c>
    </row>
    <row r="291" spans="1:10">
      <c r="A291" s="5">
        <v>290</v>
      </c>
      <c r="B291" s="5" t="s">
        <v>1444</v>
      </c>
      <c r="C291" s="5" t="s">
        <v>169</v>
      </c>
      <c r="D291" s="5" t="s">
        <v>2521</v>
      </c>
      <c r="E291" s="5" t="s">
        <v>2522</v>
      </c>
      <c r="F291" s="5" t="s">
        <v>2523</v>
      </c>
      <c r="G291" s="5" t="s">
        <v>1466</v>
      </c>
      <c r="H291" s="5" t="s">
        <v>2524</v>
      </c>
      <c r="J291" s="5" t="s">
        <v>2923</v>
      </c>
    </row>
    <row r="292" spans="1:10">
      <c r="A292" s="5">
        <v>291</v>
      </c>
      <c r="B292" s="5" t="s">
        <v>1444</v>
      </c>
      <c r="C292" s="5" t="s">
        <v>169</v>
      </c>
      <c r="D292" s="5" t="s">
        <v>2525</v>
      </c>
      <c r="E292" s="5" t="s">
        <v>2526</v>
      </c>
      <c r="F292" s="5" t="s">
        <v>2527</v>
      </c>
      <c r="G292" s="5" t="s">
        <v>1483</v>
      </c>
      <c r="H292" s="5" t="s">
        <v>2429</v>
      </c>
      <c r="J292" s="5" t="s">
        <v>2923</v>
      </c>
    </row>
    <row r="293" spans="1:10">
      <c r="A293" s="5">
        <v>292</v>
      </c>
      <c r="B293" s="5" t="s">
        <v>1444</v>
      </c>
      <c r="C293" s="5" t="s">
        <v>169</v>
      </c>
      <c r="D293" s="5" t="s">
        <v>2528</v>
      </c>
      <c r="E293" s="5" t="s">
        <v>2529</v>
      </c>
      <c r="F293" s="5" t="s">
        <v>2530</v>
      </c>
      <c r="G293" s="5" t="s">
        <v>1855</v>
      </c>
      <c r="H293" s="5" t="s">
        <v>2531</v>
      </c>
      <c r="J293" s="5" t="s">
        <v>2923</v>
      </c>
    </row>
    <row r="294" spans="1:10">
      <c r="A294" s="5">
        <v>293</v>
      </c>
      <c r="B294" s="5" t="s">
        <v>1444</v>
      </c>
      <c r="C294" s="5" t="s">
        <v>169</v>
      </c>
      <c r="D294" s="5" t="s">
        <v>2532</v>
      </c>
      <c r="E294" s="5" t="s">
        <v>2529</v>
      </c>
      <c r="F294" s="5" t="s">
        <v>2533</v>
      </c>
      <c r="G294" s="5" t="s">
        <v>1568</v>
      </c>
      <c r="H294" s="5" t="s">
        <v>2534</v>
      </c>
      <c r="J294" s="5" t="s">
        <v>2923</v>
      </c>
    </row>
    <row r="295" spans="1:10">
      <c r="A295" s="5">
        <v>294</v>
      </c>
      <c r="B295" s="5" t="s">
        <v>1444</v>
      </c>
      <c r="C295" s="5" t="s">
        <v>169</v>
      </c>
      <c r="D295" s="5" t="s">
        <v>2535</v>
      </c>
      <c r="E295" s="5" t="s">
        <v>2536</v>
      </c>
      <c r="F295" s="5" t="s">
        <v>2537</v>
      </c>
      <c r="G295" s="5" t="s">
        <v>1546</v>
      </c>
      <c r="H295" s="5" t="s">
        <v>2538</v>
      </c>
      <c r="J295" s="5" t="s">
        <v>2923</v>
      </c>
    </row>
    <row r="296" spans="1:10">
      <c r="A296" s="5">
        <v>295</v>
      </c>
      <c r="B296" s="5" t="s">
        <v>1444</v>
      </c>
      <c r="C296" s="5" t="s">
        <v>169</v>
      </c>
      <c r="D296" s="5" t="s">
        <v>2539</v>
      </c>
      <c r="E296" s="5" t="s">
        <v>2540</v>
      </c>
      <c r="F296" s="5" t="s">
        <v>2541</v>
      </c>
      <c r="G296" s="5" t="s">
        <v>1457</v>
      </c>
      <c r="H296" s="5" t="s">
        <v>2542</v>
      </c>
      <c r="J296" s="5" t="s">
        <v>2923</v>
      </c>
    </row>
    <row r="297" spans="1:10">
      <c r="A297" s="5">
        <v>296</v>
      </c>
      <c r="B297" s="5" t="s">
        <v>1444</v>
      </c>
      <c r="C297" s="5" t="s">
        <v>169</v>
      </c>
      <c r="D297" s="5" t="s">
        <v>2543</v>
      </c>
      <c r="E297" s="5" t="s">
        <v>2544</v>
      </c>
      <c r="F297" s="5" t="s">
        <v>2545</v>
      </c>
      <c r="G297" s="5" t="s">
        <v>1568</v>
      </c>
      <c r="J297" s="5" t="s">
        <v>2923</v>
      </c>
    </row>
    <row r="298" spans="1:10">
      <c r="A298" s="5">
        <v>297</v>
      </c>
      <c r="B298" s="5" t="s">
        <v>1444</v>
      </c>
      <c r="C298" s="5" t="s">
        <v>169</v>
      </c>
      <c r="D298" s="5" t="s">
        <v>2546</v>
      </c>
      <c r="E298" s="5" t="s">
        <v>2547</v>
      </c>
      <c r="F298" s="5" t="s">
        <v>2548</v>
      </c>
      <c r="G298" s="5" t="s">
        <v>1475</v>
      </c>
      <c r="J298" s="5" t="s">
        <v>2923</v>
      </c>
    </row>
    <row r="299" spans="1:10">
      <c r="A299" s="5">
        <v>298</v>
      </c>
      <c r="B299" s="5" t="s">
        <v>1444</v>
      </c>
      <c r="C299" s="5" t="s">
        <v>169</v>
      </c>
      <c r="D299" s="5" t="s">
        <v>2549</v>
      </c>
      <c r="E299" s="5" t="s">
        <v>2550</v>
      </c>
      <c r="F299" s="5" t="s">
        <v>2551</v>
      </c>
      <c r="G299" s="5" t="s">
        <v>1546</v>
      </c>
      <c r="H299" s="5" t="s">
        <v>2552</v>
      </c>
      <c r="J299" s="5" t="s">
        <v>2923</v>
      </c>
    </row>
    <row r="300" spans="1:10">
      <c r="A300" s="5">
        <v>299</v>
      </c>
      <c r="B300" s="5" t="s">
        <v>1444</v>
      </c>
      <c r="C300" s="5" t="s">
        <v>169</v>
      </c>
      <c r="D300" s="5" t="s">
        <v>2553</v>
      </c>
      <c r="E300" s="5" t="s">
        <v>2554</v>
      </c>
      <c r="F300" s="5" t="s">
        <v>2555</v>
      </c>
      <c r="G300" s="5" t="s">
        <v>1457</v>
      </c>
      <c r="H300" s="5" t="s">
        <v>2556</v>
      </c>
      <c r="J300" s="5" t="s">
        <v>2923</v>
      </c>
    </row>
    <row r="301" spans="1:10">
      <c r="A301" s="5">
        <v>300</v>
      </c>
      <c r="B301" s="5" t="s">
        <v>1444</v>
      </c>
      <c r="C301" s="5" t="s">
        <v>169</v>
      </c>
      <c r="D301" s="5" t="s">
        <v>2557</v>
      </c>
      <c r="E301" s="5" t="s">
        <v>2558</v>
      </c>
      <c r="F301" s="5" t="s">
        <v>2559</v>
      </c>
      <c r="G301" s="5" t="s">
        <v>1697</v>
      </c>
      <c r="H301" s="5" t="s">
        <v>2560</v>
      </c>
      <c r="J301" s="5" t="s">
        <v>2923</v>
      </c>
    </row>
    <row r="302" spans="1:10">
      <c r="A302" s="5">
        <v>301</v>
      </c>
      <c r="B302" s="5" t="s">
        <v>1444</v>
      </c>
      <c r="C302" s="5" t="s">
        <v>169</v>
      </c>
      <c r="D302" s="5" t="s">
        <v>2561</v>
      </c>
      <c r="E302" s="5" t="s">
        <v>2562</v>
      </c>
      <c r="F302" s="5" t="s">
        <v>2563</v>
      </c>
      <c r="G302" s="5" t="s">
        <v>1452</v>
      </c>
      <c r="H302" s="5" t="s">
        <v>2564</v>
      </c>
      <c r="J302" s="5" t="s">
        <v>2923</v>
      </c>
    </row>
    <row r="303" spans="1:10">
      <c r="A303" s="5">
        <v>302</v>
      </c>
      <c r="B303" s="5" t="s">
        <v>1444</v>
      </c>
      <c r="C303" s="5" t="s">
        <v>169</v>
      </c>
      <c r="D303" s="5" t="s">
        <v>3014</v>
      </c>
      <c r="E303" s="5" t="s">
        <v>3015</v>
      </c>
      <c r="F303" s="5" t="s">
        <v>3016</v>
      </c>
      <c r="G303" s="5" t="s">
        <v>1466</v>
      </c>
      <c r="J303" s="5" t="s">
        <v>2923</v>
      </c>
    </row>
    <row r="304" spans="1:10">
      <c r="A304" s="5">
        <v>303</v>
      </c>
      <c r="B304" s="5" t="s">
        <v>1444</v>
      </c>
      <c r="C304" s="5" t="s">
        <v>169</v>
      </c>
      <c r="D304" s="5" t="s">
        <v>2565</v>
      </c>
      <c r="E304" s="5" t="s">
        <v>2566</v>
      </c>
      <c r="F304" s="5" t="s">
        <v>2567</v>
      </c>
      <c r="G304" s="5" t="s">
        <v>2229</v>
      </c>
      <c r="H304" s="5" t="s">
        <v>1968</v>
      </c>
      <c r="J304" s="5" t="s">
        <v>2923</v>
      </c>
    </row>
    <row r="305" spans="1:10">
      <c r="A305" s="5">
        <v>304</v>
      </c>
      <c r="B305" s="5" t="s">
        <v>1444</v>
      </c>
      <c r="C305" s="5" t="s">
        <v>169</v>
      </c>
      <c r="D305" s="5" t="s">
        <v>2568</v>
      </c>
      <c r="E305" s="5" t="s">
        <v>2569</v>
      </c>
      <c r="F305" s="5" t="s">
        <v>2570</v>
      </c>
      <c r="G305" s="5" t="s">
        <v>1562</v>
      </c>
      <c r="H305" s="5" t="s">
        <v>2571</v>
      </c>
      <c r="J305" s="5" t="s">
        <v>2923</v>
      </c>
    </row>
    <row r="306" spans="1:10">
      <c r="A306" s="5">
        <v>305</v>
      </c>
      <c r="B306" s="5" t="s">
        <v>1444</v>
      </c>
      <c r="C306" s="5" t="s">
        <v>169</v>
      </c>
      <c r="D306" s="5" t="s">
        <v>2572</v>
      </c>
      <c r="E306" s="5" t="s">
        <v>2573</v>
      </c>
      <c r="F306" s="5" t="s">
        <v>2574</v>
      </c>
      <c r="G306" s="5" t="s">
        <v>1457</v>
      </c>
      <c r="J306" s="5" t="s">
        <v>2923</v>
      </c>
    </row>
    <row r="307" spans="1:10">
      <c r="A307" s="5">
        <v>306</v>
      </c>
      <c r="B307" s="5" t="s">
        <v>1444</v>
      </c>
      <c r="C307" s="5" t="s">
        <v>169</v>
      </c>
      <c r="D307" s="5" t="s">
        <v>2575</v>
      </c>
      <c r="E307" s="5" t="s">
        <v>2576</v>
      </c>
      <c r="F307" s="5" t="s">
        <v>2577</v>
      </c>
      <c r="G307" s="5" t="s">
        <v>1542</v>
      </c>
      <c r="H307" s="5" t="s">
        <v>2578</v>
      </c>
      <c r="J307" s="5" t="s">
        <v>2923</v>
      </c>
    </row>
    <row r="308" spans="1:10">
      <c r="A308" s="5">
        <v>307</v>
      </c>
      <c r="B308" s="5" t="s">
        <v>1444</v>
      </c>
      <c r="C308" s="5" t="s">
        <v>169</v>
      </c>
      <c r="D308" s="5" t="s">
        <v>2579</v>
      </c>
      <c r="E308" s="5" t="s">
        <v>2580</v>
      </c>
      <c r="F308" s="5" t="s">
        <v>2581</v>
      </c>
      <c r="G308" s="5" t="s">
        <v>1466</v>
      </c>
      <c r="H308" s="5" t="s">
        <v>2582</v>
      </c>
      <c r="J308" s="5" t="s">
        <v>2923</v>
      </c>
    </row>
    <row r="309" spans="1:10">
      <c r="A309" s="5">
        <v>308</v>
      </c>
      <c r="B309" s="5" t="s">
        <v>1444</v>
      </c>
      <c r="C309" s="5" t="s">
        <v>169</v>
      </c>
      <c r="D309" s="5" t="s">
        <v>2583</v>
      </c>
      <c r="E309" s="5" t="s">
        <v>2584</v>
      </c>
      <c r="F309" s="5" t="s">
        <v>2585</v>
      </c>
      <c r="G309" s="5" t="s">
        <v>1697</v>
      </c>
      <c r="H309" s="5" t="s">
        <v>2586</v>
      </c>
      <c r="J309" s="5" t="s">
        <v>2923</v>
      </c>
    </row>
    <row r="310" spans="1:10">
      <c r="A310" s="5">
        <v>309</v>
      </c>
      <c r="B310" s="5" t="s">
        <v>1444</v>
      </c>
      <c r="C310" s="5" t="s">
        <v>169</v>
      </c>
      <c r="D310" s="5" t="s">
        <v>2587</v>
      </c>
      <c r="E310" s="5" t="s">
        <v>2588</v>
      </c>
      <c r="F310" s="5" t="s">
        <v>2589</v>
      </c>
      <c r="G310" s="5" t="s">
        <v>1551</v>
      </c>
      <c r="H310" s="5" t="s">
        <v>2590</v>
      </c>
      <c r="J310" s="5" t="s">
        <v>2923</v>
      </c>
    </row>
    <row r="311" spans="1:10">
      <c r="A311" s="5">
        <v>310</v>
      </c>
      <c r="B311" s="5" t="s">
        <v>1444</v>
      </c>
      <c r="C311" s="5" t="s">
        <v>169</v>
      </c>
      <c r="D311" s="5" t="s">
        <v>2591</v>
      </c>
      <c r="E311" s="5" t="s">
        <v>2592</v>
      </c>
      <c r="F311" s="5" t="s">
        <v>2593</v>
      </c>
      <c r="G311" s="5" t="s">
        <v>1860</v>
      </c>
      <c r="H311" s="5" t="s">
        <v>2594</v>
      </c>
      <c r="J311" s="5" t="s">
        <v>2923</v>
      </c>
    </row>
    <row r="312" spans="1:10">
      <c r="A312" s="5">
        <v>311</v>
      </c>
      <c r="B312" s="5" t="s">
        <v>1444</v>
      </c>
      <c r="C312" s="5" t="s">
        <v>169</v>
      </c>
      <c r="D312" s="5" t="s">
        <v>2595</v>
      </c>
      <c r="E312" s="5" t="s">
        <v>2596</v>
      </c>
      <c r="F312" s="5" t="s">
        <v>2597</v>
      </c>
      <c r="G312" s="5" t="s">
        <v>1466</v>
      </c>
      <c r="H312" s="5" t="s">
        <v>2598</v>
      </c>
      <c r="J312" s="5" t="s">
        <v>2923</v>
      </c>
    </row>
    <row r="313" spans="1:10">
      <c r="A313" s="5">
        <v>312</v>
      </c>
      <c r="B313" s="5" t="s">
        <v>1444</v>
      </c>
      <c r="C313" s="5" t="s">
        <v>169</v>
      </c>
      <c r="D313" s="5" t="s">
        <v>2599</v>
      </c>
      <c r="E313" s="5" t="s">
        <v>2600</v>
      </c>
      <c r="F313" s="5" t="s">
        <v>2601</v>
      </c>
      <c r="G313" s="5" t="s">
        <v>1546</v>
      </c>
      <c r="H313" s="5" t="s">
        <v>2602</v>
      </c>
      <c r="J313" s="5" t="s">
        <v>2923</v>
      </c>
    </row>
    <row r="314" spans="1:10">
      <c r="A314" s="5">
        <v>313</v>
      </c>
      <c r="B314" s="5" t="s">
        <v>1444</v>
      </c>
      <c r="C314" s="5" t="s">
        <v>169</v>
      </c>
      <c r="D314" s="5" t="s">
        <v>2603</v>
      </c>
      <c r="E314" s="5" t="s">
        <v>2604</v>
      </c>
      <c r="F314" s="5" t="s">
        <v>2605</v>
      </c>
      <c r="G314" s="5" t="s">
        <v>1546</v>
      </c>
      <c r="H314" s="5" t="s">
        <v>2606</v>
      </c>
      <c r="J314" s="5" t="s">
        <v>2923</v>
      </c>
    </row>
    <row r="315" spans="1:10">
      <c r="A315" s="5">
        <v>314</v>
      </c>
      <c r="B315" s="5" t="s">
        <v>1444</v>
      </c>
      <c r="C315" s="5" t="s">
        <v>169</v>
      </c>
      <c r="D315" s="5" t="s">
        <v>2607</v>
      </c>
      <c r="E315" s="5" t="s">
        <v>2608</v>
      </c>
      <c r="F315" s="5" t="s">
        <v>2609</v>
      </c>
      <c r="G315" s="5" t="s">
        <v>1457</v>
      </c>
      <c r="H315" s="5" t="s">
        <v>2105</v>
      </c>
      <c r="J315" s="5" t="s">
        <v>2923</v>
      </c>
    </row>
    <row r="316" spans="1:10">
      <c r="A316" s="5">
        <v>315</v>
      </c>
      <c r="B316" s="5" t="s">
        <v>1444</v>
      </c>
      <c r="C316" s="5" t="s">
        <v>169</v>
      </c>
      <c r="D316" s="5" t="s">
        <v>2610</v>
      </c>
      <c r="E316" s="5" t="s">
        <v>2611</v>
      </c>
      <c r="F316" s="5" t="s">
        <v>2612</v>
      </c>
      <c r="G316" s="5" t="s">
        <v>1860</v>
      </c>
      <c r="H316" s="5" t="s">
        <v>2613</v>
      </c>
      <c r="J316" s="5" t="s">
        <v>2923</v>
      </c>
    </row>
    <row r="317" spans="1:10">
      <c r="A317" s="5">
        <v>316</v>
      </c>
      <c r="B317" s="5" t="s">
        <v>1444</v>
      </c>
      <c r="C317" s="5" t="s">
        <v>169</v>
      </c>
      <c r="D317" s="5" t="s">
        <v>2614</v>
      </c>
      <c r="E317" s="5" t="s">
        <v>2615</v>
      </c>
      <c r="F317" s="5" t="s">
        <v>2616</v>
      </c>
      <c r="G317" s="5" t="s">
        <v>2229</v>
      </c>
      <c r="H317" s="5" t="s">
        <v>2498</v>
      </c>
      <c r="J317" s="5" t="s">
        <v>2923</v>
      </c>
    </row>
    <row r="318" spans="1:10">
      <c r="A318" s="5">
        <v>317</v>
      </c>
      <c r="B318" s="5" t="s">
        <v>1444</v>
      </c>
      <c r="C318" s="5" t="s">
        <v>169</v>
      </c>
      <c r="D318" s="5" t="s">
        <v>2617</v>
      </c>
      <c r="E318" s="5" t="s">
        <v>2618</v>
      </c>
      <c r="F318" s="5" t="s">
        <v>2619</v>
      </c>
      <c r="G318" s="5" t="s">
        <v>1461</v>
      </c>
      <c r="J318" s="5" t="s">
        <v>2923</v>
      </c>
    </row>
    <row r="319" spans="1:10">
      <c r="A319" s="5">
        <v>318</v>
      </c>
      <c r="B319" s="5" t="s">
        <v>1444</v>
      </c>
      <c r="C319" s="5" t="s">
        <v>169</v>
      </c>
      <c r="D319" s="5" t="s">
        <v>2620</v>
      </c>
      <c r="E319" s="5" t="s">
        <v>2621</v>
      </c>
      <c r="F319" s="5" t="s">
        <v>2622</v>
      </c>
      <c r="G319" s="5" t="s">
        <v>1466</v>
      </c>
      <c r="J319" s="5" t="s">
        <v>2923</v>
      </c>
    </row>
    <row r="320" spans="1:10">
      <c r="A320" s="5">
        <v>319</v>
      </c>
      <c r="B320" s="5" t="s">
        <v>1444</v>
      </c>
      <c r="C320" s="5" t="s">
        <v>169</v>
      </c>
      <c r="D320" s="5" t="s">
        <v>2623</v>
      </c>
      <c r="E320" s="5" t="s">
        <v>2624</v>
      </c>
      <c r="F320" s="5" t="s">
        <v>2625</v>
      </c>
      <c r="G320" s="5" t="s">
        <v>1513</v>
      </c>
      <c r="H320" s="5" t="s">
        <v>2626</v>
      </c>
      <c r="J320" s="5" t="s">
        <v>2923</v>
      </c>
    </row>
    <row r="321" spans="1:10">
      <c r="A321" s="5">
        <v>320</v>
      </c>
      <c r="B321" s="5" t="s">
        <v>1444</v>
      </c>
      <c r="C321" s="5" t="s">
        <v>169</v>
      </c>
      <c r="D321" s="5" t="s">
        <v>2627</v>
      </c>
      <c r="E321" s="5" t="s">
        <v>2628</v>
      </c>
      <c r="F321" s="5" t="s">
        <v>2629</v>
      </c>
      <c r="G321" s="5" t="s">
        <v>1466</v>
      </c>
      <c r="H321" s="5" t="s">
        <v>2630</v>
      </c>
      <c r="J321" s="5" t="s">
        <v>2923</v>
      </c>
    </row>
    <row r="322" spans="1:10">
      <c r="A322" s="5">
        <v>321</v>
      </c>
      <c r="B322" s="5" t="s">
        <v>1444</v>
      </c>
      <c r="C322" s="5" t="s">
        <v>169</v>
      </c>
      <c r="D322" s="5" t="s">
        <v>2631</v>
      </c>
      <c r="E322" s="5" t="s">
        <v>2632</v>
      </c>
      <c r="F322" s="5" t="s">
        <v>2633</v>
      </c>
      <c r="G322" s="5" t="s">
        <v>1579</v>
      </c>
      <c r="H322" s="5" t="s">
        <v>2176</v>
      </c>
      <c r="J322" s="5" t="s">
        <v>2923</v>
      </c>
    </row>
    <row r="323" spans="1:10">
      <c r="A323" s="5">
        <v>322</v>
      </c>
      <c r="B323" s="5" t="s">
        <v>1444</v>
      </c>
      <c r="C323" s="5" t="s">
        <v>169</v>
      </c>
      <c r="D323" s="5" t="s">
        <v>2634</v>
      </c>
      <c r="E323" s="5" t="s">
        <v>2635</v>
      </c>
      <c r="F323" s="5" t="s">
        <v>2636</v>
      </c>
      <c r="G323" s="5" t="s">
        <v>1579</v>
      </c>
      <c r="J323" s="5" t="s">
        <v>2923</v>
      </c>
    </row>
    <row r="324" spans="1:10">
      <c r="A324" s="5">
        <v>323</v>
      </c>
      <c r="B324" s="5" t="s">
        <v>1444</v>
      </c>
      <c r="C324" s="5" t="s">
        <v>169</v>
      </c>
      <c r="D324" s="5" t="s">
        <v>2637</v>
      </c>
      <c r="E324" s="5" t="s">
        <v>2638</v>
      </c>
      <c r="F324" s="5" t="s">
        <v>2639</v>
      </c>
      <c r="G324" s="5" t="s">
        <v>1562</v>
      </c>
      <c r="J324" s="5" t="s">
        <v>2923</v>
      </c>
    </row>
    <row r="325" spans="1:10">
      <c r="A325" s="5">
        <v>324</v>
      </c>
      <c r="B325" s="5" t="s">
        <v>1444</v>
      </c>
      <c r="C325" s="5" t="s">
        <v>169</v>
      </c>
      <c r="D325" s="5" t="s">
        <v>2640</v>
      </c>
      <c r="E325" s="5" t="s">
        <v>2641</v>
      </c>
      <c r="F325" s="5" t="s">
        <v>2642</v>
      </c>
      <c r="G325" s="5" t="s">
        <v>1513</v>
      </c>
      <c r="H325" s="5" t="s">
        <v>2643</v>
      </c>
      <c r="J325" s="5" t="s">
        <v>2923</v>
      </c>
    </row>
    <row r="326" spans="1:10">
      <c r="A326" s="5">
        <v>325</v>
      </c>
      <c r="B326" s="5" t="s">
        <v>1444</v>
      </c>
      <c r="C326" s="5" t="s">
        <v>169</v>
      </c>
      <c r="D326" s="5" t="s">
        <v>2644</v>
      </c>
      <c r="E326" s="5" t="s">
        <v>2645</v>
      </c>
      <c r="F326" s="5" t="s">
        <v>2646</v>
      </c>
      <c r="G326" s="5" t="s">
        <v>2647</v>
      </c>
      <c r="H326" s="5" t="s">
        <v>2648</v>
      </c>
      <c r="J326" s="5" t="s">
        <v>2923</v>
      </c>
    </row>
    <row r="327" spans="1:10">
      <c r="A327" s="5">
        <v>326</v>
      </c>
      <c r="B327" s="5" t="s">
        <v>1444</v>
      </c>
      <c r="C327" s="5" t="s">
        <v>169</v>
      </c>
      <c r="D327" s="5" t="s">
        <v>2649</v>
      </c>
      <c r="E327" s="5" t="s">
        <v>2650</v>
      </c>
      <c r="F327" s="5" t="s">
        <v>2651</v>
      </c>
      <c r="G327" s="5" t="s">
        <v>1551</v>
      </c>
      <c r="J327" s="5" t="s">
        <v>2923</v>
      </c>
    </row>
    <row r="328" spans="1:10">
      <c r="A328" s="5">
        <v>327</v>
      </c>
      <c r="B328" s="5" t="s">
        <v>1444</v>
      </c>
      <c r="C328" s="5" t="s">
        <v>169</v>
      </c>
      <c r="D328" s="5" t="s">
        <v>2652</v>
      </c>
      <c r="E328" s="5" t="s">
        <v>2653</v>
      </c>
      <c r="F328" s="5" t="s">
        <v>2654</v>
      </c>
      <c r="G328" s="5" t="s">
        <v>1461</v>
      </c>
      <c r="J328" s="5" t="s">
        <v>2923</v>
      </c>
    </row>
    <row r="329" spans="1:10">
      <c r="A329" s="5">
        <v>328</v>
      </c>
      <c r="B329" s="5" t="s">
        <v>1444</v>
      </c>
      <c r="C329" s="5" t="s">
        <v>169</v>
      </c>
      <c r="D329" s="5" t="s">
        <v>2655</v>
      </c>
      <c r="E329" s="5" t="s">
        <v>2656</v>
      </c>
      <c r="F329" s="5" t="s">
        <v>2657</v>
      </c>
      <c r="G329" s="5" t="s">
        <v>1475</v>
      </c>
      <c r="J329" s="5" t="s">
        <v>2923</v>
      </c>
    </row>
    <row r="330" spans="1:10">
      <c r="A330" s="5">
        <v>329</v>
      </c>
      <c r="B330" s="5" t="s">
        <v>1444</v>
      </c>
      <c r="C330" s="5" t="s">
        <v>169</v>
      </c>
      <c r="D330" s="5" t="s">
        <v>2658</v>
      </c>
      <c r="E330" s="5" t="s">
        <v>2659</v>
      </c>
      <c r="F330" s="5" t="s">
        <v>2660</v>
      </c>
      <c r="G330" s="5" t="s">
        <v>1579</v>
      </c>
      <c r="J330" s="5" t="s">
        <v>2923</v>
      </c>
    </row>
    <row r="331" spans="1:10">
      <c r="A331" s="5">
        <v>330</v>
      </c>
      <c r="B331" s="5" t="s">
        <v>1444</v>
      </c>
      <c r="C331" s="5" t="s">
        <v>169</v>
      </c>
      <c r="D331" s="5" t="s">
        <v>2661</v>
      </c>
      <c r="E331" s="5" t="s">
        <v>2662</v>
      </c>
      <c r="F331" s="5" t="s">
        <v>2663</v>
      </c>
      <c r="G331" s="5" t="s">
        <v>1457</v>
      </c>
      <c r="J331" s="5" t="s">
        <v>2923</v>
      </c>
    </row>
    <row r="332" spans="1:10">
      <c r="A332" s="5">
        <v>331</v>
      </c>
      <c r="B332" s="5" t="s">
        <v>1444</v>
      </c>
      <c r="C332" s="5" t="s">
        <v>169</v>
      </c>
      <c r="D332" s="5" t="s">
        <v>2664</v>
      </c>
      <c r="E332" s="5" t="s">
        <v>2665</v>
      </c>
      <c r="F332" s="5" t="s">
        <v>2666</v>
      </c>
      <c r="G332" s="5" t="s">
        <v>1461</v>
      </c>
      <c r="H332" s="5" t="s">
        <v>2667</v>
      </c>
      <c r="J332" s="5" t="s">
        <v>2923</v>
      </c>
    </row>
    <row r="333" spans="1:10">
      <c r="A333" s="5">
        <v>332</v>
      </c>
      <c r="B333" s="5" t="s">
        <v>1444</v>
      </c>
      <c r="C333" s="5" t="s">
        <v>169</v>
      </c>
      <c r="D333" s="5" t="s">
        <v>3017</v>
      </c>
      <c r="E333" s="5" t="s">
        <v>3018</v>
      </c>
      <c r="F333" s="5" t="s">
        <v>3019</v>
      </c>
      <c r="G333" s="5" t="s">
        <v>1457</v>
      </c>
      <c r="J333" s="5" t="s">
        <v>2923</v>
      </c>
    </row>
    <row r="334" spans="1:10">
      <c r="A334" s="5">
        <v>333</v>
      </c>
      <c r="B334" s="5" t="s">
        <v>1444</v>
      </c>
      <c r="C334" s="5" t="s">
        <v>169</v>
      </c>
      <c r="D334" s="5" t="s">
        <v>2668</v>
      </c>
      <c r="E334" s="5" t="s">
        <v>2669</v>
      </c>
      <c r="F334" s="5" t="s">
        <v>2670</v>
      </c>
      <c r="G334" s="5" t="s">
        <v>1513</v>
      </c>
      <c r="H334" s="5" t="s">
        <v>2671</v>
      </c>
      <c r="J334" s="5" t="s">
        <v>2923</v>
      </c>
    </row>
    <row r="335" spans="1:10">
      <c r="A335" s="5">
        <v>334</v>
      </c>
      <c r="B335" s="5" t="s">
        <v>1444</v>
      </c>
      <c r="C335" s="5" t="s">
        <v>169</v>
      </c>
      <c r="D335" s="5" t="s">
        <v>2672</v>
      </c>
      <c r="E335" s="5" t="s">
        <v>2673</v>
      </c>
      <c r="F335" s="5" t="s">
        <v>2674</v>
      </c>
      <c r="G335" s="5" t="s">
        <v>1551</v>
      </c>
      <c r="H335" s="5" t="s">
        <v>2675</v>
      </c>
      <c r="J335" s="5" t="s">
        <v>2923</v>
      </c>
    </row>
    <row r="336" spans="1:10">
      <c r="A336" s="5">
        <v>335</v>
      </c>
      <c r="B336" s="5" t="s">
        <v>1444</v>
      </c>
      <c r="C336" s="5" t="s">
        <v>169</v>
      </c>
      <c r="D336" s="5" t="s">
        <v>2676</v>
      </c>
      <c r="E336" s="5" t="s">
        <v>2677</v>
      </c>
      <c r="F336" s="5" t="s">
        <v>2678</v>
      </c>
      <c r="G336" s="5" t="s">
        <v>1568</v>
      </c>
      <c r="J336" s="5" t="s">
        <v>2923</v>
      </c>
    </row>
    <row r="337" spans="1:10">
      <c r="A337" s="5">
        <v>336</v>
      </c>
      <c r="B337" s="5" t="s">
        <v>1444</v>
      </c>
      <c r="C337" s="5" t="s">
        <v>169</v>
      </c>
      <c r="D337" s="5" t="s">
        <v>2679</v>
      </c>
      <c r="E337" s="5" t="s">
        <v>2680</v>
      </c>
      <c r="F337" s="5" t="s">
        <v>2681</v>
      </c>
      <c r="G337" s="5" t="s">
        <v>1461</v>
      </c>
      <c r="J337" s="5" t="s">
        <v>2923</v>
      </c>
    </row>
    <row r="338" spans="1:10">
      <c r="A338" s="5">
        <v>337</v>
      </c>
      <c r="B338" s="5" t="s">
        <v>1444</v>
      </c>
      <c r="C338" s="5" t="s">
        <v>169</v>
      </c>
      <c r="D338" s="5" t="s">
        <v>2682</v>
      </c>
      <c r="E338" s="5" t="s">
        <v>2683</v>
      </c>
      <c r="F338" s="5" t="s">
        <v>2684</v>
      </c>
      <c r="G338" s="5" t="s">
        <v>1466</v>
      </c>
      <c r="H338" s="5" t="s">
        <v>2379</v>
      </c>
      <c r="J338" s="5" t="s">
        <v>2923</v>
      </c>
    </row>
    <row r="339" spans="1:10">
      <c r="A339" s="5">
        <v>338</v>
      </c>
      <c r="B339" s="5" t="s">
        <v>1444</v>
      </c>
      <c r="C339" s="5" t="s">
        <v>169</v>
      </c>
      <c r="D339" s="5" t="s">
        <v>2685</v>
      </c>
      <c r="E339" s="5" t="s">
        <v>2686</v>
      </c>
      <c r="F339" s="5" t="s">
        <v>2687</v>
      </c>
      <c r="G339" s="5" t="s">
        <v>1475</v>
      </c>
      <c r="H339" s="5" t="s">
        <v>2688</v>
      </c>
      <c r="J339" s="5" t="s">
        <v>2923</v>
      </c>
    </row>
    <row r="340" spans="1:10">
      <c r="A340" s="5">
        <v>339</v>
      </c>
      <c r="B340" s="5" t="s">
        <v>1444</v>
      </c>
      <c r="C340" s="5" t="s">
        <v>169</v>
      </c>
      <c r="D340" s="5" t="s">
        <v>2689</v>
      </c>
      <c r="E340" s="5" t="s">
        <v>2690</v>
      </c>
      <c r="F340" s="5" t="s">
        <v>2691</v>
      </c>
      <c r="G340" s="5" t="s">
        <v>1562</v>
      </c>
      <c r="J340" s="5" t="s">
        <v>2923</v>
      </c>
    </row>
    <row r="341" spans="1:10">
      <c r="A341" s="5">
        <v>340</v>
      </c>
      <c r="B341" s="5" t="s">
        <v>1444</v>
      </c>
      <c r="C341" s="5" t="s">
        <v>169</v>
      </c>
      <c r="D341" s="5" t="s">
        <v>2692</v>
      </c>
      <c r="E341" s="5" t="s">
        <v>2693</v>
      </c>
      <c r="F341" s="5" t="s">
        <v>2694</v>
      </c>
      <c r="G341" s="5" t="s">
        <v>1551</v>
      </c>
      <c r="H341" s="5" t="s">
        <v>2059</v>
      </c>
      <c r="J341" s="5" t="s">
        <v>2923</v>
      </c>
    </row>
    <row r="342" spans="1:10">
      <c r="A342" s="5">
        <v>341</v>
      </c>
      <c r="B342" s="5" t="s">
        <v>1444</v>
      </c>
      <c r="C342" s="5" t="s">
        <v>169</v>
      </c>
      <c r="D342" s="5" t="s">
        <v>2695</v>
      </c>
      <c r="E342" s="5" t="s">
        <v>2696</v>
      </c>
      <c r="F342" s="5" t="s">
        <v>2697</v>
      </c>
      <c r="G342" s="5" t="s">
        <v>1475</v>
      </c>
      <c r="H342" s="5" t="s">
        <v>2059</v>
      </c>
      <c r="J342" s="5" t="s">
        <v>2923</v>
      </c>
    </row>
    <row r="343" spans="1:10">
      <c r="A343" s="5">
        <v>342</v>
      </c>
      <c r="B343" s="5" t="s">
        <v>1444</v>
      </c>
      <c r="C343" s="5" t="s">
        <v>169</v>
      </c>
      <c r="D343" s="5" t="s">
        <v>2698</v>
      </c>
      <c r="E343" s="5" t="s">
        <v>2699</v>
      </c>
      <c r="F343" s="5" t="s">
        <v>2700</v>
      </c>
      <c r="G343" s="5" t="s">
        <v>1466</v>
      </c>
      <c r="H343" s="5" t="s">
        <v>1693</v>
      </c>
      <c r="J343" s="5" t="s">
        <v>2923</v>
      </c>
    </row>
    <row r="344" spans="1:10">
      <c r="A344" s="5">
        <v>343</v>
      </c>
      <c r="B344" s="5" t="s">
        <v>1444</v>
      </c>
      <c r="C344" s="5" t="s">
        <v>169</v>
      </c>
      <c r="D344" s="5" t="s">
        <v>2701</v>
      </c>
      <c r="E344" s="5" t="s">
        <v>2702</v>
      </c>
      <c r="F344" s="5" t="s">
        <v>2703</v>
      </c>
      <c r="G344" s="5" t="s">
        <v>2704</v>
      </c>
      <c r="J344" s="5" t="s">
        <v>2923</v>
      </c>
    </row>
    <row r="345" spans="1:10">
      <c r="A345" s="5">
        <v>344</v>
      </c>
      <c r="B345" s="5" t="s">
        <v>1444</v>
      </c>
      <c r="C345" s="5" t="s">
        <v>169</v>
      </c>
      <c r="D345" s="5" t="s">
        <v>2705</v>
      </c>
      <c r="E345" s="5" t="s">
        <v>2706</v>
      </c>
      <c r="F345" s="5" t="s">
        <v>2707</v>
      </c>
      <c r="G345" s="5" t="s">
        <v>1546</v>
      </c>
      <c r="J345" s="5" t="s">
        <v>2923</v>
      </c>
    </row>
    <row r="346" spans="1:10">
      <c r="A346" s="5">
        <v>345</v>
      </c>
      <c r="B346" s="5" t="s">
        <v>1444</v>
      </c>
      <c r="C346" s="5" t="s">
        <v>169</v>
      </c>
      <c r="D346" s="5" t="s">
        <v>3020</v>
      </c>
      <c r="E346" s="5" t="s">
        <v>3021</v>
      </c>
      <c r="F346" s="5" t="s">
        <v>3022</v>
      </c>
      <c r="G346" s="5" t="s">
        <v>1475</v>
      </c>
      <c r="H346" s="5" t="s">
        <v>3023</v>
      </c>
      <c r="J346" s="5" t="s">
        <v>2923</v>
      </c>
    </row>
    <row r="347" spans="1:10">
      <c r="A347" s="5">
        <v>346</v>
      </c>
      <c r="B347" s="5" t="s">
        <v>1444</v>
      </c>
      <c r="C347" s="5" t="s">
        <v>169</v>
      </c>
      <c r="D347" s="5" t="s">
        <v>2708</v>
      </c>
      <c r="E347" s="5" t="s">
        <v>2709</v>
      </c>
      <c r="F347" s="5" t="s">
        <v>2710</v>
      </c>
      <c r="G347" s="5" t="s">
        <v>1551</v>
      </c>
      <c r="H347" s="5" t="s">
        <v>2711</v>
      </c>
      <c r="J347" s="5" t="s">
        <v>2923</v>
      </c>
    </row>
    <row r="348" spans="1:10">
      <c r="A348" s="5">
        <v>347</v>
      </c>
      <c r="B348" s="5" t="s">
        <v>1444</v>
      </c>
      <c r="C348" s="5" t="s">
        <v>169</v>
      </c>
      <c r="D348" s="5" t="s">
        <v>2712</v>
      </c>
      <c r="E348" s="5" t="s">
        <v>2713</v>
      </c>
      <c r="F348" s="5" t="s">
        <v>2714</v>
      </c>
      <c r="G348" s="5" t="s">
        <v>1660</v>
      </c>
      <c r="H348" s="5" t="s">
        <v>2715</v>
      </c>
      <c r="J348" s="5" t="s">
        <v>2923</v>
      </c>
    </row>
    <row r="349" spans="1:10">
      <c r="A349" s="5">
        <v>348</v>
      </c>
      <c r="B349" s="5" t="s">
        <v>1444</v>
      </c>
      <c r="C349" s="5" t="s">
        <v>169</v>
      </c>
      <c r="D349" s="5" t="s">
        <v>3024</v>
      </c>
      <c r="E349" s="5" t="s">
        <v>3025</v>
      </c>
      <c r="F349" s="5" t="s">
        <v>3026</v>
      </c>
      <c r="G349" s="5" t="s">
        <v>1692</v>
      </c>
      <c r="H349" s="5" t="s">
        <v>3027</v>
      </c>
      <c r="J349" s="5" t="s">
        <v>2923</v>
      </c>
    </row>
    <row r="350" spans="1:10">
      <c r="A350" s="5">
        <v>349</v>
      </c>
      <c r="B350" s="5" t="s">
        <v>1444</v>
      </c>
      <c r="C350" s="5" t="s">
        <v>169</v>
      </c>
      <c r="D350" s="5" t="s">
        <v>2716</v>
      </c>
      <c r="E350" s="5" t="s">
        <v>2717</v>
      </c>
      <c r="F350" s="5" t="s">
        <v>2718</v>
      </c>
      <c r="G350" s="5" t="s">
        <v>1660</v>
      </c>
      <c r="J350" s="5" t="s">
        <v>2923</v>
      </c>
    </row>
    <row r="351" spans="1:10">
      <c r="A351" s="5">
        <v>350</v>
      </c>
      <c r="B351" s="5" t="s">
        <v>1444</v>
      </c>
      <c r="C351" s="5" t="s">
        <v>169</v>
      </c>
      <c r="D351" s="5" t="s">
        <v>3028</v>
      </c>
      <c r="E351" s="5" t="s">
        <v>3029</v>
      </c>
      <c r="F351" s="5" t="s">
        <v>3030</v>
      </c>
      <c r="G351" s="5" t="s">
        <v>1568</v>
      </c>
      <c r="J351" s="5" t="s">
        <v>2923</v>
      </c>
    </row>
    <row r="352" spans="1:10">
      <c r="A352" s="5">
        <v>351</v>
      </c>
      <c r="B352" s="5" t="s">
        <v>1444</v>
      </c>
      <c r="C352" s="5" t="s">
        <v>169</v>
      </c>
      <c r="D352" s="5" t="s">
        <v>3031</v>
      </c>
      <c r="E352" s="5" t="s">
        <v>3032</v>
      </c>
      <c r="F352" s="5" t="s">
        <v>3033</v>
      </c>
      <c r="G352" s="5" t="s">
        <v>1546</v>
      </c>
      <c r="H352" s="5" t="s">
        <v>3034</v>
      </c>
      <c r="J352" s="5" t="s">
        <v>2923</v>
      </c>
    </row>
    <row r="353" spans="1:10">
      <c r="A353" s="5">
        <v>352</v>
      </c>
      <c r="B353" s="5" t="s">
        <v>1444</v>
      </c>
      <c r="C353" s="5" t="s">
        <v>169</v>
      </c>
      <c r="D353" s="5" t="s">
        <v>3035</v>
      </c>
      <c r="E353" s="5" t="s">
        <v>3036</v>
      </c>
      <c r="F353" s="5" t="s">
        <v>3037</v>
      </c>
      <c r="G353" s="5" t="s">
        <v>3038</v>
      </c>
      <c r="J353" s="5" t="s">
        <v>2923</v>
      </c>
    </row>
    <row r="354" spans="1:10">
      <c r="A354" s="5">
        <v>353</v>
      </c>
      <c r="B354" s="5" t="s">
        <v>1444</v>
      </c>
      <c r="C354" s="5" t="s">
        <v>169</v>
      </c>
      <c r="D354" s="5" t="s">
        <v>2719</v>
      </c>
      <c r="E354" s="5" t="s">
        <v>2720</v>
      </c>
      <c r="F354" s="5" t="s">
        <v>2721</v>
      </c>
      <c r="G354" s="5" t="s">
        <v>1562</v>
      </c>
      <c r="J354" s="5" t="s">
        <v>2923</v>
      </c>
    </row>
    <row r="355" spans="1:10">
      <c r="A355" s="5">
        <v>354</v>
      </c>
      <c r="B355" s="5" t="s">
        <v>1444</v>
      </c>
      <c r="C355" s="5" t="s">
        <v>169</v>
      </c>
      <c r="D355" s="5" t="s">
        <v>2722</v>
      </c>
      <c r="E355" s="5" t="s">
        <v>2723</v>
      </c>
      <c r="F355" s="5" t="s">
        <v>2724</v>
      </c>
      <c r="G355" s="5" t="s">
        <v>1705</v>
      </c>
      <c r="H355" s="5" t="s">
        <v>2725</v>
      </c>
      <c r="J355" s="5" t="s">
        <v>2923</v>
      </c>
    </row>
    <row r="356" spans="1:10">
      <c r="A356" s="5">
        <v>355</v>
      </c>
      <c r="B356" s="5" t="s">
        <v>1444</v>
      </c>
      <c r="C356" s="5" t="s">
        <v>169</v>
      </c>
      <c r="D356" s="5" t="s">
        <v>2726</v>
      </c>
      <c r="E356" s="5" t="s">
        <v>2727</v>
      </c>
      <c r="F356" s="5" t="s">
        <v>2728</v>
      </c>
      <c r="G356" s="5" t="s">
        <v>1475</v>
      </c>
      <c r="H356" s="5" t="s">
        <v>2729</v>
      </c>
      <c r="J356" s="5" t="s">
        <v>2923</v>
      </c>
    </row>
    <row r="357" spans="1:10">
      <c r="A357" s="5">
        <v>356</v>
      </c>
      <c r="B357" s="5" t="s">
        <v>1444</v>
      </c>
      <c r="C357" s="5" t="s">
        <v>169</v>
      </c>
      <c r="D357" s="5" t="s">
        <v>2730</v>
      </c>
      <c r="E357" s="5" t="s">
        <v>2731</v>
      </c>
      <c r="F357" s="5" t="s">
        <v>2732</v>
      </c>
      <c r="G357" s="5" t="s">
        <v>1562</v>
      </c>
      <c r="J357" s="5" t="s">
        <v>2923</v>
      </c>
    </row>
    <row r="358" spans="1:10">
      <c r="A358" s="5">
        <v>357</v>
      </c>
      <c r="B358" s="5" t="s">
        <v>1444</v>
      </c>
      <c r="C358" s="5" t="s">
        <v>169</v>
      </c>
      <c r="D358" s="5" t="s">
        <v>2733</v>
      </c>
      <c r="E358" s="5" t="s">
        <v>2734</v>
      </c>
      <c r="F358" s="5" t="s">
        <v>2735</v>
      </c>
      <c r="G358" s="5" t="s">
        <v>1546</v>
      </c>
      <c r="H358" s="5" t="s">
        <v>2736</v>
      </c>
      <c r="J358" s="5" t="s">
        <v>2923</v>
      </c>
    </row>
    <row r="359" spans="1:10">
      <c r="A359" s="5">
        <v>358</v>
      </c>
      <c r="B359" s="5" t="s">
        <v>1444</v>
      </c>
      <c r="C359" s="5" t="s">
        <v>169</v>
      </c>
      <c r="D359" s="5" t="s">
        <v>3039</v>
      </c>
      <c r="E359" s="5" t="s">
        <v>3040</v>
      </c>
      <c r="F359" s="5" t="s">
        <v>3041</v>
      </c>
      <c r="G359" s="5" t="s">
        <v>1562</v>
      </c>
      <c r="J359" s="5" t="s">
        <v>2923</v>
      </c>
    </row>
    <row r="360" spans="1:10">
      <c r="A360" s="5">
        <v>359</v>
      </c>
      <c r="B360" s="5" t="s">
        <v>1444</v>
      </c>
      <c r="C360" s="5" t="s">
        <v>169</v>
      </c>
      <c r="D360" s="5" t="s">
        <v>2737</v>
      </c>
      <c r="E360" s="5" t="s">
        <v>2738</v>
      </c>
      <c r="F360" s="5" t="s">
        <v>2739</v>
      </c>
      <c r="G360" s="5" t="s">
        <v>1551</v>
      </c>
      <c r="H360" s="5" t="s">
        <v>2740</v>
      </c>
      <c r="J360" s="5" t="s">
        <v>2923</v>
      </c>
    </row>
    <row r="361" spans="1:10">
      <c r="A361" s="5">
        <v>360</v>
      </c>
      <c r="B361" s="5" t="s">
        <v>1444</v>
      </c>
      <c r="C361" s="5" t="s">
        <v>169</v>
      </c>
      <c r="D361" s="5" t="s">
        <v>2741</v>
      </c>
      <c r="E361" s="5" t="s">
        <v>2742</v>
      </c>
      <c r="F361" s="5" t="s">
        <v>2743</v>
      </c>
      <c r="G361" s="5" t="s">
        <v>1562</v>
      </c>
      <c r="H361" s="5" t="s">
        <v>2744</v>
      </c>
      <c r="J361" s="5" t="s">
        <v>2923</v>
      </c>
    </row>
    <row r="362" spans="1:10">
      <c r="A362" s="5">
        <v>361</v>
      </c>
      <c r="B362" s="5" t="s">
        <v>1444</v>
      </c>
      <c r="C362" s="5" t="s">
        <v>169</v>
      </c>
      <c r="D362" s="5" t="s">
        <v>3042</v>
      </c>
      <c r="E362" s="5" t="s">
        <v>3043</v>
      </c>
      <c r="F362" s="5" t="s">
        <v>3044</v>
      </c>
      <c r="G362" s="5" t="s">
        <v>1461</v>
      </c>
      <c r="J362" s="5" t="s">
        <v>2923</v>
      </c>
    </row>
    <row r="363" spans="1:10">
      <c r="A363" s="5">
        <v>362</v>
      </c>
      <c r="B363" s="5" t="s">
        <v>1444</v>
      </c>
      <c r="C363" s="5" t="s">
        <v>169</v>
      </c>
      <c r="D363" s="5" t="s">
        <v>2745</v>
      </c>
      <c r="E363" s="5" t="s">
        <v>2746</v>
      </c>
      <c r="F363" s="5" t="s">
        <v>2747</v>
      </c>
      <c r="G363" s="5" t="s">
        <v>1795</v>
      </c>
      <c r="H363" s="5" t="s">
        <v>1796</v>
      </c>
      <c r="J363" s="5" t="s">
        <v>2923</v>
      </c>
    </row>
    <row r="364" spans="1:10">
      <c r="A364" s="5">
        <v>363</v>
      </c>
      <c r="B364" s="5" t="s">
        <v>1444</v>
      </c>
      <c r="C364" s="5" t="s">
        <v>169</v>
      </c>
      <c r="D364" s="5" t="s">
        <v>2748</v>
      </c>
      <c r="E364" s="5" t="s">
        <v>2749</v>
      </c>
      <c r="F364" s="5" t="s">
        <v>2750</v>
      </c>
      <c r="G364" s="5" t="s">
        <v>1562</v>
      </c>
      <c r="H364" s="5" t="s">
        <v>2751</v>
      </c>
      <c r="J364" s="5" t="s">
        <v>2923</v>
      </c>
    </row>
    <row r="365" spans="1:10">
      <c r="A365" s="5">
        <v>364</v>
      </c>
      <c r="B365" s="5" t="s">
        <v>1444</v>
      </c>
      <c r="C365" s="5" t="s">
        <v>169</v>
      </c>
      <c r="D365" s="5" t="s">
        <v>2752</v>
      </c>
      <c r="E365" s="5" t="s">
        <v>2753</v>
      </c>
      <c r="F365" s="5" t="s">
        <v>2754</v>
      </c>
      <c r="G365" s="5" t="s">
        <v>1457</v>
      </c>
      <c r="H365" s="5" t="s">
        <v>2755</v>
      </c>
      <c r="J365" s="5" t="s">
        <v>2923</v>
      </c>
    </row>
    <row r="366" spans="1:10">
      <c r="A366" s="5">
        <v>365</v>
      </c>
      <c r="B366" s="5" t="s">
        <v>1444</v>
      </c>
      <c r="C366" s="5" t="s">
        <v>169</v>
      </c>
      <c r="D366" s="5" t="s">
        <v>2756</v>
      </c>
      <c r="E366" s="5" t="s">
        <v>2757</v>
      </c>
      <c r="F366" s="5" t="s">
        <v>2758</v>
      </c>
      <c r="G366" s="5" t="s">
        <v>1466</v>
      </c>
      <c r="H366" s="5" t="s">
        <v>2759</v>
      </c>
      <c r="J366" s="5" t="s">
        <v>2923</v>
      </c>
    </row>
    <row r="367" spans="1:10">
      <c r="A367" s="5">
        <v>366</v>
      </c>
      <c r="B367" s="5" t="s">
        <v>1444</v>
      </c>
      <c r="C367" s="5" t="s">
        <v>169</v>
      </c>
      <c r="D367" s="5" t="s">
        <v>2760</v>
      </c>
      <c r="E367" s="5" t="s">
        <v>2761</v>
      </c>
      <c r="F367" s="5" t="s">
        <v>2762</v>
      </c>
      <c r="G367" s="5" t="s">
        <v>1457</v>
      </c>
      <c r="J367" s="5" t="s">
        <v>2923</v>
      </c>
    </row>
    <row r="368" spans="1:10">
      <c r="A368" s="5">
        <v>367</v>
      </c>
      <c r="B368" s="5" t="s">
        <v>1444</v>
      </c>
      <c r="C368" s="5" t="s">
        <v>169</v>
      </c>
      <c r="D368" s="5" t="s">
        <v>2763</v>
      </c>
      <c r="E368" s="5" t="s">
        <v>2764</v>
      </c>
      <c r="F368" s="5" t="s">
        <v>2765</v>
      </c>
      <c r="G368" s="5" t="s">
        <v>1660</v>
      </c>
      <c r="J368" s="5" t="s">
        <v>2923</v>
      </c>
    </row>
    <row r="369" spans="1:10">
      <c r="A369" s="5">
        <v>368</v>
      </c>
      <c r="B369" s="5" t="s">
        <v>1444</v>
      </c>
      <c r="C369" s="5" t="s">
        <v>169</v>
      </c>
      <c r="D369" s="5" t="s">
        <v>2766</v>
      </c>
      <c r="E369" s="5" t="s">
        <v>2767</v>
      </c>
      <c r="F369" s="5" t="s">
        <v>2768</v>
      </c>
      <c r="G369" s="5" t="s">
        <v>1466</v>
      </c>
      <c r="J369" s="5" t="s">
        <v>2923</v>
      </c>
    </row>
    <row r="370" spans="1:10">
      <c r="A370" s="5">
        <v>369</v>
      </c>
      <c r="B370" s="5" t="s">
        <v>1444</v>
      </c>
      <c r="C370" s="5" t="s">
        <v>169</v>
      </c>
      <c r="D370" s="5" t="s">
        <v>2769</v>
      </c>
      <c r="E370" s="5" t="s">
        <v>2770</v>
      </c>
      <c r="F370" s="5" t="s">
        <v>2771</v>
      </c>
      <c r="G370" s="5" t="s">
        <v>1546</v>
      </c>
      <c r="H370" s="5" t="s">
        <v>2772</v>
      </c>
      <c r="J370" s="5" t="s">
        <v>2923</v>
      </c>
    </row>
    <row r="371" spans="1:10">
      <c r="A371" s="5">
        <v>370</v>
      </c>
      <c r="B371" s="5" t="s">
        <v>1444</v>
      </c>
      <c r="C371" s="5" t="s">
        <v>169</v>
      </c>
      <c r="D371" s="5" t="s">
        <v>2773</v>
      </c>
      <c r="E371" s="5" t="s">
        <v>2774</v>
      </c>
      <c r="F371" s="5" t="s">
        <v>2775</v>
      </c>
      <c r="G371" s="5" t="s">
        <v>1475</v>
      </c>
      <c r="J371" s="5" t="s">
        <v>2923</v>
      </c>
    </row>
    <row r="372" spans="1:10">
      <c r="A372" s="5">
        <v>371</v>
      </c>
      <c r="B372" s="5" t="s">
        <v>1444</v>
      </c>
      <c r="C372" s="5" t="s">
        <v>169</v>
      </c>
      <c r="D372" s="5" t="s">
        <v>2776</v>
      </c>
      <c r="E372" s="5" t="s">
        <v>2777</v>
      </c>
      <c r="F372" s="5" t="s">
        <v>2778</v>
      </c>
      <c r="G372" s="5" t="s">
        <v>1742</v>
      </c>
      <c r="H372" s="5" t="s">
        <v>2779</v>
      </c>
      <c r="J372" s="5" t="s">
        <v>2923</v>
      </c>
    </row>
    <row r="373" spans="1:10">
      <c r="A373" s="5">
        <v>372</v>
      </c>
      <c r="B373" s="5" t="s">
        <v>1444</v>
      </c>
      <c r="C373" s="5" t="s">
        <v>169</v>
      </c>
      <c r="D373" s="5" t="s">
        <v>2780</v>
      </c>
      <c r="E373" s="5" t="s">
        <v>2781</v>
      </c>
      <c r="F373" s="5" t="s">
        <v>2782</v>
      </c>
      <c r="G373" s="5" t="s">
        <v>1461</v>
      </c>
      <c r="J373" s="5" t="s">
        <v>2923</v>
      </c>
    </row>
    <row r="374" spans="1:10">
      <c r="A374" s="5">
        <v>373</v>
      </c>
      <c r="B374" s="5" t="s">
        <v>1444</v>
      </c>
      <c r="C374" s="5" t="s">
        <v>169</v>
      </c>
      <c r="D374" s="5" t="s">
        <v>2783</v>
      </c>
      <c r="E374" s="5" t="s">
        <v>2784</v>
      </c>
      <c r="F374" s="5" t="s">
        <v>2785</v>
      </c>
      <c r="G374" s="5" t="s">
        <v>1568</v>
      </c>
      <c r="J374" s="5" t="s">
        <v>2923</v>
      </c>
    </row>
    <row r="375" spans="1:10">
      <c r="A375" s="5">
        <v>374</v>
      </c>
      <c r="B375" s="5" t="s">
        <v>1444</v>
      </c>
      <c r="C375" s="5" t="s">
        <v>169</v>
      </c>
      <c r="D375" s="5" t="s">
        <v>2786</v>
      </c>
      <c r="E375" s="5" t="s">
        <v>2787</v>
      </c>
      <c r="F375" s="5" t="s">
        <v>2788</v>
      </c>
      <c r="G375" s="5" t="s">
        <v>2789</v>
      </c>
      <c r="J375" s="5" t="s">
        <v>2923</v>
      </c>
    </row>
    <row r="376" spans="1:10">
      <c r="A376" s="5">
        <v>375</v>
      </c>
      <c r="B376" s="5" t="s">
        <v>1444</v>
      </c>
      <c r="C376" s="5" t="s">
        <v>169</v>
      </c>
      <c r="D376" s="5" t="s">
        <v>2790</v>
      </c>
      <c r="E376" s="5" t="s">
        <v>2791</v>
      </c>
      <c r="F376" s="5" t="s">
        <v>2792</v>
      </c>
      <c r="G376" s="5" t="s">
        <v>1568</v>
      </c>
      <c r="H376" s="5" t="s">
        <v>2793</v>
      </c>
      <c r="J376" s="5" t="s">
        <v>2923</v>
      </c>
    </row>
    <row r="377" spans="1:10">
      <c r="A377" s="5">
        <v>376</v>
      </c>
      <c r="B377" s="5" t="s">
        <v>1444</v>
      </c>
      <c r="C377" s="5" t="s">
        <v>169</v>
      </c>
      <c r="D377" s="5" t="s">
        <v>2794</v>
      </c>
      <c r="E377" s="5" t="s">
        <v>2795</v>
      </c>
      <c r="F377" s="5" t="s">
        <v>2796</v>
      </c>
      <c r="G377" s="5" t="s">
        <v>1742</v>
      </c>
      <c r="H377" s="5" t="s">
        <v>2797</v>
      </c>
      <c r="J377" s="5" t="s">
        <v>2923</v>
      </c>
    </row>
    <row r="378" spans="1:10">
      <c r="A378" s="5">
        <v>377</v>
      </c>
      <c r="B378" s="5" t="s">
        <v>1444</v>
      </c>
      <c r="C378" s="5" t="s">
        <v>169</v>
      </c>
      <c r="D378" s="5" t="s">
        <v>2798</v>
      </c>
      <c r="E378" s="5" t="s">
        <v>2799</v>
      </c>
      <c r="F378" s="5" t="s">
        <v>2800</v>
      </c>
      <c r="G378" s="5" t="s">
        <v>1551</v>
      </c>
      <c r="J378" s="5" t="s">
        <v>2923</v>
      </c>
    </row>
    <row r="379" spans="1:10">
      <c r="A379" s="5">
        <v>378</v>
      </c>
      <c r="B379" s="5" t="s">
        <v>1444</v>
      </c>
      <c r="C379" s="5" t="s">
        <v>169</v>
      </c>
      <c r="D379" s="5" t="s">
        <v>3045</v>
      </c>
      <c r="E379" s="5" t="s">
        <v>3046</v>
      </c>
      <c r="F379" s="5" t="s">
        <v>3047</v>
      </c>
      <c r="G379" s="5" t="s">
        <v>1475</v>
      </c>
      <c r="J379" s="5" t="s">
        <v>2923</v>
      </c>
    </row>
    <row r="380" spans="1:10">
      <c r="A380" s="5">
        <v>379</v>
      </c>
      <c r="B380" s="5" t="s">
        <v>1444</v>
      </c>
      <c r="C380" s="5" t="s">
        <v>169</v>
      </c>
      <c r="D380" s="5" t="s">
        <v>2801</v>
      </c>
      <c r="E380" s="5" t="s">
        <v>2802</v>
      </c>
      <c r="F380" s="5" t="s">
        <v>2803</v>
      </c>
      <c r="G380" s="5" t="s">
        <v>1475</v>
      </c>
      <c r="H380" s="5" t="s">
        <v>2804</v>
      </c>
      <c r="J380" s="5" t="s">
        <v>2923</v>
      </c>
    </row>
    <row r="381" spans="1:10">
      <c r="A381" s="5">
        <v>380</v>
      </c>
      <c r="B381" s="5" t="s">
        <v>1444</v>
      </c>
      <c r="C381" s="5" t="s">
        <v>169</v>
      </c>
      <c r="D381" s="5" t="s">
        <v>2805</v>
      </c>
      <c r="E381" s="5" t="s">
        <v>2806</v>
      </c>
      <c r="F381" s="5" t="s">
        <v>2807</v>
      </c>
      <c r="G381" s="5" t="s">
        <v>1513</v>
      </c>
      <c r="H381" s="5" t="s">
        <v>2808</v>
      </c>
      <c r="J381" s="5" t="s">
        <v>2923</v>
      </c>
    </row>
    <row r="382" spans="1:10">
      <c r="A382" s="5">
        <v>381</v>
      </c>
      <c r="B382" s="5" t="s">
        <v>1444</v>
      </c>
      <c r="C382" s="5" t="s">
        <v>169</v>
      </c>
      <c r="D382" s="5" t="s">
        <v>2809</v>
      </c>
      <c r="E382" s="5" t="s">
        <v>2810</v>
      </c>
      <c r="F382" s="5" t="s">
        <v>2811</v>
      </c>
      <c r="G382" s="5" t="s">
        <v>1533</v>
      </c>
      <c r="H382" s="5" t="s">
        <v>2812</v>
      </c>
      <c r="J382" s="5" t="s">
        <v>2923</v>
      </c>
    </row>
    <row r="383" spans="1:10">
      <c r="A383" s="5">
        <v>382</v>
      </c>
      <c r="B383" s="5" t="s">
        <v>1444</v>
      </c>
      <c r="C383" s="5" t="s">
        <v>169</v>
      </c>
      <c r="D383" s="5" t="s">
        <v>2813</v>
      </c>
      <c r="E383" s="5" t="s">
        <v>2814</v>
      </c>
      <c r="F383" s="5" t="s">
        <v>2815</v>
      </c>
      <c r="G383" s="5" t="s">
        <v>2816</v>
      </c>
      <c r="H383" s="5" t="s">
        <v>2817</v>
      </c>
      <c r="J383" s="5" t="s">
        <v>2923</v>
      </c>
    </row>
    <row r="384" spans="1:10">
      <c r="A384" s="5">
        <v>383</v>
      </c>
      <c r="B384" s="5" t="s">
        <v>1444</v>
      </c>
      <c r="C384" s="5" t="s">
        <v>169</v>
      </c>
      <c r="D384" s="5" t="s">
        <v>2822</v>
      </c>
      <c r="E384" s="5" t="s">
        <v>3048</v>
      </c>
      <c r="F384" s="5" t="s">
        <v>2819</v>
      </c>
      <c r="G384" s="5" t="s">
        <v>2823</v>
      </c>
      <c r="J384" s="5" t="s">
        <v>2923</v>
      </c>
    </row>
    <row r="385" spans="1:10">
      <c r="A385" s="5">
        <v>384</v>
      </c>
      <c r="B385" s="5" t="s">
        <v>1444</v>
      </c>
      <c r="C385" s="5" t="s">
        <v>169</v>
      </c>
      <c r="D385" s="5" t="s">
        <v>2818</v>
      </c>
      <c r="E385" s="5" t="s">
        <v>3048</v>
      </c>
      <c r="F385" s="5" t="s">
        <v>2819</v>
      </c>
      <c r="G385" s="5" t="s">
        <v>2820</v>
      </c>
      <c r="H385" s="5" t="s">
        <v>2821</v>
      </c>
      <c r="J385" s="5" t="s">
        <v>2923</v>
      </c>
    </row>
    <row r="386" spans="1:10">
      <c r="A386" s="5">
        <v>385</v>
      </c>
      <c r="B386" s="5" t="s">
        <v>1444</v>
      </c>
      <c r="C386" s="5" t="s">
        <v>169</v>
      </c>
      <c r="D386" s="5" t="s">
        <v>2824</v>
      </c>
      <c r="E386" s="5" t="s">
        <v>2825</v>
      </c>
      <c r="F386" s="5" t="s">
        <v>2826</v>
      </c>
      <c r="G386" s="5" t="s">
        <v>1551</v>
      </c>
      <c r="H386" s="5" t="s">
        <v>2827</v>
      </c>
      <c r="J386" s="5" t="s">
        <v>2923</v>
      </c>
    </row>
    <row r="387" spans="1:10">
      <c r="A387" s="5">
        <v>386</v>
      </c>
      <c r="B387" s="5" t="s">
        <v>1444</v>
      </c>
      <c r="C387" s="5" t="s">
        <v>169</v>
      </c>
      <c r="D387" s="5" t="s">
        <v>3049</v>
      </c>
      <c r="E387" s="5" t="s">
        <v>3050</v>
      </c>
      <c r="F387" s="5" t="s">
        <v>3051</v>
      </c>
      <c r="G387" s="5" t="s">
        <v>1562</v>
      </c>
      <c r="H387" s="5" t="s">
        <v>1693</v>
      </c>
      <c r="J387" s="5" t="s">
        <v>2923</v>
      </c>
    </row>
    <row r="388" spans="1:10">
      <c r="A388" s="5">
        <v>387</v>
      </c>
      <c r="B388" s="5" t="s">
        <v>1444</v>
      </c>
      <c r="C388" s="5" t="s">
        <v>169</v>
      </c>
      <c r="D388" s="5" t="s">
        <v>2828</v>
      </c>
      <c r="E388" s="5" t="s">
        <v>2829</v>
      </c>
      <c r="F388" s="5" t="s">
        <v>2830</v>
      </c>
      <c r="G388" s="5" t="s">
        <v>2831</v>
      </c>
      <c r="J388" s="5" t="s">
        <v>2923</v>
      </c>
    </row>
    <row r="389" spans="1:10">
      <c r="A389" s="5">
        <v>388</v>
      </c>
      <c r="B389" s="5" t="s">
        <v>1444</v>
      </c>
      <c r="C389" s="5" t="s">
        <v>169</v>
      </c>
      <c r="D389" s="5" t="s">
        <v>2832</v>
      </c>
      <c r="E389" s="5" t="s">
        <v>2833</v>
      </c>
      <c r="F389" s="5" t="s">
        <v>1447</v>
      </c>
      <c r="G389" s="5" t="s">
        <v>2834</v>
      </c>
      <c r="H389" s="5" t="s">
        <v>1453</v>
      </c>
      <c r="J389" s="5" t="s">
        <v>2923</v>
      </c>
    </row>
    <row r="390" spans="1:10">
      <c r="A390" s="5">
        <v>389</v>
      </c>
      <c r="B390" s="5" t="s">
        <v>1444</v>
      </c>
      <c r="C390" s="5" t="s">
        <v>169</v>
      </c>
      <c r="D390" s="5" t="s">
        <v>2835</v>
      </c>
      <c r="E390" s="5" t="s">
        <v>2836</v>
      </c>
      <c r="F390" s="5" t="s">
        <v>2837</v>
      </c>
      <c r="G390" s="5" t="s">
        <v>1579</v>
      </c>
      <c r="H390" s="5" t="s">
        <v>2838</v>
      </c>
      <c r="J390" s="5" t="s">
        <v>2923</v>
      </c>
    </row>
    <row r="391" spans="1:10">
      <c r="A391" s="5">
        <v>390</v>
      </c>
      <c r="B391" s="5" t="s">
        <v>1444</v>
      </c>
      <c r="C391" s="5" t="s">
        <v>169</v>
      </c>
      <c r="D391" s="5" t="s">
        <v>2839</v>
      </c>
      <c r="E391" s="5" t="s">
        <v>2840</v>
      </c>
      <c r="F391" s="5" t="s">
        <v>2841</v>
      </c>
      <c r="G391" s="5" t="s">
        <v>2842</v>
      </c>
      <c r="H391" s="5" t="s">
        <v>1809</v>
      </c>
      <c r="J391" s="5" t="s">
        <v>2923</v>
      </c>
    </row>
    <row r="392" spans="1:10">
      <c r="A392" s="5">
        <v>391</v>
      </c>
      <c r="B392" s="5" t="s">
        <v>1444</v>
      </c>
      <c r="C392" s="5" t="s">
        <v>169</v>
      </c>
      <c r="D392" s="5" t="s">
        <v>2843</v>
      </c>
      <c r="E392" s="5" t="s">
        <v>2844</v>
      </c>
      <c r="F392" s="5" t="s">
        <v>2845</v>
      </c>
      <c r="G392" s="5" t="s">
        <v>1619</v>
      </c>
      <c r="J392" s="5" t="s">
        <v>2923</v>
      </c>
    </row>
    <row r="393" spans="1:10">
      <c r="A393" s="5">
        <v>392</v>
      </c>
      <c r="B393" s="5" t="s">
        <v>1444</v>
      </c>
      <c r="C393" s="5" t="s">
        <v>169</v>
      </c>
      <c r="D393" s="5" t="s">
        <v>2846</v>
      </c>
      <c r="E393" s="5" t="s">
        <v>2847</v>
      </c>
      <c r="F393" s="5" t="s">
        <v>2848</v>
      </c>
      <c r="G393" s="5" t="s">
        <v>1855</v>
      </c>
      <c r="H393" s="5" t="s">
        <v>2849</v>
      </c>
      <c r="J393" s="5" t="s">
        <v>2923</v>
      </c>
    </row>
    <row r="394" spans="1:10">
      <c r="A394" s="5">
        <v>393</v>
      </c>
      <c r="B394" s="5" t="s">
        <v>1444</v>
      </c>
      <c r="C394" s="5" t="s">
        <v>169</v>
      </c>
      <c r="D394" s="5" t="s">
        <v>2850</v>
      </c>
      <c r="E394" s="5" t="s">
        <v>2851</v>
      </c>
      <c r="F394" s="5" t="s">
        <v>2852</v>
      </c>
      <c r="G394" s="5" t="s">
        <v>1457</v>
      </c>
      <c r="H394" s="5" t="s">
        <v>2853</v>
      </c>
      <c r="J394" s="5" t="s">
        <v>2923</v>
      </c>
    </row>
    <row r="395" spans="1:10">
      <c r="A395" s="5">
        <v>394</v>
      </c>
      <c r="B395" s="5" t="s">
        <v>1444</v>
      </c>
      <c r="C395" s="5" t="s">
        <v>169</v>
      </c>
      <c r="D395" s="5" t="s">
        <v>2854</v>
      </c>
      <c r="E395" s="5" t="s">
        <v>2855</v>
      </c>
      <c r="F395" s="5" t="s">
        <v>2856</v>
      </c>
      <c r="G395" s="5" t="s">
        <v>2857</v>
      </c>
      <c r="H395" s="5" t="s">
        <v>2858</v>
      </c>
      <c r="J395" s="5" t="s">
        <v>2923</v>
      </c>
    </row>
    <row r="396" spans="1:10">
      <c r="A396" s="5">
        <v>395</v>
      </c>
      <c r="B396" s="5" t="s">
        <v>1444</v>
      </c>
      <c r="C396" s="5" t="s">
        <v>169</v>
      </c>
      <c r="D396" s="5" t="s">
        <v>2859</v>
      </c>
      <c r="E396" s="5" t="s">
        <v>2860</v>
      </c>
      <c r="F396" s="5" t="s">
        <v>2861</v>
      </c>
      <c r="G396" s="5" t="s">
        <v>1737</v>
      </c>
      <c r="H396" s="5" t="s">
        <v>2862</v>
      </c>
      <c r="J396" s="5" t="s">
        <v>2923</v>
      </c>
    </row>
    <row r="397" spans="1:10">
      <c r="A397" s="5">
        <v>396</v>
      </c>
      <c r="B397" s="5" t="s">
        <v>1444</v>
      </c>
      <c r="C397" s="5" t="s">
        <v>169</v>
      </c>
      <c r="D397" s="5" t="s">
        <v>2863</v>
      </c>
      <c r="E397" s="5" t="s">
        <v>2864</v>
      </c>
      <c r="F397" s="5" t="s">
        <v>2865</v>
      </c>
      <c r="G397" s="5" t="s">
        <v>1568</v>
      </c>
      <c r="H397" s="5" t="s">
        <v>2866</v>
      </c>
      <c r="J397" s="5" t="s">
        <v>2923</v>
      </c>
    </row>
    <row r="398" spans="1:10">
      <c r="A398" s="5">
        <v>397</v>
      </c>
      <c r="B398" s="5" t="s">
        <v>1444</v>
      </c>
      <c r="C398" s="5" t="s">
        <v>169</v>
      </c>
      <c r="D398" s="5" t="s">
        <v>2867</v>
      </c>
      <c r="E398" s="5" t="s">
        <v>2868</v>
      </c>
      <c r="F398" s="5" t="s">
        <v>2869</v>
      </c>
      <c r="G398" s="5" t="s">
        <v>1687</v>
      </c>
      <c r="H398" s="5" t="s">
        <v>2870</v>
      </c>
      <c r="J398" s="5" t="s">
        <v>2923</v>
      </c>
    </row>
    <row r="399" spans="1:10">
      <c r="A399" s="5">
        <v>398</v>
      </c>
      <c r="B399" s="5" t="s">
        <v>1444</v>
      </c>
      <c r="C399" s="5" t="s">
        <v>169</v>
      </c>
      <c r="D399" s="5" t="s">
        <v>2871</v>
      </c>
      <c r="E399" s="5" t="s">
        <v>2872</v>
      </c>
      <c r="F399" s="5" t="s">
        <v>2873</v>
      </c>
      <c r="G399" s="5" t="s">
        <v>1785</v>
      </c>
      <c r="H399" s="5" t="s">
        <v>2874</v>
      </c>
      <c r="J399" s="5" t="s">
        <v>2923</v>
      </c>
    </row>
    <row r="400" spans="1:10">
      <c r="A400" s="5">
        <v>399</v>
      </c>
      <c r="B400" s="5" t="s">
        <v>1444</v>
      </c>
      <c r="C400" s="5" t="s">
        <v>169</v>
      </c>
      <c r="D400" s="5" t="s">
        <v>2875</v>
      </c>
      <c r="E400" s="5" t="s">
        <v>2876</v>
      </c>
      <c r="F400" s="5" t="s">
        <v>2877</v>
      </c>
      <c r="G400" s="5" t="s">
        <v>1461</v>
      </c>
      <c r="H400" s="5" t="s">
        <v>2878</v>
      </c>
      <c r="J400" s="5" t="s">
        <v>2923</v>
      </c>
    </row>
    <row r="401" spans="1:10">
      <c r="A401" s="5">
        <v>400</v>
      </c>
      <c r="B401" s="5" t="s">
        <v>1444</v>
      </c>
      <c r="C401" s="5" t="s">
        <v>169</v>
      </c>
      <c r="D401" s="5" t="s">
        <v>2879</v>
      </c>
      <c r="E401" s="5" t="s">
        <v>2880</v>
      </c>
      <c r="F401" s="5" t="s">
        <v>2881</v>
      </c>
      <c r="G401" s="5" t="s">
        <v>2139</v>
      </c>
      <c r="H401" s="5" t="s">
        <v>2560</v>
      </c>
      <c r="J401" s="5" t="s">
        <v>2923</v>
      </c>
    </row>
    <row r="402" spans="1:10">
      <c r="A402" s="5">
        <v>401</v>
      </c>
      <c r="B402" s="5" t="s">
        <v>1444</v>
      </c>
      <c r="C402" s="5" t="s">
        <v>169</v>
      </c>
      <c r="D402" s="5" t="s">
        <v>2882</v>
      </c>
      <c r="E402" s="5" t="s">
        <v>2883</v>
      </c>
      <c r="F402" s="5" t="s">
        <v>2884</v>
      </c>
      <c r="G402" s="5" t="s">
        <v>1705</v>
      </c>
      <c r="H402" s="5" t="s">
        <v>2885</v>
      </c>
      <c r="J402" s="5" t="s">
        <v>2923</v>
      </c>
    </row>
    <row r="403" spans="1:10">
      <c r="A403" s="5">
        <v>402</v>
      </c>
      <c r="B403" s="5" t="s">
        <v>1444</v>
      </c>
      <c r="C403" s="5" t="s">
        <v>169</v>
      </c>
      <c r="D403" s="5" t="s">
        <v>2886</v>
      </c>
      <c r="E403" s="5" t="s">
        <v>2887</v>
      </c>
      <c r="F403" s="5" t="s">
        <v>2888</v>
      </c>
      <c r="G403" s="5" t="s">
        <v>1692</v>
      </c>
      <c r="H403" s="5" t="s">
        <v>2889</v>
      </c>
      <c r="J403" s="5" t="s">
        <v>2923</v>
      </c>
    </row>
    <row r="404" spans="1:10">
      <c r="A404" s="5">
        <v>403</v>
      </c>
      <c r="B404" s="5" t="s">
        <v>1444</v>
      </c>
      <c r="C404" s="5" t="s">
        <v>169</v>
      </c>
      <c r="D404" s="5" t="s">
        <v>2890</v>
      </c>
      <c r="E404" s="5" t="s">
        <v>2891</v>
      </c>
      <c r="F404" s="5" t="s">
        <v>2892</v>
      </c>
      <c r="G404" s="5" t="s">
        <v>1457</v>
      </c>
      <c r="H404" s="5" t="s">
        <v>2893</v>
      </c>
      <c r="J404" s="5" t="s">
        <v>2923</v>
      </c>
    </row>
    <row r="405" spans="1:10">
      <c r="A405" s="5">
        <v>404</v>
      </c>
      <c r="B405" s="5" t="s">
        <v>1444</v>
      </c>
      <c r="C405" s="5" t="s">
        <v>169</v>
      </c>
      <c r="D405" s="5" t="s">
        <v>2894</v>
      </c>
      <c r="E405" s="5" t="s">
        <v>2895</v>
      </c>
      <c r="F405" s="5" t="s">
        <v>2896</v>
      </c>
      <c r="G405" s="5" t="s">
        <v>1457</v>
      </c>
      <c r="H405" s="5" t="s">
        <v>1630</v>
      </c>
      <c r="J405" s="5" t="s">
        <v>2923</v>
      </c>
    </row>
    <row r="406" spans="1:10">
      <c r="A406" s="5">
        <v>405</v>
      </c>
      <c r="B406" s="5" t="s">
        <v>1444</v>
      </c>
      <c r="C406" s="5" t="s">
        <v>169</v>
      </c>
      <c r="D406" s="5" t="s">
        <v>2897</v>
      </c>
      <c r="E406" s="5" t="s">
        <v>2898</v>
      </c>
      <c r="F406" s="5" t="s">
        <v>2899</v>
      </c>
      <c r="G406" s="5" t="s">
        <v>1634</v>
      </c>
      <c r="H406" s="5" t="s">
        <v>2900</v>
      </c>
      <c r="J406" s="5" t="s">
        <v>2923</v>
      </c>
    </row>
    <row r="407" spans="1:10">
      <c r="A407" s="5">
        <v>406</v>
      </c>
      <c r="B407" s="5" t="s">
        <v>1444</v>
      </c>
      <c r="C407" s="5" t="s">
        <v>169</v>
      </c>
      <c r="D407" s="5" t="s">
        <v>2901</v>
      </c>
      <c r="E407" s="5" t="s">
        <v>2902</v>
      </c>
      <c r="F407" s="5" t="s">
        <v>1502</v>
      </c>
      <c r="G407" s="5" t="s">
        <v>2903</v>
      </c>
      <c r="J407" s="5" t="s">
        <v>2923</v>
      </c>
    </row>
    <row r="408" spans="1:10">
      <c r="A408" s="5">
        <v>407</v>
      </c>
      <c r="B408" s="5" t="s">
        <v>1444</v>
      </c>
      <c r="C408" s="5" t="s">
        <v>169</v>
      </c>
      <c r="D408" s="5" t="s">
        <v>2904</v>
      </c>
      <c r="E408" s="5" t="s">
        <v>2905</v>
      </c>
      <c r="F408" s="5" t="s">
        <v>2906</v>
      </c>
      <c r="G408" s="5" t="s">
        <v>2907</v>
      </c>
      <c r="J408" s="5" t="s">
        <v>2923</v>
      </c>
    </row>
    <row r="409" spans="1:10">
      <c r="A409" s="5">
        <v>408</v>
      </c>
      <c r="B409" s="5" t="s">
        <v>1444</v>
      </c>
      <c r="C409" s="5" t="s">
        <v>169</v>
      </c>
      <c r="D409" s="5" t="s">
        <v>3052</v>
      </c>
      <c r="E409" s="5" t="s">
        <v>3053</v>
      </c>
      <c r="F409" s="5" t="s">
        <v>3054</v>
      </c>
      <c r="G409" s="5" t="s">
        <v>1584</v>
      </c>
      <c r="J409" s="5" t="s">
        <v>2923</v>
      </c>
    </row>
    <row r="410" spans="1:10">
      <c r="A410" s="5">
        <v>409</v>
      </c>
      <c r="B410" s="5" t="s">
        <v>1444</v>
      </c>
      <c r="C410" s="5" t="s">
        <v>169</v>
      </c>
      <c r="D410" s="5" t="s">
        <v>2908</v>
      </c>
      <c r="E410" s="5" t="s">
        <v>2909</v>
      </c>
      <c r="F410" s="5" t="s">
        <v>2910</v>
      </c>
      <c r="G410" s="5" t="s">
        <v>1466</v>
      </c>
      <c r="H410" s="5" t="s">
        <v>2911</v>
      </c>
      <c r="J410" s="5" t="s">
        <v>2923</v>
      </c>
    </row>
    <row r="411" spans="1:10">
      <c r="A411" s="5">
        <v>410</v>
      </c>
      <c r="B411" s="5" t="s">
        <v>1444</v>
      </c>
      <c r="C411" s="5" t="s">
        <v>169</v>
      </c>
      <c r="D411" s="5" t="s">
        <v>2912</v>
      </c>
      <c r="E411" s="5" t="s">
        <v>2913</v>
      </c>
      <c r="F411" s="5" t="s">
        <v>2830</v>
      </c>
      <c r="G411" s="5" t="s">
        <v>2914</v>
      </c>
      <c r="J411" s="5" t="s">
        <v>2923</v>
      </c>
    </row>
    <row r="412" spans="1:10">
      <c r="A412" s="5">
        <v>411</v>
      </c>
      <c r="B412" s="5" t="s">
        <v>1444</v>
      </c>
      <c r="C412" s="5" t="s">
        <v>169</v>
      </c>
      <c r="D412" s="5" t="s">
        <v>2915</v>
      </c>
      <c r="E412" s="5" t="s">
        <v>2916</v>
      </c>
      <c r="F412" s="5" t="s">
        <v>1447</v>
      </c>
      <c r="G412" s="5" t="s">
        <v>2917</v>
      </c>
      <c r="H412" s="5" t="s">
        <v>1453</v>
      </c>
      <c r="J412" s="5" t="s">
        <v>2923</v>
      </c>
    </row>
    <row r="413" spans="1:10">
      <c r="A413" s="5">
        <v>412</v>
      </c>
      <c r="B413" s="5" t="s">
        <v>1444</v>
      </c>
      <c r="C413" s="5" t="s">
        <v>169</v>
      </c>
      <c r="D413" s="5" t="s">
        <v>2918</v>
      </c>
      <c r="E413" s="5" t="s">
        <v>2919</v>
      </c>
      <c r="F413" s="5" t="s">
        <v>2920</v>
      </c>
      <c r="G413" s="5" t="s">
        <v>2921</v>
      </c>
      <c r="H413" s="5" t="s">
        <v>2922</v>
      </c>
      <c r="J413" s="5" t="s">
        <v>2923</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8" hidden="1" customWidth="1"/>
    <col min="18" max="18" width="14.42578125" style="212" hidden="1" customWidth="1"/>
    <col min="19" max="22" width="9.140625" style="355"/>
    <col min="23" max="16384" width="9.140625" style="36"/>
  </cols>
  <sheetData>
    <row r="1" spans="1:256" s="202" customFormat="1" ht="16.5" hidden="1" customHeight="1">
      <c r="C1" s="349"/>
      <c r="H1" s="349"/>
      <c r="I1" s="349"/>
      <c r="J1" s="349"/>
      <c r="K1" s="349" t="s">
        <v>515</v>
      </c>
      <c r="L1" s="359" t="s">
        <v>401</v>
      </c>
      <c r="M1" s="394" t="s">
        <v>514</v>
      </c>
      <c r="N1" s="394"/>
      <c r="O1" s="394"/>
      <c r="P1" s="394"/>
      <c r="Q1" s="395"/>
      <c r="R1" s="394"/>
      <c r="S1" s="394"/>
      <c r="T1" s="394"/>
      <c r="U1" s="394"/>
      <c r="V1" s="394"/>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c r="EP1" s="359"/>
      <c r="EQ1" s="359"/>
      <c r="ER1" s="359"/>
      <c r="ES1" s="359"/>
      <c r="ET1" s="359"/>
      <c r="EU1" s="359"/>
      <c r="EV1" s="359"/>
      <c r="EW1" s="359"/>
      <c r="EX1" s="359"/>
      <c r="EY1" s="359"/>
      <c r="EZ1" s="359"/>
      <c r="FA1" s="359"/>
      <c r="FB1" s="359"/>
      <c r="FC1" s="359"/>
      <c r="FD1" s="359"/>
      <c r="FE1" s="359"/>
      <c r="FF1" s="359"/>
      <c r="FG1" s="359"/>
      <c r="FH1" s="359"/>
      <c r="FI1" s="359"/>
      <c r="FJ1" s="359"/>
      <c r="FK1" s="359"/>
      <c r="FL1" s="359"/>
      <c r="FM1" s="359"/>
      <c r="FN1" s="359"/>
      <c r="FO1" s="359"/>
      <c r="FP1" s="359"/>
      <c r="FQ1" s="359"/>
      <c r="FR1" s="359"/>
      <c r="FS1" s="359"/>
      <c r="FT1" s="359"/>
      <c r="FU1" s="359"/>
      <c r="FV1" s="359"/>
      <c r="FW1" s="359"/>
      <c r="FX1" s="359"/>
      <c r="FY1" s="359"/>
      <c r="FZ1" s="359"/>
      <c r="GA1" s="359"/>
      <c r="GB1" s="359"/>
      <c r="GC1" s="359"/>
      <c r="GD1" s="359"/>
      <c r="GE1" s="359"/>
      <c r="GF1" s="359"/>
      <c r="GG1" s="359"/>
      <c r="GH1" s="359"/>
      <c r="GI1" s="359"/>
      <c r="GJ1" s="359"/>
      <c r="GK1" s="359"/>
      <c r="GL1" s="359"/>
      <c r="GM1" s="359"/>
      <c r="GN1" s="359"/>
      <c r="GO1" s="359"/>
      <c r="GP1" s="359"/>
      <c r="GQ1" s="359"/>
      <c r="GR1" s="359"/>
      <c r="GS1" s="359"/>
      <c r="GT1" s="359"/>
      <c r="GU1" s="359"/>
      <c r="GV1" s="359"/>
      <c r="GW1" s="359"/>
      <c r="GX1" s="359"/>
      <c r="GY1" s="359"/>
      <c r="GZ1" s="359"/>
      <c r="HA1" s="359"/>
      <c r="HB1" s="359"/>
      <c r="HC1" s="359"/>
      <c r="HD1" s="359"/>
      <c r="HE1" s="359"/>
      <c r="HF1" s="359"/>
      <c r="HG1" s="359"/>
      <c r="HH1" s="359"/>
      <c r="HI1" s="359"/>
      <c r="HJ1" s="359"/>
      <c r="HK1" s="359"/>
      <c r="HL1" s="359"/>
      <c r="HM1" s="359"/>
      <c r="HN1" s="359"/>
      <c r="HO1" s="359"/>
      <c r="HP1" s="359"/>
      <c r="HQ1" s="359"/>
      <c r="HR1" s="359"/>
      <c r="HS1" s="359"/>
      <c r="HT1" s="359"/>
      <c r="HU1" s="359"/>
      <c r="HV1" s="359"/>
      <c r="HW1" s="359"/>
      <c r="HX1" s="359"/>
      <c r="HY1" s="359"/>
      <c r="HZ1" s="359"/>
      <c r="IA1" s="359"/>
      <c r="IB1" s="359"/>
      <c r="IC1" s="359"/>
      <c r="ID1" s="359"/>
      <c r="IE1" s="359"/>
      <c r="IF1" s="359"/>
      <c r="IG1" s="359"/>
      <c r="IH1" s="359"/>
      <c r="II1" s="359"/>
      <c r="IJ1" s="359"/>
      <c r="IK1" s="359"/>
      <c r="IL1" s="359"/>
      <c r="IM1" s="359"/>
      <c r="IN1" s="359"/>
      <c r="IO1" s="359"/>
      <c r="IP1" s="359"/>
      <c r="IQ1" s="359"/>
      <c r="IR1" s="359"/>
      <c r="IS1" s="359"/>
      <c r="IT1" s="359"/>
      <c r="IU1" s="359"/>
      <c r="IV1" s="359"/>
    </row>
    <row r="2" spans="1:256" s="363" customFormat="1" ht="16.5" hidden="1" customHeight="1">
      <c r="A2" s="360"/>
      <c r="B2" s="360"/>
      <c r="C2" s="361"/>
      <c r="D2" s="360"/>
      <c r="E2" s="360"/>
      <c r="F2" s="360"/>
      <c r="G2" s="360"/>
      <c r="H2" s="360"/>
      <c r="I2" s="360"/>
      <c r="J2" s="360"/>
      <c r="K2" s="360"/>
      <c r="L2" s="360"/>
      <c r="M2" s="394"/>
      <c r="N2" s="394"/>
      <c r="O2" s="394"/>
      <c r="P2" s="394"/>
      <c r="Q2" s="395"/>
      <c r="R2" s="394"/>
      <c r="S2" s="362"/>
      <c r="T2" s="362"/>
      <c r="U2" s="362"/>
      <c r="V2" s="362"/>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row>
    <row r="3" spans="1:256" s="126" customFormat="1" ht="3" customHeight="1">
      <c r="A3" s="125"/>
      <c r="B3" s="36"/>
      <c r="C3" s="230"/>
      <c r="D3" s="100"/>
      <c r="E3" s="100"/>
      <c r="F3" s="100"/>
      <c r="G3" s="100"/>
      <c r="H3" s="100"/>
      <c r="I3" s="100"/>
      <c r="J3" s="100"/>
      <c r="K3" s="100"/>
      <c r="L3" s="233"/>
      <c r="M3" s="212"/>
      <c r="N3" s="212"/>
      <c r="O3" s="212"/>
      <c r="P3" s="212"/>
      <c r="Q3" s="358"/>
      <c r="R3" s="212"/>
      <c r="S3" s="355"/>
      <c r="T3" s="355"/>
      <c r="U3" s="355"/>
      <c r="V3" s="355"/>
    </row>
    <row r="4" spans="1:256" s="126" customFormat="1" ht="22.5">
      <c r="A4" s="125"/>
      <c r="B4" s="36"/>
      <c r="C4" s="230"/>
      <c r="D4" s="1155" t="s">
        <v>397</v>
      </c>
      <c r="E4" s="1156"/>
      <c r="F4" s="1156"/>
      <c r="G4" s="1156"/>
      <c r="H4" s="1157"/>
      <c r="I4" s="434"/>
      <c r="M4" s="212"/>
      <c r="N4" s="212"/>
      <c r="O4" s="212"/>
      <c r="P4" s="212"/>
      <c r="Q4" s="358"/>
      <c r="R4" s="212"/>
      <c r="S4" s="355"/>
      <c r="T4" s="355"/>
      <c r="U4" s="355"/>
      <c r="V4" s="355"/>
    </row>
    <row r="5" spans="1:256" s="126" customFormat="1" ht="3" hidden="1" customHeight="1">
      <c r="A5" s="125"/>
      <c r="B5" s="36"/>
      <c r="C5" s="230"/>
      <c r="D5" s="100"/>
      <c r="E5" s="100"/>
      <c r="F5" s="100"/>
      <c r="G5" s="100"/>
      <c r="H5" s="234"/>
      <c r="I5" s="234"/>
      <c r="J5" s="234"/>
      <c r="K5" s="234"/>
      <c r="L5" s="235"/>
      <c r="M5" s="212"/>
      <c r="N5" s="212"/>
      <c r="O5" s="212"/>
      <c r="P5" s="212"/>
      <c r="Q5" s="358"/>
      <c r="R5" s="212"/>
      <c r="S5" s="355"/>
      <c r="T5" s="355"/>
      <c r="U5" s="355"/>
      <c r="V5" s="355"/>
    </row>
    <row r="6" spans="1:256" s="126" customFormat="1" ht="20.100000000000001" hidden="1" customHeight="1">
      <c r="A6" s="236"/>
      <c r="B6" s="236"/>
      <c r="C6" s="230"/>
      <c r="D6" s="1158"/>
      <c r="E6" s="1158"/>
      <c r="F6" s="1159" t="s">
        <v>84</v>
      </c>
      <c r="G6" s="1159"/>
      <c r="H6" s="234"/>
      <c r="I6" s="234"/>
      <c r="J6" s="237"/>
      <c r="K6" s="238"/>
      <c r="L6" s="238"/>
      <c r="M6" s="212"/>
      <c r="N6" s="212"/>
      <c r="O6" s="212"/>
      <c r="P6" s="212"/>
      <c r="Q6" s="358"/>
      <c r="R6" s="212"/>
      <c r="S6" s="355"/>
      <c r="T6" s="355"/>
      <c r="U6" s="355"/>
      <c r="V6" s="355"/>
    </row>
    <row r="7" spans="1:256" ht="3" customHeight="1"/>
    <row r="8" spans="1:256" s="126" customFormat="1">
      <c r="A8" s="125"/>
      <c r="B8" s="36"/>
      <c r="C8" s="230"/>
      <c r="D8" s="1160" t="s">
        <v>16</v>
      </c>
      <c r="E8" s="1160"/>
      <c r="F8" s="1160" t="s">
        <v>398</v>
      </c>
      <c r="G8" s="1160"/>
      <c r="H8" s="1160"/>
      <c r="I8" s="1161" t="s">
        <v>399</v>
      </c>
      <c r="J8" s="1161"/>
      <c r="K8" s="1161"/>
      <c r="L8" s="1161"/>
      <c r="M8" s="212"/>
      <c r="N8" s="212"/>
      <c r="O8" s="212"/>
      <c r="P8" s="212"/>
      <c r="Q8" s="358"/>
      <c r="R8" s="212"/>
      <c r="S8" s="355"/>
      <c r="T8" s="355"/>
      <c r="U8" s="355"/>
      <c r="V8" s="355"/>
    </row>
    <row r="9" spans="1:256" s="126" customFormat="1" ht="20.25" customHeight="1">
      <c r="A9" s="125"/>
      <c r="B9" s="36"/>
      <c r="C9" s="230"/>
      <c r="D9" s="240" t="s">
        <v>92</v>
      </c>
      <c r="E9" s="240" t="s">
        <v>400</v>
      </c>
      <c r="F9" s="1151" t="s">
        <v>92</v>
      </c>
      <c r="G9" s="1152"/>
      <c r="H9" s="241" t="s">
        <v>400</v>
      </c>
      <c r="I9" s="1153" t="s">
        <v>92</v>
      </c>
      <c r="J9" s="1153"/>
      <c r="K9" s="241" t="s">
        <v>400</v>
      </c>
      <c r="L9" s="241" t="s">
        <v>401</v>
      </c>
      <c r="M9" s="212"/>
      <c r="N9" s="212"/>
      <c r="O9" s="212"/>
      <c r="P9" s="212"/>
      <c r="Q9" s="358"/>
      <c r="R9" s="212"/>
      <c r="S9" s="355"/>
      <c r="T9" s="355"/>
      <c r="U9" s="355"/>
      <c r="V9" s="355"/>
    </row>
    <row r="10" spans="1:256" ht="12" customHeight="1">
      <c r="C10" s="249"/>
      <c r="D10" s="353" t="s">
        <v>93</v>
      </c>
      <c r="E10" s="353" t="s">
        <v>49</v>
      </c>
      <c r="F10" s="1154" t="s">
        <v>50</v>
      </c>
      <c r="G10" s="1154"/>
      <c r="H10" s="353" t="s">
        <v>51</v>
      </c>
      <c r="I10" s="1154" t="s">
        <v>68</v>
      </c>
      <c r="J10" s="1154"/>
      <c r="K10" s="353" t="s">
        <v>69</v>
      </c>
      <c r="L10" s="353" t="s">
        <v>183</v>
      </c>
      <c r="M10" s="263"/>
      <c r="N10" s="263"/>
      <c r="O10" s="263"/>
      <c r="P10" s="263"/>
      <c r="Q10" s="239"/>
      <c r="R10" s="263"/>
      <c r="S10" s="354"/>
      <c r="T10" s="354"/>
      <c r="U10" s="354"/>
      <c r="V10" s="354"/>
    </row>
    <row r="11" spans="1:256" s="126" customFormat="1" hidden="1">
      <c r="A11" s="36"/>
      <c r="B11" s="36"/>
      <c r="C11" s="230"/>
      <c r="D11" s="242">
        <v>0</v>
      </c>
      <c r="E11" s="243"/>
      <c r="F11" s="162"/>
      <c r="G11" s="162"/>
      <c r="H11" s="244"/>
      <c r="I11" s="245"/>
      <c r="J11" s="162"/>
      <c r="K11" s="244"/>
      <c r="L11" s="246"/>
      <c r="M11" s="398" t="s">
        <v>522</v>
      </c>
      <c r="N11" s="212"/>
      <c r="O11" s="212"/>
      <c r="P11" s="212" t="s">
        <v>520</v>
      </c>
      <c r="Q11" s="358" t="s">
        <v>521</v>
      </c>
      <c r="R11" s="212" t="s">
        <v>584</v>
      </c>
      <c r="S11" s="355"/>
      <c r="T11" s="355"/>
      <c r="U11" s="355"/>
      <c r="V11" s="355"/>
    </row>
    <row r="12" spans="1:256" s="265" customFormat="1" ht="0.95" customHeight="1">
      <c r="A12" s="89"/>
      <c r="B12" s="186" t="s">
        <v>405</v>
      </c>
      <c r="C12" s="1163"/>
      <c r="D12" s="1160">
        <v>1</v>
      </c>
      <c r="E12" s="1164" t="s">
        <v>2930</v>
      </c>
      <c r="F12" s="1109"/>
      <c r="G12" s="1102">
        <v>0</v>
      </c>
      <c r="H12" s="356"/>
      <c r="I12" s="250"/>
      <c r="J12" s="393" t="s">
        <v>519</v>
      </c>
      <c r="K12" s="733"/>
      <c r="L12" s="266"/>
      <c r="M12" s="829">
        <f>mergeValue(H12)</f>
        <v>0</v>
      </c>
      <c r="N12" s="1008"/>
      <c r="O12" s="1008"/>
      <c r="P12" s="829" t="str">
        <f>IF(ISERROR(MATCH(Q12,MODesc,0)),"n","y")</f>
        <v>n</v>
      </c>
      <c r="Q12" s="1008" t="s">
        <v>2930</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63"/>
      <c r="D13" s="1160"/>
      <c r="E13" s="1165"/>
      <c r="F13" s="1166"/>
      <c r="G13" s="1160">
        <v>1</v>
      </c>
      <c r="H13" s="1162" t="s">
        <v>945</v>
      </c>
      <c r="I13" s="250"/>
      <c r="J13" s="393" t="s">
        <v>519</v>
      </c>
      <c r="K13" s="733"/>
      <c r="L13" s="266"/>
      <c r="M13" s="829" t="str">
        <f>mergeValue(H13)</f>
        <v>Город Челябинск</v>
      </c>
      <c r="N13" s="1008"/>
      <c r="O13" s="1008"/>
      <c r="P13" s="1008"/>
      <c r="Q13" s="1008"/>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63"/>
      <c r="D14" s="1160"/>
      <c r="E14" s="1165"/>
      <c r="F14" s="1167"/>
      <c r="G14" s="1160"/>
      <c r="H14" s="1162"/>
      <c r="I14" s="1120"/>
      <c r="J14" s="1102">
        <v>1</v>
      </c>
      <c r="K14" s="1108" t="s">
        <v>945</v>
      </c>
      <c r="L14" s="247" t="s">
        <v>946</v>
      </c>
      <c r="M14" s="829" t="str">
        <f>mergeValue(H14)</f>
        <v>Город Челябинск</v>
      </c>
      <c r="N14" s="1008"/>
      <c r="O14" s="1008"/>
      <c r="P14" s="1008"/>
      <c r="Q14" s="1008"/>
      <c r="R14" s="829" t="str">
        <f>K14&amp;" ("&amp;L14&amp;")"</f>
        <v>Город Челябинск (75701000)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8"/>
      <c r="N15" s="212"/>
      <c r="O15" s="212"/>
      <c r="P15" s="212"/>
      <c r="Q15" s="358" t="s">
        <v>19</v>
      </c>
      <c r="R15" s="212"/>
      <c r="S15" s="355"/>
      <c r="T15" s="355"/>
      <c r="U15" s="355"/>
      <c r="V15" s="355"/>
    </row>
    <row r="16" spans="1:256" s="126" customFormat="1" ht="21" customHeight="1">
      <c r="A16" s="125"/>
      <c r="B16" s="36"/>
      <c r="C16" s="232"/>
      <c r="D16" s="254"/>
      <c r="E16" s="254"/>
      <c r="F16" s="254"/>
      <c r="G16" s="254"/>
      <c r="H16" s="254"/>
      <c r="I16" s="254"/>
      <c r="J16" s="254"/>
      <c r="K16" s="254"/>
      <c r="L16" s="254"/>
      <c r="M16" s="212"/>
      <c r="N16" s="212"/>
      <c r="O16" s="212"/>
      <c r="P16" s="212"/>
      <c r="Q16" s="358"/>
      <c r="R16" s="212"/>
      <c r="S16" s="355"/>
      <c r="T16" s="355"/>
      <c r="U16" s="355"/>
      <c r="V16" s="355"/>
    </row>
    <row r="17" spans="1:22" s="126" customFormat="1">
      <c r="A17" s="125"/>
      <c r="B17" s="36"/>
      <c r="C17" s="232"/>
      <c r="D17" s="36"/>
      <c r="E17" s="36"/>
      <c r="F17" s="36"/>
      <c r="G17" s="36"/>
      <c r="H17" s="36"/>
      <c r="I17" s="36"/>
      <c r="J17" s="36"/>
      <c r="K17" s="36"/>
      <c r="L17" s="36"/>
      <c r="M17" s="212"/>
      <c r="N17" s="212"/>
      <c r="O17" s="212"/>
      <c r="P17" s="212"/>
      <c r="Q17" s="358"/>
      <c r="R17" s="212"/>
      <c r="S17" s="355"/>
      <c r="T17" s="355"/>
      <c r="U17" s="355"/>
      <c r="V17" s="355"/>
    </row>
    <row r="18" spans="1:22" s="126" customFormat="1" ht="0.75" customHeight="1">
      <c r="A18" s="125"/>
      <c r="B18" s="36"/>
      <c r="C18" s="232"/>
      <c r="D18" s="36"/>
      <c r="E18" s="36"/>
      <c r="F18" s="36"/>
      <c r="G18" s="36"/>
      <c r="H18" s="36"/>
      <c r="I18" s="36"/>
      <c r="J18" s="36"/>
      <c r="K18" s="36"/>
      <c r="L18" s="36"/>
      <c r="M18" s="212"/>
      <c r="N18" s="212"/>
      <c r="O18" s="212"/>
      <c r="P18" s="212"/>
      <c r="Q18" s="358"/>
      <c r="R18" s="212"/>
      <c r="S18" s="355"/>
      <c r="T18" s="355"/>
      <c r="U18" s="355"/>
      <c r="V18" s="355"/>
    </row>
    <row r="19" spans="1:22" s="256" customFormat="1" ht="10.5">
      <c r="A19" s="255"/>
      <c r="C19" s="257"/>
      <c r="D19" s="258"/>
      <c r="E19" s="258"/>
      <c r="M19" s="212"/>
      <c r="N19" s="212"/>
      <c r="O19" s="212"/>
      <c r="P19" s="212"/>
      <c r="Q19" s="358"/>
      <c r="R19" s="212"/>
      <c r="S19" s="355"/>
      <c r="T19" s="355"/>
      <c r="U19" s="355"/>
      <c r="V19" s="355"/>
    </row>
    <row r="20" spans="1:22" s="256" customFormat="1" ht="10.5">
      <c r="A20" s="255"/>
      <c r="C20" s="257"/>
      <c r="D20" s="258"/>
      <c r="E20" s="258"/>
      <c r="M20" s="212"/>
      <c r="N20" s="212"/>
      <c r="O20" s="212"/>
      <c r="P20" s="212"/>
      <c r="Q20" s="358"/>
      <c r="R20" s="212"/>
      <c r="S20" s="355"/>
      <c r="T20" s="355"/>
      <c r="U20" s="355"/>
      <c r="V20" s="355"/>
    </row>
  </sheetData>
  <sheetProtection algorithmName="SHA-512" hashValue="MUhC1CT71A+w5M+TpAFVeU98BMiGn7eSFQw1SN5IBYKUrTy6GUtV2WK8X67m+RDKMUklX7Lcgsp8aunvMQZ7Hg==" saltValue="NoQ+79BldG791vWoSNTTl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1"/>
  <sheetViews>
    <sheetView showGridLines="0" zoomScaleNormal="100" workbookViewId="0"/>
  </sheetViews>
  <sheetFormatPr defaultRowHeight="11.25"/>
  <cols>
    <col min="1" max="1" width="9.140625" style="1060"/>
  </cols>
  <sheetData>
    <row r="1" spans="1:4">
      <c r="A1" s="1060" t="s">
        <v>1415</v>
      </c>
      <c r="B1" t="s">
        <v>514</v>
      </c>
      <c r="C1" t="s">
        <v>515</v>
      </c>
      <c r="D1" t="s">
        <v>1414</v>
      </c>
    </row>
    <row r="2" spans="1:4">
      <c r="A2" s="1060">
        <v>1</v>
      </c>
      <c r="B2" t="s">
        <v>777</v>
      </c>
      <c r="C2" t="s">
        <v>777</v>
      </c>
      <c r="D2" t="s">
        <v>778</v>
      </c>
    </row>
    <row r="3" spans="1:4">
      <c r="A3" s="1060">
        <v>2</v>
      </c>
      <c r="B3" t="s">
        <v>777</v>
      </c>
      <c r="C3" t="s">
        <v>779</v>
      </c>
      <c r="D3" t="s">
        <v>780</v>
      </c>
    </row>
    <row r="4" spans="1:4">
      <c r="A4" s="1060">
        <v>3</v>
      </c>
      <c r="B4" t="s">
        <v>777</v>
      </c>
      <c r="C4" t="s">
        <v>781</v>
      </c>
      <c r="D4" t="s">
        <v>782</v>
      </c>
    </row>
    <row r="5" spans="1:4">
      <c r="A5" s="1060">
        <v>4</v>
      </c>
      <c r="B5" t="s">
        <v>777</v>
      </c>
      <c r="C5" t="s">
        <v>783</v>
      </c>
      <c r="D5" t="s">
        <v>784</v>
      </c>
    </row>
    <row r="6" spans="1:4">
      <c r="A6" s="1060">
        <v>5</v>
      </c>
      <c r="B6" t="s">
        <v>777</v>
      </c>
      <c r="C6" t="s">
        <v>785</v>
      </c>
      <c r="D6" t="s">
        <v>786</v>
      </c>
    </row>
    <row r="7" spans="1:4">
      <c r="A7" s="1060">
        <v>6</v>
      </c>
      <c r="B7" t="s">
        <v>777</v>
      </c>
      <c r="C7" t="s">
        <v>787</v>
      </c>
      <c r="D7" t="s">
        <v>788</v>
      </c>
    </row>
    <row r="8" spans="1:4">
      <c r="A8" s="1060">
        <v>7</v>
      </c>
      <c r="B8" t="s">
        <v>777</v>
      </c>
      <c r="C8" t="s">
        <v>789</v>
      </c>
      <c r="D8" t="s">
        <v>790</v>
      </c>
    </row>
    <row r="9" spans="1:4">
      <c r="A9" s="1060">
        <v>8</v>
      </c>
      <c r="B9" t="s">
        <v>777</v>
      </c>
      <c r="C9" t="s">
        <v>791</v>
      </c>
      <c r="D9" t="s">
        <v>792</v>
      </c>
    </row>
    <row r="10" spans="1:4">
      <c r="A10" s="1060">
        <v>9</v>
      </c>
      <c r="B10" t="s">
        <v>777</v>
      </c>
      <c r="C10" t="s">
        <v>793</v>
      </c>
      <c r="D10" t="s">
        <v>794</v>
      </c>
    </row>
    <row r="11" spans="1:4">
      <c r="A11" s="1060">
        <v>10</v>
      </c>
      <c r="B11" t="s">
        <v>777</v>
      </c>
      <c r="C11" t="s">
        <v>795</v>
      </c>
      <c r="D11" t="s">
        <v>796</v>
      </c>
    </row>
    <row r="12" spans="1:4">
      <c r="A12" s="1060">
        <v>11</v>
      </c>
      <c r="B12" t="s">
        <v>777</v>
      </c>
      <c r="C12" t="s">
        <v>797</v>
      </c>
      <c r="D12" t="s">
        <v>798</v>
      </c>
    </row>
    <row r="13" spans="1:4">
      <c r="A13" s="1060">
        <v>12</v>
      </c>
      <c r="B13" t="s">
        <v>799</v>
      </c>
      <c r="C13" t="s">
        <v>801</v>
      </c>
      <c r="D13" t="s">
        <v>802</v>
      </c>
    </row>
    <row r="14" spans="1:4">
      <c r="A14" s="1060">
        <v>13</v>
      </c>
      <c r="B14" t="s">
        <v>799</v>
      </c>
      <c r="C14" t="s">
        <v>799</v>
      </c>
      <c r="D14" t="s">
        <v>800</v>
      </c>
    </row>
    <row r="15" spans="1:4">
      <c r="A15" s="1060">
        <v>14</v>
      </c>
      <c r="B15" t="s">
        <v>799</v>
      </c>
      <c r="C15" t="s">
        <v>803</v>
      </c>
      <c r="D15" t="s">
        <v>804</v>
      </c>
    </row>
    <row r="16" spans="1:4">
      <c r="A16" s="1060">
        <v>15</v>
      </c>
      <c r="B16" t="s">
        <v>799</v>
      </c>
      <c r="C16" t="s">
        <v>805</v>
      </c>
      <c r="D16" t="s">
        <v>806</v>
      </c>
    </row>
    <row r="17" spans="1:4">
      <c r="A17" s="1060">
        <v>16</v>
      </c>
      <c r="B17" t="s">
        <v>799</v>
      </c>
      <c r="C17" t="s">
        <v>807</v>
      </c>
      <c r="D17" t="s">
        <v>808</v>
      </c>
    </row>
    <row r="18" spans="1:4">
      <c r="A18" s="1060">
        <v>17</v>
      </c>
      <c r="B18" t="s">
        <v>799</v>
      </c>
      <c r="C18" t="s">
        <v>809</v>
      </c>
      <c r="D18" t="s">
        <v>810</v>
      </c>
    </row>
    <row r="19" spans="1:4">
      <c r="A19" s="1060">
        <v>18</v>
      </c>
      <c r="B19" t="s">
        <v>799</v>
      </c>
      <c r="C19" t="s">
        <v>811</v>
      </c>
      <c r="D19" t="s">
        <v>812</v>
      </c>
    </row>
    <row r="20" spans="1:4">
      <c r="A20" s="1060">
        <v>19</v>
      </c>
      <c r="B20" t="s">
        <v>799</v>
      </c>
      <c r="C20" t="s">
        <v>813</v>
      </c>
      <c r="D20" t="s">
        <v>814</v>
      </c>
    </row>
    <row r="21" spans="1:4">
      <c r="A21" s="1060">
        <v>20</v>
      </c>
      <c r="B21" t="s">
        <v>799</v>
      </c>
      <c r="C21" t="s">
        <v>815</v>
      </c>
      <c r="D21" t="s">
        <v>816</v>
      </c>
    </row>
    <row r="22" spans="1:4">
      <c r="A22" s="1060">
        <v>21</v>
      </c>
      <c r="B22" t="s">
        <v>799</v>
      </c>
      <c r="C22" t="s">
        <v>817</v>
      </c>
      <c r="D22" t="s">
        <v>818</v>
      </c>
    </row>
    <row r="23" spans="1:4">
      <c r="A23" s="1060">
        <v>22</v>
      </c>
      <c r="B23" t="s">
        <v>799</v>
      </c>
      <c r="C23" t="s">
        <v>819</v>
      </c>
      <c r="D23" t="s">
        <v>820</v>
      </c>
    </row>
    <row r="24" spans="1:4">
      <c r="A24" s="1060">
        <v>23</v>
      </c>
      <c r="B24" t="s">
        <v>799</v>
      </c>
      <c r="C24" t="s">
        <v>821</v>
      </c>
      <c r="D24" t="s">
        <v>822</v>
      </c>
    </row>
    <row r="25" spans="1:4">
      <c r="A25" s="1060">
        <v>24</v>
      </c>
      <c r="B25" t="s">
        <v>799</v>
      </c>
      <c r="C25" t="s">
        <v>823</v>
      </c>
      <c r="D25" t="s">
        <v>824</v>
      </c>
    </row>
    <row r="26" spans="1:4">
      <c r="A26" s="1060">
        <v>25</v>
      </c>
      <c r="B26" t="s">
        <v>825</v>
      </c>
      <c r="C26" t="s">
        <v>825</v>
      </c>
      <c r="D26" t="s">
        <v>826</v>
      </c>
    </row>
    <row r="27" spans="1:4">
      <c r="A27" s="1060">
        <v>26</v>
      </c>
      <c r="B27" t="s">
        <v>825</v>
      </c>
      <c r="C27" t="s">
        <v>827</v>
      </c>
      <c r="D27" t="s">
        <v>828</v>
      </c>
    </row>
    <row r="28" spans="1:4">
      <c r="A28" s="1060">
        <v>27</v>
      </c>
      <c r="B28" t="s">
        <v>825</v>
      </c>
      <c r="C28" t="s">
        <v>829</v>
      </c>
      <c r="D28" t="s">
        <v>830</v>
      </c>
    </row>
    <row r="29" spans="1:4">
      <c r="A29" s="1060">
        <v>28</v>
      </c>
      <c r="B29" t="s">
        <v>825</v>
      </c>
      <c r="C29" t="s">
        <v>831</v>
      </c>
      <c r="D29" t="s">
        <v>832</v>
      </c>
    </row>
    <row r="30" spans="1:4">
      <c r="A30" s="1060">
        <v>29</v>
      </c>
      <c r="B30" t="s">
        <v>825</v>
      </c>
      <c r="C30" t="s">
        <v>833</v>
      </c>
      <c r="D30" t="s">
        <v>834</v>
      </c>
    </row>
    <row r="31" spans="1:4">
      <c r="A31" s="1060">
        <v>30</v>
      </c>
      <c r="B31" t="s">
        <v>825</v>
      </c>
      <c r="C31" t="s">
        <v>835</v>
      </c>
      <c r="D31" t="s">
        <v>836</v>
      </c>
    </row>
    <row r="32" spans="1:4">
      <c r="A32" s="1060">
        <v>31</v>
      </c>
      <c r="B32" t="s">
        <v>825</v>
      </c>
      <c r="C32" t="s">
        <v>837</v>
      </c>
      <c r="D32" t="s">
        <v>838</v>
      </c>
    </row>
    <row r="33" spans="1:4">
      <c r="A33" s="1060">
        <v>32</v>
      </c>
      <c r="B33" t="s">
        <v>825</v>
      </c>
      <c r="C33" t="s">
        <v>839</v>
      </c>
      <c r="D33" t="s">
        <v>840</v>
      </c>
    </row>
    <row r="34" spans="1:4">
      <c r="A34" s="1060">
        <v>33</v>
      </c>
      <c r="B34" t="s">
        <v>825</v>
      </c>
      <c r="C34" t="s">
        <v>841</v>
      </c>
      <c r="D34" t="s">
        <v>842</v>
      </c>
    </row>
    <row r="35" spans="1:4">
      <c r="A35" s="1060">
        <v>34</v>
      </c>
      <c r="B35" t="s">
        <v>825</v>
      </c>
      <c r="C35" t="s">
        <v>843</v>
      </c>
      <c r="D35" t="s">
        <v>844</v>
      </c>
    </row>
    <row r="36" spans="1:4">
      <c r="A36" s="1060">
        <v>35</v>
      </c>
      <c r="B36" t="s">
        <v>845</v>
      </c>
      <c r="C36" t="s">
        <v>847</v>
      </c>
      <c r="D36" t="s">
        <v>848</v>
      </c>
    </row>
    <row r="37" spans="1:4">
      <c r="A37" s="1060">
        <v>36</v>
      </c>
      <c r="B37" t="s">
        <v>845</v>
      </c>
      <c r="C37" t="s">
        <v>849</v>
      </c>
      <c r="D37" t="s">
        <v>850</v>
      </c>
    </row>
    <row r="38" spans="1:4">
      <c r="A38" s="1060">
        <v>37</v>
      </c>
      <c r="B38" t="s">
        <v>845</v>
      </c>
      <c r="C38" t="s">
        <v>851</v>
      </c>
      <c r="D38" t="s">
        <v>852</v>
      </c>
    </row>
    <row r="39" spans="1:4">
      <c r="A39" s="1060">
        <v>38</v>
      </c>
      <c r="B39" t="s">
        <v>845</v>
      </c>
      <c r="C39" t="s">
        <v>853</v>
      </c>
      <c r="D39" t="s">
        <v>854</v>
      </c>
    </row>
    <row r="40" spans="1:4">
      <c r="A40" s="1060">
        <v>39</v>
      </c>
      <c r="B40" t="s">
        <v>845</v>
      </c>
      <c r="C40" t="s">
        <v>845</v>
      </c>
      <c r="D40" t="s">
        <v>846</v>
      </c>
    </row>
    <row r="41" spans="1:4">
      <c r="A41" s="1060">
        <v>40</v>
      </c>
      <c r="B41" t="s">
        <v>845</v>
      </c>
      <c r="C41" t="s">
        <v>855</v>
      </c>
      <c r="D41" t="s">
        <v>856</v>
      </c>
    </row>
    <row r="42" spans="1:4">
      <c r="A42" s="1060">
        <v>41</v>
      </c>
      <c r="B42" t="s">
        <v>845</v>
      </c>
      <c r="C42" t="s">
        <v>857</v>
      </c>
      <c r="D42" t="s">
        <v>858</v>
      </c>
    </row>
    <row r="43" spans="1:4">
      <c r="A43" s="1060">
        <v>42</v>
      </c>
      <c r="B43" t="s">
        <v>845</v>
      </c>
      <c r="C43" t="s">
        <v>859</v>
      </c>
      <c r="D43" t="s">
        <v>860</v>
      </c>
    </row>
    <row r="44" spans="1:4">
      <c r="A44" s="1060">
        <v>43</v>
      </c>
      <c r="B44" t="s">
        <v>845</v>
      </c>
      <c r="C44" t="s">
        <v>861</v>
      </c>
      <c r="D44" t="s">
        <v>862</v>
      </c>
    </row>
    <row r="45" spans="1:4">
      <c r="A45" s="1060">
        <v>44</v>
      </c>
      <c r="B45" t="s">
        <v>845</v>
      </c>
      <c r="C45" t="s">
        <v>863</v>
      </c>
      <c r="D45" t="s">
        <v>864</v>
      </c>
    </row>
    <row r="46" spans="1:4">
      <c r="A46" s="1060">
        <v>45</v>
      </c>
      <c r="B46" t="s">
        <v>845</v>
      </c>
      <c r="C46" t="s">
        <v>865</v>
      </c>
      <c r="D46" t="s">
        <v>866</v>
      </c>
    </row>
    <row r="47" spans="1:4">
      <c r="A47" s="1060">
        <v>46</v>
      </c>
      <c r="B47" t="s">
        <v>845</v>
      </c>
      <c r="C47" t="s">
        <v>867</v>
      </c>
      <c r="D47" t="s">
        <v>868</v>
      </c>
    </row>
    <row r="48" spans="1:4">
      <c r="A48" s="1060">
        <v>47</v>
      </c>
      <c r="B48" t="s">
        <v>869</v>
      </c>
      <c r="C48" t="s">
        <v>871</v>
      </c>
      <c r="D48" t="s">
        <v>872</v>
      </c>
    </row>
    <row r="49" spans="1:4">
      <c r="A49" s="1060">
        <v>48</v>
      </c>
      <c r="B49" t="s">
        <v>869</v>
      </c>
      <c r="C49" t="s">
        <v>873</v>
      </c>
      <c r="D49" t="s">
        <v>874</v>
      </c>
    </row>
    <row r="50" spans="1:4">
      <c r="A50" s="1060">
        <v>49</v>
      </c>
      <c r="B50" t="s">
        <v>869</v>
      </c>
      <c r="C50" t="s">
        <v>875</v>
      </c>
      <c r="D50" t="s">
        <v>876</v>
      </c>
    </row>
    <row r="51" spans="1:4">
      <c r="A51" s="1060">
        <v>50</v>
      </c>
      <c r="B51" t="s">
        <v>869</v>
      </c>
      <c r="C51" t="s">
        <v>869</v>
      </c>
      <c r="D51" t="s">
        <v>870</v>
      </c>
    </row>
    <row r="52" spans="1:4">
      <c r="A52" s="1060">
        <v>51</v>
      </c>
      <c r="B52" t="s">
        <v>869</v>
      </c>
      <c r="C52" t="s">
        <v>877</v>
      </c>
      <c r="D52" t="s">
        <v>878</v>
      </c>
    </row>
    <row r="53" spans="1:4">
      <c r="A53" s="1060">
        <v>52</v>
      </c>
      <c r="B53" t="s">
        <v>869</v>
      </c>
      <c r="C53" t="s">
        <v>879</v>
      </c>
      <c r="D53" t="s">
        <v>880</v>
      </c>
    </row>
    <row r="54" spans="1:4">
      <c r="A54" s="1060">
        <v>53</v>
      </c>
      <c r="B54" t="s">
        <v>869</v>
      </c>
      <c r="C54" t="s">
        <v>881</v>
      </c>
      <c r="D54" t="s">
        <v>882</v>
      </c>
    </row>
    <row r="55" spans="1:4">
      <c r="A55" s="1060">
        <v>54</v>
      </c>
      <c r="B55" t="s">
        <v>869</v>
      </c>
      <c r="C55" t="s">
        <v>883</v>
      </c>
      <c r="D55" t="s">
        <v>884</v>
      </c>
    </row>
    <row r="56" spans="1:4">
      <c r="A56" s="1060">
        <v>55</v>
      </c>
      <c r="B56" t="s">
        <v>869</v>
      </c>
      <c r="C56" t="s">
        <v>885</v>
      </c>
      <c r="D56" t="s">
        <v>886</v>
      </c>
    </row>
    <row r="57" spans="1:4">
      <c r="A57" s="1060">
        <v>56</v>
      </c>
      <c r="B57" t="s">
        <v>869</v>
      </c>
      <c r="C57" t="s">
        <v>887</v>
      </c>
      <c r="D57" t="s">
        <v>888</v>
      </c>
    </row>
    <row r="58" spans="1:4">
      <c r="A58" s="1060">
        <v>57</v>
      </c>
      <c r="B58" t="s">
        <v>869</v>
      </c>
      <c r="C58" t="s">
        <v>889</v>
      </c>
      <c r="D58" t="s">
        <v>890</v>
      </c>
    </row>
    <row r="59" spans="1:4">
      <c r="A59" s="1060">
        <v>58</v>
      </c>
      <c r="B59" t="s">
        <v>869</v>
      </c>
      <c r="C59" t="s">
        <v>891</v>
      </c>
      <c r="D59" t="s">
        <v>892</v>
      </c>
    </row>
    <row r="60" spans="1:4">
      <c r="A60" s="1060">
        <v>59</v>
      </c>
      <c r="B60" t="s">
        <v>869</v>
      </c>
      <c r="C60" t="s">
        <v>893</v>
      </c>
      <c r="D60" t="s">
        <v>894</v>
      </c>
    </row>
    <row r="61" spans="1:4">
      <c r="A61" s="1060">
        <v>60</v>
      </c>
      <c r="B61" t="s">
        <v>869</v>
      </c>
      <c r="C61" t="s">
        <v>895</v>
      </c>
      <c r="D61" t="s">
        <v>896</v>
      </c>
    </row>
    <row r="62" spans="1:4">
      <c r="A62" s="1060">
        <v>61</v>
      </c>
      <c r="B62" t="s">
        <v>897</v>
      </c>
      <c r="C62" t="s">
        <v>897</v>
      </c>
      <c r="D62" t="s">
        <v>898</v>
      </c>
    </row>
    <row r="63" spans="1:4">
      <c r="A63" s="1060">
        <v>62</v>
      </c>
      <c r="B63" t="s">
        <v>897</v>
      </c>
      <c r="C63" t="s">
        <v>899</v>
      </c>
      <c r="D63" t="s">
        <v>900</v>
      </c>
    </row>
    <row r="64" spans="1:4">
      <c r="A64" s="1060">
        <v>63</v>
      </c>
      <c r="B64" t="s">
        <v>897</v>
      </c>
      <c r="C64" t="s">
        <v>901</v>
      </c>
      <c r="D64" t="s">
        <v>902</v>
      </c>
    </row>
    <row r="65" spans="1:4">
      <c r="A65" s="1060">
        <v>64</v>
      </c>
      <c r="B65" t="s">
        <v>897</v>
      </c>
      <c r="C65" t="s">
        <v>903</v>
      </c>
      <c r="D65" t="s">
        <v>904</v>
      </c>
    </row>
    <row r="66" spans="1:4">
      <c r="A66" s="1060">
        <v>65</v>
      </c>
      <c r="B66" t="s">
        <v>897</v>
      </c>
      <c r="C66" t="s">
        <v>905</v>
      </c>
      <c r="D66" t="s">
        <v>906</v>
      </c>
    </row>
    <row r="67" spans="1:4">
      <c r="A67" s="1060">
        <v>66</v>
      </c>
      <c r="B67" t="s">
        <v>897</v>
      </c>
      <c r="C67" t="s">
        <v>907</v>
      </c>
      <c r="D67" t="s">
        <v>908</v>
      </c>
    </row>
    <row r="68" spans="1:4">
      <c r="A68" s="1060">
        <v>67</v>
      </c>
      <c r="B68" t="s">
        <v>897</v>
      </c>
      <c r="C68" t="s">
        <v>909</v>
      </c>
      <c r="D68" t="s">
        <v>910</v>
      </c>
    </row>
    <row r="69" spans="1:4">
      <c r="A69" s="1060">
        <v>68</v>
      </c>
      <c r="B69" t="s">
        <v>897</v>
      </c>
      <c r="C69" t="s">
        <v>911</v>
      </c>
      <c r="D69" t="s">
        <v>912</v>
      </c>
    </row>
    <row r="70" spans="1:4">
      <c r="A70" s="1060">
        <v>69</v>
      </c>
      <c r="B70" t="s">
        <v>897</v>
      </c>
      <c r="C70" t="s">
        <v>913</v>
      </c>
      <c r="D70" t="s">
        <v>914</v>
      </c>
    </row>
    <row r="71" spans="1:4">
      <c r="A71" s="1060">
        <v>70</v>
      </c>
      <c r="B71" t="s">
        <v>897</v>
      </c>
      <c r="C71" t="s">
        <v>915</v>
      </c>
      <c r="D71" t="s">
        <v>916</v>
      </c>
    </row>
    <row r="72" spans="1:4">
      <c r="A72" s="1060">
        <v>71</v>
      </c>
      <c r="B72" t="s">
        <v>897</v>
      </c>
      <c r="C72" t="s">
        <v>917</v>
      </c>
      <c r="D72" t="s">
        <v>918</v>
      </c>
    </row>
    <row r="73" spans="1:4">
      <c r="A73" s="1060">
        <v>72</v>
      </c>
      <c r="B73" t="s">
        <v>919</v>
      </c>
      <c r="C73" t="s">
        <v>919</v>
      </c>
      <c r="D73" t="s">
        <v>920</v>
      </c>
    </row>
    <row r="74" spans="1:4">
      <c r="A74" s="1060">
        <v>73</v>
      </c>
      <c r="B74" t="s">
        <v>921</v>
      </c>
      <c r="C74" t="s">
        <v>921</v>
      </c>
      <c r="D74" t="s">
        <v>922</v>
      </c>
    </row>
    <row r="75" spans="1:4">
      <c r="A75" s="1060">
        <v>74</v>
      </c>
      <c r="B75" t="s">
        <v>923</v>
      </c>
      <c r="C75" t="s">
        <v>923</v>
      </c>
      <c r="D75" t="s">
        <v>924</v>
      </c>
    </row>
    <row r="76" spans="1:4">
      <c r="A76" s="1060">
        <v>75</v>
      </c>
      <c r="B76" t="s">
        <v>925</v>
      </c>
      <c r="C76" t="s">
        <v>925</v>
      </c>
      <c r="D76" t="s">
        <v>926</v>
      </c>
    </row>
    <row r="77" spans="1:4">
      <c r="A77" s="1060">
        <v>76</v>
      </c>
      <c r="B77" t="s">
        <v>927</v>
      </c>
      <c r="C77" t="s">
        <v>927</v>
      </c>
      <c r="D77" t="s">
        <v>928</v>
      </c>
    </row>
    <row r="78" spans="1:4">
      <c r="A78" s="1060">
        <v>77</v>
      </c>
      <c r="B78" t="s">
        <v>929</v>
      </c>
      <c r="C78" t="s">
        <v>929</v>
      </c>
      <c r="D78" t="s">
        <v>930</v>
      </c>
    </row>
    <row r="79" spans="1:4">
      <c r="A79" s="1060">
        <v>78</v>
      </c>
      <c r="B79" t="s">
        <v>931</v>
      </c>
      <c r="C79" t="s">
        <v>931</v>
      </c>
      <c r="D79" t="s">
        <v>932</v>
      </c>
    </row>
    <row r="80" spans="1:4">
      <c r="A80" s="1060">
        <v>79</v>
      </c>
      <c r="B80" t="s">
        <v>933</v>
      </c>
      <c r="C80" t="s">
        <v>933</v>
      </c>
      <c r="D80" t="s">
        <v>934</v>
      </c>
    </row>
    <row r="81" spans="1:4">
      <c r="A81" s="1060">
        <v>80</v>
      </c>
      <c r="B81" t="s">
        <v>935</v>
      </c>
      <c r="C81" t="s">
        <v>935</v>
      </c>
      <c r="D81" t="s">
        <v>936</v>
      </c>
    </row>
    <row r="82" spans="1:4">
      <c r="A82" s="1060">
        <v>81</v>
      </c>
      <c r="B82" t="s">
        <v>937</v>
      </c>
      <c r="C82" t="s">
        <v>937</v>
      </c>
      <c r="D82" t="s">
        <v>938</v>
      </c>
    </row>
    <row r="83" spans="1:4">
      <c r="A83" s="1060">
        <v>82</v>
      </c>
      <c r="B83" t="s">
        <v>939</v>
      </c>
      <c r="C83" t="s">
        <v>939</v>
      </c>
      <c r="D83" t="s">
        <v>940</v>
      </c>
    </row>
    <row r="84" spans="1:4">
      <c r="A84" s="1060">
        <v>83</v>
      </c>
      <c r="B84" t="s">
        <v>941</v>
      </c>
      <c r="C84" t="s">
        <v>941</v>
      </c>
      <c r="D84" t="s">
        <v>942</v>
      </c>
    </row>
    <row r="85" spans="1:4">
      <c r="A85" s="1060">
        <v>84</v>
      </c>
      <c r="B85" t="s">
        <v>943</v>
      </c>
      <c r="C85" t="s">
        <v>943</v>
      </c>
      <c r="D85" t="s">
        <v>944</v>
      </c>
    </row>
    <row r="86" spans="1:4">
      <c r="A86" s="1060">
        <v>85</v>
      </c>
      <c r="B86" t="s">
        <v>945</v>
      </c>
      <c r="C86" t="s">
        <v>945</v>
      </c>
      <c r="D86" t="s">
        <v>946</v>
      </c>
    </row>
    <row r="87" spans="1:4">
      <c r="A87" s="1060">
        <v>86</v>
      </c>
      <c r="B87" t="s">
        <v>945</v>
      </c>
      <c r="C87" t="s">
        <v>947</v>
      </c>
      <c r="D87" t="s">
        <v>948</v>
      </c>
    </row>
    <row r="88" spans="1:4">
      <c r="A88" s="1060">
        <v>87</v>
      </c>
      <c r="B88" t="s">
        <v>945</v>
      </c>
      <c r="C88" t="s">
        <v>949</v>
      </c>
      <c r="D88" t="s">
        <v>950</v>
      </c>
    </row>
    <row r="89" spans="1:4">
      <c r="A89" s="1060">
        <v>88</v>
      </c>
      <c r="B89" t="s">
        <v>945</v>
      </c>
      <c r="C89" t="s">
        <v>951</v>
      </c>
      <c r="D89" t="s">
        <v>952</v>
      </c>
    </row>
    <row r="90" spans="1:4">
      <c r="A90" s="1060">
        <v>89</v>
      </c>
      <c r="B90" t="s">
        <v>945</v>
      </c>
      <c r="C90" t="s">
        <v>953</v>
      </c>
      <c r="D90" t="s">
        <v>954</v>
      </c>
    </row>
    <row r="91" spans="1:4">
      <c r="A91" s="1060">
        <v>90</v>
      </c>
      <c r="B91" t="s">
        <v>945</v>
      </c>
      <c r="C91" t="s">
        <v>955</v>
      </c>
      <c r="D91" t="s">
        <v>956</v>
      </c>
    </row>
    <row r="92" spans="1:4">
      <c r="A92" s="1060">
        <v>91</v>
      </c>
      <c r="B92" t="s">
        <v>945</v>
      </c>
      <c r="C92" t="s">
        <v>957</v>
      </c>
      <c r="D92" t="s">
        <v>958</v>
      </c>
    </row>
    <row r="93" spans="1:4">
      <c r="A93" s="1060">
        <v>92</v>
      </c>
      <c r="B93" t="s">
        <v>945</v>
      </c>
      <c r="C93" t="s">
        <v>959</v>
      </c>
      <c r="D93" t="s">
        <v>960</v>
      </c>
    </row>
    <row r="94" spans="1:4">
      <c r="A94" s="1060">
        <v>93</v>
      </c>
      <c r="B94" t="s">
        <v>961</v>
      </c>
      <c r="C94" t="s">
        <v>961</v>
      </c>
      <c r="D94" t="s">
        <v>962</v>
      </c>
    </row>
    <row r="95" spans="1:4">
      <c r="A95" s="1060">
        <v>94</v>
      </c>
      <c r="B95" t="s">
        <v>963</v>
      </c>
      <c r="C95" t="s">
        <v>965</v>
      </c>
      <c r="D95" t="s">
        <v>966</v>
      </c>
    </row>
    <row r="96" spans="1:4">
      <c r="A96" s="1060">
        <v>95</v>
      </c>
      <c r="B96" t="s">
        <v>963</v>
      </c>
      <c r="C96" t="s">
        <v>963</v>
      </c>
      <c r="D96" t="s">
        <v>964</v>
      </c>
    </row>
    <row r="97" spans="1:4">
      <c r="A97" s="1060">
        <v>96</v>
      </c>
      <c r="B97" t="s">
        <v>963</v>
      </c>
      <c r="C97" t="s">
        <v>967</v>
      </c>
      <c r="D97" t="s">
        <v>968</v>
      </c>
    </row>
    <row r="98" spans="1:4">
      <c r="A98" s="1060">
        <v>97</v>
      </c>
      <c r="B98" t="s">
        <v>963</v>
      </c>
      <c r="C98" t="s">
        <v>969</v>
      </c>
      <c r="D98" t="s">
        <v>970</v>
      </c>
    </row>
    <row r="99" spans="1:4">
      <c r="A99" s="1060">
        <v>98</v>
      </c>
      <c r="B99" t="s">
        <v>971</v>
      </c>
      <c r="C99" t="s">
        <v>973</v>
      </c>
      <c r="D99" t="s">
        <v>974</v>
      </c>
    </row>
    <row r="100" spans="1:4">
      <c r="A100" s="1060">
        <v>99</v>
      </c>
      <c r="B100" t="s">
        <v>971</v>
      </c>
      <c r="C100" t="s">
        <v>975</v>
      </c>
      <c r="D100" t="s">
        <v>976</v>
      </c>
    </row>
    <row r="101" spans="1:4">
      <c r="A101" s="1060">
        <v>100</v>
      </c>
      <c r="B101" t="s">
        <v>971</v>
      </c>
      <c r="C101" t="s">
        <v>977</v>
      </c>
      <c r="D101" t="s">
        <v>978</v>
      </c>
    </row>
    <row r="102" spans="1:4">
      <c r="A102" s="1060">
        <v>101</v>
      </c>
      <c r="B102" t="s">
        <v>971</v>
      </c>
      <c r="C102" t="s">
        <v>979</v>
      </c>
      <c r="D102" t="s">
        <v>980</v>
      </c>
    </row>
    <row r="103" spans="1:4">
      <c r="A103" s="1060">
        <v>102</v>
      </c>
      <c r="B103" t="s">
        <v>971</v>
      </c>
      <c r="C103" t="s">
        <v>971</v>
      </c>
      <c r="D103" t="s">
        <v>972</v>
      </c>
    </row>
    <row r="104" spans="1:4">
      <c r="A104" s="1060">
        <v>103</v>
      </c>
      <c r="B104" t="s">
        <v>971</v>
      </c>
      <c r="C104" t="s">
        <v>981</v>
      </c>
      <c r="D104" t="s">
        <v>982</v>
      </c>
    </row>
    <row r="105" spans="1:4">
      <c r="A105" s="1060">
        <v>104</v>
      </c>
      <c r="B105" t="s">
        <v>971</v>
      </c>
      <c r="C105" t="s">
        <v>983</v>
      </c>
      <c r="D105" t="s">
        <v>984</v>
      </c>
    </row>
    <row r="106" spans="1:4">
      <c r="A106" s="1060">
        <v>105</v>
      </c>
      <c r="B106" t="s">
        <v>971</v>
      </c>
      <c r="C106" t="s">
        <v>985</v>
      </c>
      <c r="D106" t="s">
        <v>986</v>
      </c>
    </row>
    <row r="107" spans="1:4">
      <c r="A107" s="1060">
        <v>106</v>
      </c>
      <c r="B107" t="s">
        <v>971</v>
      </c>
      <c r="C107" t="s">
        <v>987</v>
      </c>
      <c r="D107" t="s">
        <v>988</v>
      </c>
    </row>
    <row r="108" spans="1:4">
      <c r="A108" s="1060">
        <v>107</v>
      </c>
      <c r="B108" t="s">
        <v>971</v>
      </c>
      <c r="C108" t="s">
        <v>989</v>
      </c>
      <c r="D108" t="s">
        <v>990</v>
      </c>
    </row>
    <row r="109" spans="1:4">
      <c r="A109" s="1060">
        <v>108</v>
      </c>
      <c r="B109" t="s">
        <v>971</v>
      </c>
      <c r="C109" t="s">
        <v>991</v>
      </c>
      <c r="D109" t="s">
        <v>992</v>
      </c>
    </row>
    <row r="110" spans="1:4">
      <c r="A110" s="1060">
        <v>109</v>
      </c>
      <c r="B110" t="s">
        <v>971</v>
      </c>
      <c r="C110" t="s">
        <v>993</v>
      </c>
      <c r="D110" t="s">
        <v>994</v>
      </c>
    </row>
    <row r="111" spans="1:4">
      <c r="A111" s="1060">
        <v>110</v>
      </c>
      <c r="B111" t="s">
        <v>971</v>
      </c>
      <c r="C111" t="s">
        <v>995</v>
      </c>
      <c r="D111" t="s">
        <v>996</v>
      </c>
    </row>
    <row r="112" spans="1:4">
      <c r="A112" s="1060">
        <v>111</v>
      </c>
      <c r="B112" t="s">
        <v>997</v>
      </c>
      <c r="C112" t="s">
        <v>999</v>
      </c>
      <c r="D112" t="s">
        <v>1000</v>
      </c>
    </row>
    <row r="113" spans="1:4">
      <c r="A113" s="1060">
        <v>112</v>
      </c>
      <c r="B113" t="s">
        <v>997</v>
      </c>
      <c r="C113" t="s">
        <v>1001</v>
      </c>
      <c r="D113" t="s">
        <v>1002</v>
      </c>
    </row>
    <row r="114" spans="1:4">
      <c r="A114" s="1060">
        <v>113</v>
      </c>
      <c r="B114" t="s">
        <v>997</v>
      </c>
      <c r="C114" t="s">
        <v>1003</v>
      </c>
      <c r="D114" t="s">
        <v>1004</v>
      </c>
    </row>
    <row r="115" spans="1:4">
      <c r="A115" s="1060">
        <v>114</v>
      </c>
      <c r="B115" t="s">
        <v>997</v>
      </c>
      <c r="C115" t="s">
        <v>1005</v>
      </c>
      <c r="D115" t="s">
        <v>1006</v>
      </c>
    </row>
    <row r="116" spans="1:4">
      <c r="A116" s="1060">
        <v>115</v>
      </c>
      <c r="B116" t="s">
        <v>997</v>
      </c>
      <c r="C116" t="s">
        <v>1007</v>
      </c>
      <c r="D116" t="s">
        <v>1008</v>
      </c>
    </row>
    <row r="117" spans="1:4">
      <c r="A117" s="1060">
        <v>116</v>
      </c>
      <c r="B117" t="s">
        <v>997</v>
      </c>
      <c r="C117" t="s">
        <v>997</v>
      </c>
      <c r="D117" t="s">
        <v>998</v>
      </c>
    </row>
    <row r="118" spans="1:4">
      <c r="A118" s="1060">
        <v>117</v>
      </c>
      <c r="B118" t="s">
        <v>997</v>
      </c>
      <c r="C118" t="s">
        <v>1009</v>
      </c>
      <c r="D118" t="s">
        <v>1010</v>
      </c>
    </row>
    <row r="119" spans="1:4">
      <c r="A119" s="1060">
        <v>118</v>
      </c>
      <c r="B119" t="s">
        <v>997</v>
      </c>
      <c r="C119" t="s">
        <v>1011</v>
      </c>
      <c r="D119" t="s">
        <v>1012</v>
      </c>
    </row>
    <row r="120" spans="1:4">
      <c r="A120" s="1060">
        <v>119</v>
      </c>
      <c r="B120" t="s">
        <v>997</v>
      </c>
      <c r="C120" t="s">
        <v>1013</v>
      </c>
      <c r="D120" t="s">
        <v>1014</v>
      </c>
    </row>
    <row r="121" spans="1:4">
      <c r="A121" s="1060">
        <v>120</v>
      </c>
      <c r="B121" t="s">
        <v>997</v>
      </c>
      <c r="C121" t="s">
        <v>1015</v>
      </c>
      <c r="D121" t="s">
        <v>1016</v>
      </c>
    </row>
    <row r="122" spans="1:4">
      <c r="A122" s="1060">
        <v>121</v>
      </c>
      <c r="B122" t="s">
        <v>997</v>
      </c>
      <c r="C122" t="s">
        <v>1017</v>
      </c>
      <c r="D122" t="s">
        <v>1018</v>
      </c>
    </row>
    <row r="123" spans="1:4">
      <c r="A123" s="1060">
        <v>122</v>
      </c>
      <c r="B123" t="s">
        <v>997</v>
      </c>
      <c r="C123" t="s">
        <v>1019</v>
      </c>
      <c r="D123" t="s">
        <v>1020</v>
      </c>
    </row>
    <row r="124" spans="1:4">
      <c r="A124" s="1060">
        <v>123</v>
      </c>
      <c r="B124" t="s">
        <v>1021</v>
      </c>
      <c r="C124" t="s">
        <v>1023</v>
      </c>
      <c r="D124" t="s">
        <v>1024</v>
      </c>
    </row>
    <row r="125" spans="1:4">
      <c r="A125" s="1060">
        <v>124</v>
      </c>
      <c r="B125" t="s">
        <v>1021</v>
      </c>
      <c r="C125" t="s">
        <v>1025</v>
      </c>
      <c r="D125" t="s">
        <v>1026</v>
      </c>
    </row>
    <row r="126" spans="1:4">
      <c r="A126" s="1060">
        <v>125</v>
      </c>
      <c r="B126" t="s">
        <v>1021</v>
      </c>
      <c r="C126" t="s">
        <v>1027</v>
      </c>
      <c r="D126" t="s">
        <v>1028</v>
      </c>
    </row>
    <row r="127" spans="1:4">
      <c r="A127" s="1060">
        <v>126</v>
      </c>
      <c r="B127" t="s">
        <v>1021</v>
      </c>
      <c r="C127" t="s">
        <v>1029</v>
      </c>
      <c r="D127" t="s">
        <v>1030</v>
      </c>
    </row>
    <row r="128" spans="1:4">
      <c r="A128" s="1060">
        <v>127</v>
      </c>
      <c r="B128" t="s">
        <v>1021</v>
      </c>
      <c r="C128" t="s">
        <v>1031</v>
      </c>
      <c r="D128" t="s">
        <v>1032</v>
      </c>
    </row>
    <row r="129" spans="1:4">
      <c r="A129" s="1060">
        <v>128</v>
      </c>
      <c r="B129" t="s">
        <v>1021</v>
      </c>
      <c r="C129" t="s">
        <v>1033</v>
      </c>
      <c r="D129" t="s">
        <v>1034</v>
      </c>
    </row>
    <row r="130" spans="1:4">
      <c r="A130" s="1060">
        <v>129</v>
      </c>
      <c r="B130" t="s">
        <v>1021</v>
      </c>
      <c r="C130" t="s">
        <v>1021</v>
      </c>
      <c r="D130" t="s">
        <v>1022</v>
      </c>
    </row>
    <row r="131" spans="1:4">
      <c r="A131" s="1060">
        <v>130</v>
      </c>
      <c r="B131" t="s">
        <v>1021</v>
      </c>
      <c r="C131" t="s">
        <v>1035</v>
      </c>
      <c r="D131" t="s">
        <v>1036</v>
      </c>
    </row>
    <row r="132" spans="1:4">
      <c r="A132" s="1060">
        <v>131</v>
      </c>
      <c r="B132" t="s">
        <v>1021</v>
      </c>
      <c r="C132" t="s">
        <v>1037</v>
      </c>
      <c r="D132" t="s">
        <v>1038</v>
      </c>
    </row>
    <row r="133" spans="1:4">
      <c r="A133" s="1060">
        <v>132</v>
      </c>
      <c r="B133" t="s">
        <v>1021</v>
      </c>
      <c r="C133" t="s">
        <v>1039</v>
      </c>
      <c r="D133" t="s">
        <v>1040</v>
      </c>
    </row>
    <row r="134" spans="1:4">
      <c r="A134" s="1060">
        <v>133</v>
      </c>
      <c r="B134" t="s">
        <v>1021</v>
      </c>
      <c r="C134" t="s">
        <v>1041</v>
      </c>
      <c r="D134" t="s">
        <v>1042</v>
      </c>
    </row>
    <row r="135" spans="1:4">
      <c r="A135" s="1060">
        <v>134</v>
      </c>
      <c r="B135" t="s">
        <v>1021</v>
      </c>
      <c r="C135" t="s">
        <v>1043</v>
      </c>
      <c r="D135" t="s">
        <v>1044</v>
      </c>
    </row>
    <row r="136" spans="1:4">
      <c r="A136" s="1060">
        <v>135</v>
      </c>
      <c r="B136" t="s">
        <v>1045</v>
      </c>
      <c r="C136" t="s">
        <v>1047</v>
      </c>
      <c r="D136" t="s">
        <v>1048</v>
      </c>
    </row>
    <row r="137" spans="1:4">
      <c r="A137" s="1060">
        <v>136</v>
      </c>
      <c r="B137" t="s">
        <v>1045</v>
      </c>
      <c r="C137" t="s">
        <v>1049</v>
      </c>
      <c r="D137" t="s">
        <v>1050</v>
      </c>
    </row>
    <row r="138" spans="1:4">
      <c r="A138" s="1060">
        <v>137</v>
      </c>
      <c r="B138" t="s">
        <v>1045</v>
      </c>
      <c r="C138" t="s">
        <v>1051</v>
      </c>
      <c r="D138" t="s">
        <v>1052</v>
      </c>
    </row>
    <row r="139" spans="1:4">
      <c r="A139" s="1060">
        <v>138</v>
      </c>
      <c r="B139" t="s">
        <v>1045</v>
      </c>
      <c r="C139" t="s">
        <v>1053</v>
      </c>
      <c r="D139" t="s">
        <v>1054</v>
      </c>
    </row>
    <row r="140" spans="1:4">
      <c r="A140" s="1060">
        <v>139</v>
      </c>
      <c r="B140" t="s">
        <v>1045</v>
      </c>
      <c r="C140" t="s">
        <v>1045</v>
      </c>
      <c r="D140" t="s">
        <v>1046</v>
      </c>
    </row>
    <row r="141" spans="1:4">
      <c r="A141" s="1060">
        <v>140</v>
      </c>
      <c r="B141" t="s">
        <v>1045</v>
      </c>
      <c r="C141" t="s">
        <v>1055</v>
      </c>
      <c r="D141" t="s">
        <v>1056</v>
      </c>
    </row>
    <row r="142" spans="1:4">
      <c r="A142" s="1060">
        <v>141</v>
      </c>
      <c r="B142" t="s">
        <v>1045</v>
      </c>
      <c r="C142" t="s">
        <v>1057</v>
      </c>
      <c r="D142" t="s">
        <v>1058</v>
      </c>
    </row>
    <row r="143" spans="1:4">
      <c r="A143" s="1060">
        <v>142</v>
      </c>
      <c r="B143" t="s">
        <v>1045</v>
      </c>
      <c r="C143" t="s">
        <v>1059</v>
      </c>
      <c r="D143" t="s">
        <v>1060</v>
      </c>
    </row>
    <row r="144" spans="1:4">
      <c r="A144" s="1060">
        <v>143</v>
      </c>
      <c r="B144" t="s">
        <v>1045</v>
      </c>
      <c r="C144" t="s">
        <v>1061</v>
      </c>
      <c r="D144" t="s">
        <v>1062</v>
      </c>
    </row>
    <row r="145" spans="1:4">
      <c r="A145" s="1060">
        <v>144</v>
      </c>
      <c r="B145" t="s">
        <v>1045</v>
      </c>
      <c r="C145" t="s">
        <v>1063</v>
      </c>
      <c r="D145" t="s">
        <v>1064</v>
      </c>
    </row>
    <row r="146" spans="1:4">
      <c r="A146" s="1060">
        <v>145</v>
      </c>
      <c r="B146" t="s">
        <v>1065</v>
      </c>
      <c r="C146" t="s">
        <v>1067</v>
      </c>
      <c r="D146" t="s">
        <v>1068</v>
      </c>
    </row>
    <row r="147" spans="1:4">
      <c r="A147" s="1060">
        <v>146</v>
      </c>
      <c r="B147" t="s">
        <v>1065</v>
      </c>
      <c r="C147" t="s">
        <v>1069</v>
      </c>
      <c r="D147" t="s">
        <v>1070</v>
      </c>
    </row>
    <row r="148" spans="1:4">
      <c r="A148" s="1060">
        <v>147</v>
      </c>
      <c r="B148" t="s">
        <v>1065</v>
      </c>
      <c r="C148" t="s">
        <v>1071</v>
      </c>
      <c r="D148" t="s">
        <v>1072</v>
      </c>
    </row>
    <row r="149" spans="1:4">
      <c r="A149" s="1060">
        <v>148</v>
      </c>
      <c r="B149" t="s">
        <v>1065</v>
      </c>
      <c r="C149" t="s">
        <v>1073</v>
      </c>
      <c r="D149" t="s">
        <v>1074</v>
      </c>
    </row>
    <row r="150" spans="1:4">
      <c r="A150" s="1060">
        <v>149</v>
      </c>
      <c r="B150" t="s">
        <v>1065</v>
      </c>
      <c r="C150" t="s">
        <v>1075</v>
      </c>
      <c r="D150" t="s">
        <v>1076</v>
      </c>
    </row>
    <row r="151" spans="1:4">
      <c r="A151" s="1060">
        <v>150</v>
      </c>
      <c r="B151" t="s">
        <v>1065</v>
      </c>
      <c r="C151" t="s">
        <v>1077</v>
      </c>
      <c r="D151" t="s">
        <v>1078</v>
      </c>
    </row>
    <row r="152" spans="1:4">
      <c r="A152" s="1060">
        <v>151</v>
      </c>
      <c r="B152" t="s">
        <v>1065</v>
      </c>
      <c r="C152" t="s">
        <v>1065</v>
      </c>
      <c r="D152" t="s">
        <v>1066</v>
      </c>
    </row>
    <row r="153" spans="1:4">
      <c r="A153" s="1060">
        <v>152</v>
      </c>
      <c r="B153" t="s">
        <v>1065</v>
      </c>
      <c r="C153" t="s">
        <v>1079</v>
      </c>
      <c r="D153" t="s">
        <v>1080</v>
      </c>
    </row>
    <row r="154" spans="1:4">
      <c r="A154" s="1060">
        <v>153</v>
      </c>
      <c r="B154" t="s">
        <v>1065</v>
      </c>
      <c r="C154" t="s">
        <v>1081</v>
      </c>
      <c r="D154" t="s">
        <v>1082</v>
      </c>
    </row>
    <row r="155" spans="1:4">
      <c r="A155" s="1060">
        <v>154</v>
      </c>
      <c r="B155" t="s">
        <v>1065</v>
      </c>
      <c r="C155" t="s">
        <v>1083</v>
      </c>
      <c r="D155" t="s">
        <v>1084</v>
      </c>
    </row>
    <row r="156" spans="1:4">
      <c r="A156" s="1060">
        <v>155</v>
      </c>
      <c r="B156" t="s">
        <v>1065</v>
      </c>
      <c r="C156" t="s">
        <v>1085</v>
      </c>
      <c r="D156" t="s">
        <v>1086</v>
      </c>
    </row>
    <row r="157" spans="1:4">
      <c r="A157" s="1060">
        <v>156</v>
      </c>
      <c r="B157" t="s">
        <v>1065</v>
      </c>
      <c r="C157" t="s">
        <v>1087</v>
      </c>
      <c r="D157" t="s">
        <v>1088</v>
      </c>
    </row>
    <row r="158" spans="1:4">
      <c r="A158" s="1060">
        <v>157</v>
      </c>
      <c r="B158" t="s">
        <v>1065</v>
      </c>
      <c r="C158" t="s">
        <v>1089</v>
      </c>
      <c r="D158" t="s">
        <v>1090</v>
      </c>
    </row>
    <row r="159" spans="1:4">
      <c r="A159" s="1060">
        <v>158</v>
      </c>
      <c r="B159" t="s">
        <v>1065</v>
      </c>
      <c r="C159" t="s">
        <v>1091</v>
      </c>
      <c r="D159" t="s">
        <v>1092</v>
      </c>
    </row>
    <row r="160" spans="1:4">
      <c r="A160" s="1060">
        <v>159</v>
      </c>
      <c r="B160" t="s">
        <v>1065</v>
      </c>
      <c r="C160" t="s">
        <v>1093</v>
      </c>
      <c r="D160" t="s">
        <v>1094</v>
      </c>
    </row>
    <row r="161" spans="1:4">
      <c r="A161" s="1060">
        <v>160</v>
      </c>
      <c r="B161" t="s">
        <v>1095</v>
      </c>
      <c r="C161" t="s">
        <v>1095</v>
      </c>
      <c r="D161" t="s">
        <v>1096</v>
      </c>
    </row>
    <row r="162" spans="1:4">
      <c r="A162" s="1060">
        <v>161</v>
      </c>
      <c r="B162" t="s">
        <v>1097</v>
      </c>
      <c r="C162" t="s">
        <v>1099</v>
      </c>
      <c r="D162" t="s">
        <v>1100</v>
      </c>
    </row>
    <row r="163" spans="1:4">
      <c r="A163" s="1060">
        <v>162</v>
      </c>
      <c r="B163" t="s">
        <v>1097</v>
      </c>
      <c r="C163" t="s">
        <v>1097</v>
      </c>
      <c r="D163" t="s">
        <v>1098</v>
      </c>
    </row>
    <row r="164" spans="1:4">
      <c r="A164" s="1060">
        <v>163</v>
      </c>
      <c r="B164" t="s">
        <v>1097</v>
      </c>
      <c r="C164" t="s">
        <v>1101</v>
      </c>
      <c r="D164" t="s">
        <v>1102</v>
      </c>
    </row>
    <row r="165" spans="1:4">
      <c r="A165" s="1060">
        <v>164</v>
      </c>
      <c r="B165" t="s">
        <v>1097</v>
      </c>
      <c r="C165" t="s">
        <v>1103</v>
      </c>
      <c r="D165" t="s">
        <v>1104</v>
      </c>
    </row>
    <row r="166" spans="1:4">
      <c r="A166" s="1060">
        <v>165</v>
      </c>
      <c r="B166" t="s">
        <v>1105</v>
      </c>
      <c r="C166" t="s">
        <v>1107</v>
      </c>
      <c r="D166" t="s">
        <v>1108</v>
      </c>
    </row>
    <row r="167" spans="1:4">
      <c r="A167" s="1060">
        <v>166</v>
      </c>
      <c r="B167" t="s">
        <v>1105</v>
      </c>
      <c r="C167" t="s">
        <v>1109</v>
      </c>
      <c r="D167" t="s">
        <v>1110</v>
      </c>
    </row>
    <row r="168" spans="1:4">
      <c r="A168" s="1060">
        <v>167</v>
      </c>
      <c r="B168" t="s">
        <v>1105</v>
      </c>
      <c r="C168" t="s">
        <v>1111</v>
      </c>
      <c r="D168" t="s">
        <v>1112</v>
      </c>
    </row>
    <row r="169" spans="1:4">
      <c r="A169" s="1060">
        <v>168</v>
      </c>
      <c r="B169" t="s">
        <v>1105</v>
      </c>
      <c r="C169" t="s">
        <v>1113</v>
      </c>
      <c r="D169" t="s">
        <v>1114</v>
      </c>
    </row>
    <row r="170" spans="1:4">
      <c r="A170" s="1060">
        <v>169</v>
      </c>
      <c r="B170" t="s">
        <v>1105</v>
      </c>
      <c r="C170" t="s">
        <v>1115</v>
      </c>
      <c r="D170" t="s">
        <v>1116</v>
      </c>
    </row>
    <row r="171" spans="1:4">
      <c r="A171" s="1060">
        <v>170</v>
      </c>
      <c r="B171" t="s">
        <v>1105</v>
      </c>
      <c r="C171" t="s">
        <v>1117</v>
      </c>
      <c r="D171" t="s">
        <v>1118</v>
      </c>
    </row>
    <row r="172" spans="1:4">
      <c r="A172" s="1060">
        <v>171</v>
      </c>
      <c r="B172" t="s">
        <v>1105</v>
      </c>
      <c r="C172" t="s">
        <v>1119</v>
      </c>
      <c r="D172" t="s">
        <v>1120</v>
      </c>
    </row>
    <row r="173" spans="1:4">
      <c r="A173" s="1060">
        <v>172</v>
      </c>
      <c r="B173" t="s">
        <v>1105</v>
      </c>
      <c r="C173" t="s">
        <v>1105</v>
      </c>
      <c r="D173" t="s">
        <v>1106</v>
      </c>
    </row>
    <row r="174" spans="1:4">
      <c r="A174" s="1060">
        <v>173</v>
      </c>
      <c r="B174" t="s">
        <v>1105</v>
      </c>
      <c r="C174" t="s">
        <v>1121</v>
      </c>
      <c r="D174" t="s">
        <v>1122</v>
      </c>
    </row>
    <row r="175" spans="1:4">
      <c r="A175" s="1060">
        <v>174</v>
      </c>
      <c r="B175" t="s">
        <v>1105</v>
      </c>
      <c r="C175" t="s">
        <v>1123</v>
      </c>
      <c r="D175" t="s">
        <v>1124</v>
      </c>
    </row>
    <row r="176" spans="1:4">
      <c r="A176" s="1060">
        <v>175</v>
      </c>
      <c r="B176" t="s">
        <v>1105</v>
      </c>
      <c r="C176" t="s">
        <v>1125</v>
      </c>
      <c r="D176" t="s">
        <v>1126</v>
      </c>
    </row>
    <row r="177" spans="1:4">
      <c r="A177" s="1060">
        <v>176</v>
      </c>
      <c r="B177" t="s">
        <v>1105</v>
      </c>
      <c r="C177" t="s">
        <v>1127</v>
      </c>
      <c r="D177" t="s">
        <v>1128</v>
      </c>
    </row>
    <row r="178" spans="1:4">
      <c r="A178" s="1060">
        <v>177</v>
      </c>
      <c r="B178" t="s">
        <v>1105</v>
      </c>
      <c r="C178" t="s">
        <v>1129</v>
      </c>
      <c r="D178" t="s">
        <v>1130</v>
      </c>
    </row>
    <row r="179" spans="1:4">
      <c r="A179" s="1060">
        <v>178</v>
      </c>
      <c r="B179" t="s">
        <v>1105</v>
      </c>
      <c r="C179" t="s">
        <v>1131</v>
      </c>
      <c r="D179" t="s">
        <v>1132</v>
      </c>
    </row>
    <row r="180" spans="1:4">
      <c r="A180" s="1060">
        <v>179</v>
      </c>
      <c r="B180" t="s">
        <v>1105</v>
      </c>
      <c r="C180" t="s">
        <v>1133</v>
      </c>
      <c r="D180" t="s">
        <v>1134</v>
      </c>
    </row>
    <row r="181" spans="1:4">
      <c r="A181" s="1060">
        <v>180</v>
      </c>
      <c r="B181" t="s">
        <v>1105</v>
      </c>
      <c r="C181" t="s">
        <v>1135</v>
      </c>
      <c r="D181" t="s">
        <v>1136</v>
      </c>
    </row>
    <row r="182" spans="1:4">
      <c r="A182" s="1060">
        <v>181</v>
      </c>
      <c r="B182" t="s">
        <v>1137</v>
      </c>
      <c r="C182" t="s">
        <v>1139</v>
      </c>
      <c r="D182" t="s">
        <v>1140</v>
      </c>
    </row>
    <row r="183" spans="1:4">
      <c r="A183" s="1060">
        <v>182</v>
      </c>
      <c r="B183" t="s">
        <v>1137</v>
      </c>
      <c r="C183" t="s">
        <v>1141</v>
      </c>
      <c r="D183" t="s">
        <v>1142</v>
      </c>
    </row>
    <row r="184" spans="1:4">
      <c r="A184" s="1060">
        <v>183</v>
      </c>
      <c r="B184" t="s">
        <v>1137</v>
      </c>
      <c r="C184" t="s">
        <v>1137</v>
      </c>
      <c r="D184" t="s">
        <v>1138</v>
      </c>
    </row>
    <row r="185" spans="1:4">
      <c r="A185" s="1060">
        <v>184</v>
      </c>
      <c r="B185" t="s">
        <v>1137</v>
      </c>
      <c r="C185" t="s">
        <v>1143</v>
      </c>
      <c r="D185" t="s">
        <v>1144</v>
      </c>
    </row>
    <row r="186" spans="1:4">
      <c r="A186" s="1060">
        <v>185</v>
      </c>
      <c r="B186" t="s">
        <v>1137</v>
      </c>
      <c r="C186" t="s">
        <v>1145</v>
      </c>
      <c r="D186" t="s">
        <v>1146</v>
      </c>
    </row>
    <row r="187" spans="1:4">
      <c r="A187" s="1060">
        <v>186</v>
      </c>
      <c r="B187" t="s">
        <v>1137</v>
      </c>
      <c r="C187" t="s">
        <v>1147</v>
      </c>
      <c r="D187" t="s">
        <v>1148</v>
      </c>
    </row>
    <row r="188" spans="1:4">
      <c r="A188" s="1060">
        <v>187</v>
      </c>
      <c r="B188" t="s">
        <v>1137</v>
      </c>
      <c r="C188" t="s">
        <v>1149</v>
      </c>
      <c r="D188" t="s">
        <v>1150</v>
      </c>
    </row>
    <row r="189" spans="1:4">
      <c r="A189" s="1060">
        <v>188</v>
      </c>
      <c r="B189" t="s">
        <v>1137</v>
      </c>
      <c r="C189" t="s">
        <v>1151</v>
      </c>
      <c r="D189" t="s">
        <v>1152</v>
      </c>
    </row>
    <row r="190" spans="1:4">
      <c r="A190" s="1060">
        <v>189</v>
      </c>
      <c r="B190" t="s">
        <v>1137</v>
      </c>
      <c r="C190" t="s">
        <v>1153</v>
      </c>
      <c r="D190" t="s">
        <v>1154</v>
      </c>
    </row>
    <row r="191" spans="1:4">
      <c r="A191" s="1060">
        <v>190</v>
      </c>
      <c r="B191" t="s">
        <v>1137</v>
      </c>
      <c r="C191" t="s">
        <v>1155</v>
      </c>
      <c r="D191" t="s">
        <v>1156</v>
      </c>
    </row>
    <row r="192" spans="1:4">
      <c r="A192" s="1060">
        <v>191</v>
      </c>
      <c r="B192" t="s">
        <v>1157</v>
      </c>
      <c r="C192" t="s">
        <v>1159</v>
      </c>
      <c r="D192" t="s">
        <v>1160</v>
      </c>
    </row>
    <row r="193" spans="1:4">
      <c r="A193" s="1060">
        <v>192</v>
      </c>
      <c r="B193" t="s">
        <v>1157</v>
      </c>
      <c r="C193" t="s">
        <v>1161</v>
      </c>
      <c r="D193" t="s">
        <v>1162</v>
      </c>
    </row>
    <row r="194" spans="1:4">
      <c r="A194" s="1060">
        <v>193</v>
      </c>
      <c r="B194" t="s">
        <v>1157</v>
      </c>
      <c r="C194" t="s">
        <v>1157</v>
      </c>
      <c r="D194" t="s">
        <v>1158</v>
      </c>
    </row>
    <row r="195" spans="1:4">
      <c r="A195" s="1060">
        <v>194</v>
      </c>
      <c r="B195" t="s">
        <v>1157</v>
      </c>
      <c r="C195" t="s">
        <v>1163</v>
      </c>
      <c r="D195" t="s">
        <v>1164</v>
      </c>
    </row>
    <row r="196" spans="1:4">
      <c r="A196" s="1060">
        <v>195</v>
      </c>
      <c r="B196" t="s">
        <v>1157</v>
      </c>
      <c r="C196" t="s">
        <v>907</v>
      </c>
      <c r="D196" t="s">
        <v>1165</v>
      </c>
    </row>
    <row r="197" spans="1:4">
      <c r="A197" s="1060">
        <v>196</v>
      </c>
      <c r="B197" t="s">
        <v>1157</v>
      </c>
      <c r="C197" t="s">
        <v>1166</v>
      </c>
      <c r="D197" t="s">
        <v>1167</v>
      </c>
    </row>
    <row r="198" spans="1:4">
      <c r="A198" s="1060">
        <v>197</v>
      </c>
      <c r="B198" t="s">
        <v>1168</v>
      </c>
      <c r="C198" t="s">
        <v>1168</v>
      </c>
      <c r="D198" t="s">
        <v>1169</v>
      </c>
    </row>
    <row r="199" spans="1:4">
      <c r="A199" s="1060">
        <v>198</v>
      </c>
      <c r="B199" t="s">
        <v>1170</v>
      </c>
      <c r="C199" t="s">
        <v>1172</v>
      </c>
      <c r="D199" t="s">
        <v>1173</v>
      </c>
    </row>
    <row r="200" spans="1:4">
      <c r="A200" s="1060">
        <v>199</v>
      </c>
      <c r="B200" t="s">
        <v>1170</v>
      </c>
      <c r="C200" t="s">
        <v>1174</v>
      </c>
      <c r="D200" t="s">
        <v>1175</v>
      </c>
    </row>
    <row r="201" spans="1:4">
      <c r="A201" s="1060">
        <v>200</v>
      </c>
      <c r="B201" t="s">
        <v>1170</v>
      </c>
      <c r="C201" t="s">
        <v>1176</v>
      </c>
      <c r="D201" t="s">
        <v>1177</v>
      </c>
    </row>
    <row r="202" spans="1:4">
      <c r="A202" s="1060">
        <v>201</v>
      </c>
      <c r="B202" t="s">
        <v>1170</v>
      </c>
      <c r="C202" t="s">
        <v>1178</v>
      </c>
      <c r="D202" t="s">
        <v>1179</v>
      </c>
    </row>
    <row r="203" spans="1:4">
      <c r="A203" s="1060">
        <v>202</v>
      </c>
      <c r="B203" t="s">
        <v>1170</v>
      </c>
      <c r="C203" t="s">
        <v>1170</v>
      </c>
      <c r="D203" t="s">
        <v>1171</v>
      </c>
    </row>
    <row r="204" spans="1:4">
      <c r="A204" s="1060">
        <v>203</v>
      </c>
      <c r="B204" t="s">
        <v>1170</v>
      </c>
      <c r="C204" t="s">
        <v>1180</v>
      </c>
      <c r="D204" t="s">
        <v>1181</v>
      </c>
    </row>
    <row r="205" spans="1:4">
      <c r="A205" s="1060">
        <v>204</v>
      </c>
      <c r="B205" t="s">
        <v>1170</v>
      </c>
      <c r="C205" t="s">
        <v>1182</v>
      </c>
      <c r="D205" t="s">
        <v>1183</v>
      </c>
    </row>
    <row r="206" spans="1:4">
      <c r="A206" s="1060">
        <v>205</v>
      </c>
      <c r="B206" t="s">
        <v>1170</v>
      </c>
      <c r="C206" t="s">
        <v>1184</v>
      </c>
      <c r="D206" t="s">
        <v>1185</v>
      </c>
    </row>
    <row r="207" spans="1:4">
      <c r="A207" s="1060">
        <v>206</v>
      </c>
      <c r="B207" t="s">
        <v>1170</v>
      </c>
      <c r="C207" t="s">
        <v>1186</v>
      </c>
      <c r="D207" t="s">
        <v>1187</v>
      </c>
    </row>
    <row r="208" spans="1:4">
      <c r="A208" s="1060">
        <v>207</v>
      </c>
      <c r="B208" t="s">
        <v>1170</v>
      </c>
      <c r="C208" t="s">
        <v>1188</v>
      </c>
      <c r="D208" t="s">
        <v>1189</v>
      </c>
    </row>
    <row r="209" spans="1:4">
      <c r="A209" s="1060">
        <v>208</v>
      </c>
      <c r="B209" t="s">
        <v>1170</v>
      </c>
      <c r="C209" t="s">
        <v>1190</v>
      </c>
      <c r="D209" t="s">
        <v>1191</v>
      </c>
    </row>
    <row r="210" spans="1:4">
      <c r="A210" s="1060">
        <v>209</v>
      </c>
      <c r="B210" t="s">
        <v>1192</v>
      </c>
      <c r="C210" t="s">
        <v>1194</v>
      </c>
      <c r="D210" t="s">
        <v>1195</v>
      </c>
    </row>
    <row r="211" spans="1:4">
      <c r="A211" s="1060">
        <v>210</v>
      </c>
      <c r="B211" t="s">
        <v>1192</v>
      </c>
      <c r="C211" t="s">
        <v>1196</v>
      </c>
      <c r="D211" t="s">
        <v>1197</v>
      </c>
    </row>
    <row r="212" spans="1:4">
      <c r="A212" s="1060">
        <v>211</v>
      </c>
      <c r="B212" t="s">
        <v>1192</v>
      </c>
      <c r="C212" t="s">
        <v>1198</v>
      </c>
      <c r="D212" t="s">
        <v>1199</v>
      </c>
    </row>
    <row r="213" spans="1:4">
      <c r="A213" s="1060">
        <v>212</v>
      </c>
      <c r="B213" t="s">
        <v>1192</v>
      </c>
      <c r="C213" t="s">
        <v>1192</v>
      </c>
      <c r="D213" t="s">
        <v>1193</v>
      </c>
    </row>
    <row r="214" spans="1:4">
      <c r="A214" s="1060">
        <v>213</v>
      </c>
      <c r="B214" t="s">
        <v>1192</v>
      </c>
      <c r="C214" t="s">
        <v>1200</v>
      </c>
      <c r="D214" t="s">
        <v>1201</v>
      </c>
    </row>
    <row r="215" spans="1:4">
      <c r="A215" s="1060">
        <v>214</v>
      </c>
      <c r="B215" t="s">
        <v>1192</v>
      </c>
      <c r="C215" t="s">
        <v>1202</v>
      </c>
      <c r="D215" t="s">
        <v>1203</v>
      </c>
    </row>
    <row r="216" spans="1:4">
      <c r="A216" s="1060">
        <v>215</v>
      </c>
      <c r="B216" t="s">
        <v>1204</v>
      </c>
      <c r="C216" t="s">
        <v>1206</v>
      </c>
      <c r="D216" t="s">
        <v>1207</v>
      </c>
    </row>
    <row r="217" spans="1:4">
      <c r="A217" s="1060">
        <v>216</v>
      </c>
      <c r="B217" t="s">
        <v>1204</v>
      </c>
      <c r="C217" t="s">
        <v>1208</v>
      </c>
      <c r="D217" t="s">
        <v>1209</v>
      </c>
    </row>
    <row r="218" spans="1:4">
      <c r="A218" s="1060">
        <v>217</v>
      </c>
      <c r="B218" t="s">
        <v>1204</v>
      </c>
      <c r="C218" t="s">
        <v>1210</v>
      </c>
      <c r="D218" t="s">
        <v>1211</v>
      </c>
    </row>
    <row r="219" spans="1:4">
      <c r="A219" s="1060">
        <v>218</v>
      </c>
      <c r="B219" t="s">
        <v>1204</v>
      </c>
      <c r="C219" t="s">
        <v>1212</v>
      </c>
      <c r="D219" t="s">
        <v>1213</v>
      </c>
    </row>
    <row r="220" spans="1:4">
      <c r="A220" s="1060">
        <v>219</v>
      </c>
      <c r="B220" t="s">
        <v>1204</v>
      </c>
      <c r="C220" t="s">
        <v>1214</v>
      </c>
      <c r="D220" t="s">
        <v>1215</v>
      </c>
    </row>
    <row r="221" spans="1:4">
      <c r="A221" s="1060">
        <v>220</v>
      </c>
      <c r="B221" t="s">
        <v>1204</v>
      </c>
      <c r="C221" t="s">
        <v>1216</v>
      </c>
      <c r="D221" t="s">
        <v>1217</v>
      </c>
    </row>
    <row r="222" spans="1:4">
      <c r="A222" s="1060">
        <v>221</v>
      </c>
      <c r="B222" t="s">
        <v>1204</v>
      </c>
      <c r="C222" t="s">
        <v>1218</v>
      </c>
      <c r="D222" t="s">
        <v>1219</v>
      </c>
    </row>
    <row r="223" spans="1:4">
      <c r="A223" s="1060">
        <v>222</v>
      </c>
      <c r="B223" t="s">
        <v>1204</v>
      </c>
      <c r="C223" t="s">
        <v>1220</v>
      </c>
      <c r="D223" t="s">
        <v>1221</v>
      </c>
    </row>
    <row r="224" spans="1:4">
      <c r="A224" s="1060">
        <v>223</v>
      </c>
      <c r="B224" t="s">
        <v>1204</v>
      </c>
      <c r="C224" t="s">
        <v>1204</v>
      </c>
      <c r="D224" t="s">
        <v>1205</v>
      </c>
    </row>
    <row r="225" spans="1:4">
      <c r="A225" s="1060">
        <v>224</v>
      </c>
      <c r="B225" t="s">
        <v>1204</v>
      </c>
      <c r="C225" t="s">
        <v>1222</v>
      </c>
      <c r="D225" t="s">
        <v>1223</v>
      </c>
    </row>
    <row r="226" spans="1:4">
      <c r="A226" s="1060">
        <v>225</v>
      </c>
      <c r="B226" t="s">
        <v>1204</v>
      </c>
      <c r="C226" t="s">
        <v>1224</v>
      </c>
      <c r="D226" t="s">
        <v>1225</v>
      </c>
    </row>
    <row r="227" spans="1:4">
      <c r="A227" s="1060">
        <v>226</v>
      </c>
      <c r="B227" t="s">
        <v>1204</v>
      </c>
      <c r="C227" t="s">
        <v>1226</v>
      </c>
      <c r="D227" t="s">
        <v>1227</v>
      </c>
    </row>
    <row r="228" spans="1:4">
      <c r="A228" s="1060">
        <v>227</v>
      </c>
      <c r="B228" t="s">
        <v>1204</v>
      </c>
      <c r="C228" t="s">
        <v>1228</v>
      </c>
      <c r="D228" t="s">
        <v>1229</v>
      </c>
    </row>
    <row r="229" spans="1:4">
      <c r="A229" s="1060">
        <v>228</v>
      </c>
      <c r="B229" t="s">
        <v>1204</v>
      </c>
      <c r="C229" t="s">
        <v>1230</v>
      </c>
      <c r="D229" t="s">
        <v>1231</v>
      </c>
    </row>
    <row r="230" spans="1:4">
      <c r="A230" s="1060">
        <v>229</v>
      </c>
      <c r="B230" t="s">
        <v>1232</v>
      </c>
      <c r="C230" t="s">
        <v>1234</v>
      </c>
      <c r="D230" t="s">
        <v>1235</v>
      </c>
    </row>
    <row r="231" spans="1:4">
      <c r="A231" s="1060">
        <v>230</v>
      </c>
      <c r="B231" t="s">
        <v>1232</v>
      </c>
      <c r="C231" t="s">
        <v>1236</v>
      </c>
      <c r="D231" t="s">
        <v>1237</v>
      </c>
    </row>
    <row r="232" spans="1:4">
      <c r="A232" s="1060">
        <v>231</v>
      </c>
      <c r="B232" t="s">
        <v>1232</v>
      </c>
      <c r="C232" t="s">
        <v>1238</v>
      </c>
      <c r="D232" t="s">
        <v>1239</v>
      </c>
    </row>
    <row r="233" spans="1:4">
      <c r="A233" s="1060">
        <v>232</v>
      </c>
      <c r="B233" t="s">
        <v>1232</v>
      </c>
      <c r="C233" t="s">
        <v>1240</v>
      </c>
      <c r="D233" t="s">
        <v>1241</v>
      </c>
    </row>
    <row r="234" spans="1:4">
      <c r="A234" s="1060">
        <v>233</v>
      </c>
      <c r="B234" t="s">
        <v>1232</v>
      </c>
      <c r="C234" t="s">
        <v>1232</v>
      </c>
      <c r="D234" t="s">
        <v>1233</v>
      </c>
    </row>
    <row r="235" spans="1:4">
      <c r="A235" s="1060">
        <v>234</v>
      </c>
      <c r="B235" t="s">
        <v>1232</v>
      </c>
      <c r="C235" t="s">
        <v>1242</v>
      </c>
      <c r="D235" t="s">
        <v>1243</v>
      </c>
    </row>
    <row r="236" spans="1:4">
      <c r="A236" s="1060">
        <v>235</v>
      </c>
      <c r="B236" t="s">
        <v>1244</v>
      </c>
      <c r="C236" t="s">
        <v>1246</v>
      </c>
      <c r="D236" t="s">
        <v>1247</v>
      </c>
    </row>
    <row r="237" spans="1:4">
      <c r="A237" s="1060">
        <v>236</v>
      </c>
      <c r="B237" t="s">
        <v>1244</v>
      </c>
      <c r="C237" t="s">
        <v>1248</v>
      </c>
      <c r="D237" t="s">
        <v>1249</v>
      </c>
    </row>
    <row r="238" spans="1:4">
      <c r="A238" s="1060">
        <v>237</v>
      </c>
      <c r="B238" t="s">
        <v>1244</v>
      </c>
      <c r="C238" t="s">
        <v>1250</v>
      </c>
      <c r="D238" t="s">
        <v>1251</v>
      </c>
    </row>
    <row r="239" spans="1:4">
      <c r="A239" s="1060">
        <v>238</v>
      </c>
      <c r="B239" t="s">
        <v>1244</v>
      </c>
      <c r="C239" t="s">
        <v>1252</v>
      </c>
      <c r="D239" t="s">
        <v>1253</v>
      </c>
    </row>
    <row r="240" spans="1:4">
      <c r="A240" s="1060">
        <v>239</v>
      </c>
      <c r="B240" t="s">
        <v>1244</v>
      </c>
      <c r="C240" t="s">
        <v>1254</v>
      </c>
      <c r="D240" t="s">
        <v>1255</v>
      </c>
    </row>
    <row r="241" spans="1:4">
      <c r="A241" s="1060">
        <v>240</v>
      </c>
      <c r="B241" t="s">
        <v>1244</v>
      </c>
      <c r="C241" t="s">
        <v>1256</v>
      </c>
      <c r="D241" t="s">
        <v>1257</v>
      </c>
    </row>
    <row r="242" spans="1:4">
      <c r="A242" s="1060">
        <v>241</v>
      </c>
      <c r="B242" t="s">
        <v>1244</v>
      </c>
      <c r="C242" t="s">
        <v>1258</v>
      </c>
      <c r="D242" t="s">
        <v>1259</v>
      </c>
    </row>
    <row r="243" spans="1:4">
      <c r="A243" s="1060">
        <v>242</v>
      </c>
      <c r="B243" t="s">
        <v>1244</v>
      </c>
      <c r="C243" t="s">
        <v>1244</v>
      </c>
      <c r="D243" t="s">
        <v>1245</v>
      </c>
    </row>
    <row r="244" spans="1:4">
      <c r="A244" s="1060">
        <v>243</v>
      </c>
      <c r="B244" t="s">
        <v>1260</v>
      </c>
      <c r="C244" t="s">
        <v>1262</v>
      </c>
      <c r="D244" t="s">
        <v>1263</v>
      </c>
    </row>
    <row r="245" spans="1:4">
      <c r="A245" s="1060">
        <v>244</v>
      </c>
      <c r="B245" t="s">
        <v>1260</v>
      </c>
      <c r="C245" t="s">
        <v>1264</v>
      </c>
      <c r="D245" t="s">
        <v>1265</v>
      </c>
    </row>
    <row r="246" spans="1:4">
      <c r="A246" s="1060">
        <v>245</v>
      </c>
      <c r="B246" t="s">
        <v>1260</v>
      </c>
      <c r="C246" t="s">
        <v>1266</v>
      </c>
      <c r="D246" t="s">
        <v>1267</v>
      </c>
    </row>
    <row r="247" spans="1:4">
      <c r="A247" s="1060">
        <v>246</v>
      </c>
      <c r="B247" t="s">
        <v>1260</v>
      </c>
      <c r="C247" t="s">
        <v>1268</v>
      </c>
      <c r="D247" t="s">
        <v>1269</v>
      </c>
    </row>
    <row r="248" spans="1:4">
      <c r="A248" s="1060">
        <v>247</v>
      </c>
      <c r="B248" t="s">
        <v>1260</v>
      </c>
      <c r="C248" t="s">
        <v>1270</v>
      </c>
      <c r="D248" t="s">
        <v>1271</v>
      </c>
    </row>
    <row r="249" spans="1:4">
      <c r="A249" s="1060">
        <v>248</v>
      </c>
      <c r="B249" t="s">
        <v>1260</v>
      </c>
      <c r="C249" t="s">
        <v>1272</v>
      </c>
      <c r="D249" t="s">
        <v>1273</v>
      </c>
    </row>
    <row r="250" spans="1:4">
      <c r="A250" s="1060">
        <v>249</v>
      </c>
      <c r="B250" t="s">
        <v>1260</v>
      </c>
      <c r="C250" t="s">
        <v>1274</v>
      </c>
      <c r="D250" t="s">
        <v>1275</v>
      </c>
    </row>
    <row r="251" spans="1:4">
      <c r="A251" s="1060">
        <v>250</v>
      </c>
      <c r="B251" t="s">
        <v>1260</v>
      </c>
      <c r="C251" t="s">
        <v>1276</v>
      </c>
      <c r="D251" t="s">
        <v>1277</v>
      </c>
    </row>
    <row r="252" spans="1:4">
      <c r="A252" s="1060">
        <v>251</v>
      </c>
      <c r="B252" t="s">
        <v>1260</v>
      </c>
      <c r="C252" t="s">
        <v>1278</v>
      </c>
      <c r="D252" t="s">
        <v>1279</v>
      </c>
    </row>
    <row r="253" spans="1:4">
      <c r="A253" s="1060">
        <v>252</v>
      </c>
      <c r="B253" t="s">
        <v>1260</v>
      </c>
      <c r="C253" t="s">
        <v>1280</v>
      </c>
      <c r="D253" t="s">
        <v>1281</v>
      </c>
    </row>
    <row r="254" spans="1:4">
      <c r="A254" s="1060">
        <v>253</v>
      </c>
      <c r="B254" t="s">
        <v>1260</v>
      </c>
      <c r="C254" t="s">
        <v>1282</v>
      </c>
      <c r="D254" t="s">
        <v>1283</v>
      </c>
    </row>
    <row r="255" spans="1:4">
      <c r="A255" s="1060">
        <v>254</v>
      </c>
      <c r="B255" t="s">
        <v>1260</v>
      </c>
      <c r="C255" t="s">
        <v>1284</v>
      </c>
      <c r="D255" t="s">
        <v>1285</v>
      </c>
    </row>
    <row r="256" spans="1:4">
      <c r="A256" s="1060">
        <v>255</v>
      </c>
      <c r="B256" t="s">
        <v>1260</v>
      </c>
      <c r="C256" t="s">
        <v>1286</v>
      </c>
      <c r="D256" t="s">
        <v>1287</v>
      </c>
    </row>
    <row r="257" spans="1:4">
      <c r="A257" s="1060">
        <v>256</v>
      </c>
      <c r="B257" t="s">
        <v>1260</v>
      </c>
      <c r="C257" t="s">
        <v>1288</v>
      </c>
      <c r="D257" t="s">
        <v>1289</v>
      </c>
    </row>
    <row r="258" spans="1:4">
      <c r="A258" s="1060">
        <v>257</v>
      </c>
      <c r="B258" t="s">
        <v>1260</v>
      </c>
      <c r="C258" t="s">
        <v>1260</v>
      </c>
      <c r="D258" t="s">
        <v>1261</v>
      </c>
    </row>
    <row r="259" spans="1:4">
      <c r="A259" s="1060">
        <v>258</v>
      </c>
      <c r="B259" t="s">
        <v>1260</v>
      </c>
      <c r="C259" t="s">
        <v>1290</v>
      </c>
      <c r="D259" t="s">
        <v>1291</v>
      </c>
    </row>
    <row r="260" spans="1:4">
      <c r="A260" s="1060">
        <v>259</v>
      </c>
      <c r="B260" t="s">
        <v>1260</v>
      </c>
      <c r="C260" t="s">
        <v>1292</v>
      </c>
      <c r="D260" t="s">
        <v>1293</v>
      </c>
    </row>
    <row r="261" spans="1:4">
      <c r="A261" s="1060">
        <v>260</v>
      </c>
      <c r="B261" t="s">
        <v>1294</v>
      </c>
      <c r="C261" t="s">
        <v>1296</v>
      </c>
      <c r="D261" t="s">
        <v>1297</v>
      </c>
    </row>
    <row r="262" spans="1:4">
      <c r="A262" s="1060">
        <v>261</v>
      </c>
      <c r="B262" t="s">
        <v>1294</v>
      </c>
      <c r="C262" t="s">
        <v>1298</v>
      </c>
      <c r="D262" t="s">
        <v>1299</v>
      </c>
    </row>
    <row r="263" spans="1:4">
      <c r="A263" s="1060">
        <v>262</v>
      </c>
      <c r="B263" t="s">
        <v>1294</v>
      </c>
      <c r="C263" t="s">
        <v>1300</v>
      </c>
      <c r="D263" t="s">
        <v>1301</v>
      </c>
    </row>
    <row r="264" spans="1:4">
      <c r="A264" s="1060">
        <v>263</v>
      </c>
      <c r="B264" t="s">
        <v>1294</v>
      </c>
      <c r="C264" t="s">
        <v>1302</v>
      </c>
      <c r="D264" t="s">
        <v>1303</v>
      </c>
    </row>
    <row r="265" spans="1:4">
      <c r="A265" s="1060">
        <v>264</v>
      </c>
      <c r="B265" t="s">
        <v>1294</v>
      </c>
      <c r="C265" t="s">
        <v>1304</v>
      </c>
      <c r="D265" t="s">
        <v>1305</v>
      </c>
    </row>
    <row r="266" spans="1:4">
      <c r="A266" s="1060">
        <v>265</v>
      </c>
      <c r="B266" t="s">
        <v>1294</v>
      </c>
      <c r="C266" t="s">
        <v>1306</v>
      </c>
      <c r="D266" t="s">
        <v>1307</v>
      </c>
    </row>
    <row r="267" spans="1:4">
      <c r="A267" s="1060">
        <v>266</v>
      </c>
      <c r="B267" t="s">
        <v>1294</v>
      </c>
      <c r="C267" t="s">
        <v>1308</v>
      </c>
      <c r="D267" t="s">
        <v>1309</v>
      </c>
    </row>
    <row r="268" spans="1:4">
      <c r="A268" s="1060">
        <v>267</v>
      </c>
      <c r="B268" t="s">
        <v>1294</v>
      </c>
      <c r="C268" t="s">
        <v>1310</v>
      </c>
      <c r="D268" t="s">
        <v>1311</v>
      </c>
    </row>
    <row r="269" spans="1:4">
      <c r="A269" s="1060">
        <v>268</v>
      </c>
      <c r="B269" t="s">
        <v>1294</v>
      </c>
      <c r="C269" t="s">
        <v>1312</v>
      </c>
      <c r="D269" t="s">
        <v>1313</v>
      </c>
    </row>
    <row r="270" spans="1:4">
      <c r="A270" s="1060">
        <v>269</v>
      </c>
      <c r="B270" t="s">
        <v>1294</v>
      </c>
      <c r="C270" t="s">
        <v>1314</v>
      </c>
      <c r="D270" t="s">
        <v>1315</v>
      </c>
    </row>
    <row r="271" spans="1:4">
      <c r="A271" s="1060">
        <v>270</v>
      </c>
      <c r="B271" t="s">
        <v>1294</v>
      </c>
      <c r="C271" t="s">
        <v>1316</v>
      </c>
      <c r="D271" t="s">
        <v>1317</v>
      </c>
    </row>
    <row r="272" spans="1:4">
      <c r="A272" s="1060">
        <v>271</v>
      </c>
      <c r="B272" t="s">
        <v>1294</v>
      </c>
      <c r="C272" t="s">
        <v>1294</v>
      </c>
      <c r="D272" t="s">
        <v>1295</v>
      </c>
    </row>
    <row r="273" spans="1:4">
      <c r="A273" s="1060">
        <v>272</v>
      </c>
      <c r="B273" t="s">
        <v>1294</v>
      </c>
      <c r="C273" t="s">
        <v>1318</v>
      </c>
      <c r="D273" t="s">
        <v>1319</v>
      </c>
    </row>
    <row r="274" spans="1:4">
      <c r="A274" s="1060">
        <v>273</v>
      </c>
      <c r="B274" t="s">
        <v>1294</v>
      </c>
      <c r="C274" t="s">
        <v>1320</v>
      </c>
      <c r="D274" t="s">
        <v>1321</v>
      </c>
    </row>
    <row r="275" spans="1:4">
      <c r="A275" s="1060">
        <v>274</v>
      </c>
      <c r="B275" t="s">
        <v>1294</v>
      </c>
      <c r="C275" t="s">
        <v>1322</v>
      </c>
      <c r="D275" t="s">
        <v>1323</v>
      </c>
    </row>
    <row r="276" spans="1:4">
      <c r="A276" s="1060">
        <v>275</v>
      </c>
      <c r="B276" t="s">
        <v>1324</v>
      </c>
      <c r="C276" t="s">
        <v>1326</v>
      </c>
      <c r="D276" t="s">
        <v>1327</v>
      </c>
    </row>
    <row r="277" spans="1:4">
      <c r="A277" s="1060">
        <v>276</v>
      </c>
      <c r="B277" t="s">
        <v>1324</v>
      </c>
      <c r="C277" t="s">
        <v>1328</v>
      </c>
      <c r="D277" t="s">
        <v>1329</v>
      </c>
    </row>
    <row r="278" spans="1:4">
      <c r="A278" s="1060">
        <v>277</v>
      </c>
      <c r="B278" t="s">
        <v>1324</v>
      </c>
      <c r="C278" t="s">
        <v>1330</v>
      </c>
      <c r="D278" t="s">
        <v>1331</v>
      </c>
    </row>
    <row r="279" spans="1:4">
      <c r="A279" s="1060">
        <v>278</v>
      </c>
      <c r="B279" t="s">
        <v>1324</v>
      </c>
      <c r="C279" t="s">
        <v>1332</v>
      </c>
      <c r="D279" t="s">
        <v>1333</v>
      </c>
    </row>
    <row r="280" spans="1:4">
      <c r="A280" s="1060">
        <v>279</v>
      </c>
      <c r="B280" t="s">
        <v>1324</v>
      </c>
      <c r="C280" t="s">
        <v>1334</v>
      </c>
      <c r="D280" t="s">
        <v>1335</v>
      </c>
    </row>
    <row r="281" spans="1:4">
      <c r="A281" s="1060">
        <v>280</v>
      </c>
      <c r="B281" t="s">
        <v>1324</v>
      </c>
      <c r="C281" t="s">
        <v>1336</v>
      </c>
      <c r="D281" t="s">
        <v>1337</v>
      </c>
    </row>
    <row r="282" spans="1:4">
      <c r="A282" s="1060">
        <v>281</v>
      </c>
      <c r="B282" t="s">
        <v>1324</v>
      </c>
      <c r="C282" t="s">
        <v>1338</v>
      </c>
      <c r="D282" t="s">
        <v>1339</v>
      </c>
    </row>
    <row r="283" spans="1:4">
      <c r="A283" s="1060">
        <v>282</v>
      </c>
      <c r="B283" t="s">
        <v>1324</v>
      </c>
      <c r="C283" t="s">
        <v>1324</v>
      </c>
      <c r="D283" t="s">
        <v>1325</v>
      </c>
    </row>
    <row r="284" spans="1:4">
      <c r="A284" s="1060">
        <v>283</v>
      </c>
      <c r="B284" t="s">
        <v>1324</v>
      </c>
      <c r="C284" t="s">
        <v>1340</v>
      </c>
      <c r="D284" t="s">
        <v>1341</v>
      </c>
    </row>
    <row r="285" spans="1:4">
      <c r="A285" s="1060">
        <v>284</v>
      </c>
      <c r="B285" t="s">
        <v>1324</v>
      </c>
      <c r="C285" t="s">
        <v>1342</v>
      </c>
      <c r="D285" t="s">
        <v>1343</v>
      </c>
    </row>
    <row r="286" spans="1:4">
      <c r="A286" s="1060">
        <v>285</v>
      </c>
      <c r="B286" t="s">
        <v>1324</v>
      </c>
      <c r="C286" t="s">
        <v>1344</v>
      </c>
      <c r="D286" t="s">
        <v>1345</v>
      </c>
    </row>
    <row r="287" spans="1:4">
      <c r="A287" s="1060">
        <v>286</v>
      </c>
      <c r="B287" t="s">
        <v>1346</v>
      </c>
      <c r="C287" t="s">
        <v>1348</v>
      </c>
      <c r="D287" t="s">
        <v>1349</v>
      </c>
    </row>
    <row r="288" spans="1:4">
      <c r="A288" s="1060">
        <v>287</v>
      </c>
      <c r="B288" t="s">
        <v>1346</v>
      </c>
      <c r="C288" t="s">
        <v>1350</v>
      </c>
      <c r="D288" t="s">
        <v>1351</v>
      </c>
    </row>
    <row r="289" spans="1:4">
      <c r="A289" s="1060">
        <v>288</v>
      </c>
      <c r="B289" t="s">
        <v>1346</v>
      </c>
      <c r="C289" t="s">
        <v>1352</v>
      </c>
      <c r="D289" t="s">
        <v>1353</v>
      </c>
    </row>
    <row r="290" spans="1:4">
      <c r="A290" s="1060">
        <v>289</v>
      </c>
      <c r="B290" t="s">
        <v>1346</v>
      </c>
      <c r="C290" t="s">
        <v>1354</v>
      </c>
      <c r="D290" t="s">
        <v>1355</v>
      </c>
    </row>
    <row r="291" spans="1:4">
      <c r="A291" s="1060">
        <v>290</v>
      </c>
      <c r="B291" t="s">
        <v>1346</v>
      </c>
      <c r="C291" t="s">
        <v>1356</v>
      </c>
      <c r="D291" t="s">
        <v>1357</v>
      </c>
    </row>
    <row r="292" spans="1:4">
      <c r="A292" s="1060">
        <v>291</v>
      </c>
      <c r="B292" t="s">
        <v>1346</v>
      </c>
      <c r="C292" t="s">
        <v>1358</v>
      </c>
      <c r="D292" t="s">
        <v>1359</v>
      </c>
    </row>
    <row r="293" spans="1:4">
      <c r="A293" s="1060">
        <v>292</v>
      </c>
      <c r="B293" t="s">
        <v>1346</v>
      </c>
      <c r="C293" t="s">
        <v>1360</v>
      </c>
      <c r="D293" t="s">
        <v>1361</v>
      </c>
    </row>
    <row r="294" spans="1:4">
      <c r="A294" s="1060">
        <v>293</v>
      </c>
      <c r="B294" t="s">
        <v>1346</v>
      </c>
      <c r="C294" t="s">
        <v>1362</v>
      </c>
      <c r="D294" t="s">
        <v>1363</v>
      </c>
    </row>
    <row r="295" spans="1:4">
      <c r="A295" s="1060">
        <v>294</v>
      </c>
      <c r="B295" t="s">
        <v>1346</v>
      </c>
      <c r="C295" t="s">
        <v>907</v>
      </c>
      <c r="D295" t="s">
        <v>1364</v>
      </c>
    </row>
    <row r="296" spans="1:4">
      <c r="A296" s="1060">
        <v>295</v>
      </c>
      <c r="B296" t="s">
        <v>1346</v>
      </c>
      <c r="C296" t="s">
        <v>1365</v>
      </c>
      <c r="D296" t="s">
        <v>1366</v>
      </c>
    </row>
    <row r="297" spans="1:4">
      <c r="A297" s="1060">
        <v>296</v>
      </c>
      <c r="B297" t="s">
        <v>1346</v>
      </c>
      <c r="C297" t="s">
        <v>1346</v>
      </c>
      <c r="D297" t="s">
        <v>1347</v>
      </c>
    </row>
    <row r="298" spans="1:4">
      <c r="A298" s="1060">
        <v>297</v>
      </c>
      <c r="B298" t="s">
        <v>1346</v>
      </c>
      <c r="C298" t="s">
        <v>1367</v>
      </c>
      <c r="D298" t="s">
        <v>1368</v>
      </c>
    </row>
    <row r="299" spans="1:4">
      <c r="A299" s="1060">
        <v>298</v>
      </c>
      <c r="B299" t="s">
        <v>1369</v>
      </c>
      <c r="C299" t="s">
        <v>1371</v>
      </c>
      <c r="D299" t="s">
        <v>1372</v>
      </c>
    </row>
    <row r="300" spans="1:4">
      <c r="A300" s="1060">
        <v>299</v>
      </c>
      <c r="B300" t="s">
        <v>1369</v>
      </c>
      <c r="C300" t="s">
        <v>1373</v>
      </c>
      <c r="D300" t="s">
        <v>1374</v>
      </c>
    </row>
    <row r="301" spans="1:4">
      <c r="A301" s="1060">
        <v>300</v>
      </c>
      <c r="B301" t="s">
        <v>1369</v>
      </c>
      <c r="C301" t="s">
        <v>1375</v>
      </c>
      <c r="D301" t="s">
        <v>1376</v>
      </c>
    </row>
    <row r="302" spans="1:4">
      <c r="A302" s="1060">
        <v>301</v>
      </c>
      <c r="B302" t="s">
        <v>1369</v>
      </c>
      <c r="C302" t="s">
        <v>1377</v>
      </c>
      <c r="D302" t="s">
        <v>1378</v>
      </c>
    </row>
    <row r="303" spans="1:4">
      <c r="A303" s="1060">
        <v>302</v>
      </c>
      <c r="B303" t="s">
        <v>1369</v>
      </c>
      <c r="C303" t="s">
        <v>1379</v>
      </c>
      <c r="D303" t="s">
        <v>1380</v>
      </c>
    </row>
    <row r="304" spans="1:4">
      <c r="A304" s="1060">
        <v>303</v>
      </c>
      <c r="B304" t="s">
        <v>1369</v>
      </c>
      <c r="C304" t="s">
        <v>1381</v>
      </c>
      <c r="D304" t="s">
        <v>1382</v>
      </c>
    </row>
    <row r="305" spans="1:4">
      <c r="A305" s="1060">
        <v>304</v>
      </c>
      <c r="B305" t="s">
        <v>1369</v>
      </c>
      <c r="C305" t="s">
        <v>1383</v>
      </c>
      <c r="D305" t="s">
        <v>1384</v>
      </c>
    </row>
    <row r="306" spans="1:4">
      <c r="A306" s="1060">
        <v>305</v>
      </c>
      <c r="B306" t="s">
        <v>1369</v>
      </c>
      <c r="C306" t="s">
        <v>1385</v>
      </c>
      <c r="D306" t="s">
        <v>1386</v>
      </c>
    </row>
    <row r="307" spans="1:4">
      <c r="A307" s="1060">
        <v>306</v>
      </c>
      <c r="B307" t="s">
        <v>1369</v>
      </c>
      <c r="C307" t="s">
        <v>1369</v>
      </c>
      <c r="D307" t="s">
        <v>1370</v>
      </c>
    </row>
    <row r="308" spans="1:4">
      <c r="A308" s="1060">
        <v>307</v>
      </c>
      <c r="B308" t="s">
        <v>1369</v>
      </c>
      <c r="C308" t="s">
        <v>1387</v>
      </c>
      <c r="D308" t="s">
        <v>1388</v>
      </c>
    </row>
    <row r="309" spans="1:4">
      <c r="A309" s="1060">
        <v>308</v>
      </c>
      <c r="B309" t="s">
        <v>1389</v>
      </c>
      <c r="C309" t="s">
        <v>1391</v>
      </c>
      <c r="D309" t="s">
        <v>1392</v>
      </c>
    </row>
    <row r="310" spans="1:4">
      <c r="A310" s="1060">
        <v>309</v>
      </c>
      <c r="B310" t="s">
        <v>1389</v>
      </c>
      <c r="C310" t="s">
        <v>1393</v>
      </c>
      <c r="D310" t="s">
        <v>1394</v>
      </c>
    </row>
    <row r="311" spans="1:4">
      <c r="A311" s="1060">
        <v>310</v>
      </c>
      <c r="B311" t="s">
        <v>1389</v>
      </c>
      <c r="C311" t="s">
        <v>1312</v>
      </c>
      <c r="D311" t="s">
        <v>1395</v>
      </c>
    </row>
    <row r="312" spans="1:4">
      <c r="A312" s="1060">
        <v>311</v>
      </c>
      <c r="B312" t="s">
        <v>1389</v>
      </c>
      <c r="C312" t="s">
        <v>1396</v>
      </c>
      <c r="D312" t="s">
        <v>1397</v>
      </c>
    </row>
    <row r="313" spans="1:4">
      <c r="A313" s="1060">
        <v>312</v>
      </c>
      <c r="B313" t="s">
        <v>1389</v>
      </c>
      <c r="C313" t="s">
        <v>1398</v>
      </c>
      <c r="D313" t="s">
        <v>1399</v>
      </c>
    </row>
    <row r="314" spans="1:4">
      <c r="A314" s="1060">
        <v>313</v>
      </c>
      <c r="B314" t="s">
        <v>1389</v>
      </c>
      <c r="C314" t="s">
        <v>1400</v>
      </c>
      <c r="D314" t="s">
        <v>1401</v>
      </c>
    </row>
    <row r="315" spans="1:4">
      <c r="A315" s="1060">
        <v>314</v>
      </c>
      <c r="B315" t="s">
        <v>1389</v>
      </c>
      <c r="C315" t="s">
        <v>1402</v>
      </c>
      <c r="D315" t="s">
        <v>1403</v>
      </c>
    </row>
    <row r="316" spans="1:4">
      <c r="A316" s="1060">
        <v>315</v>
      </c>
      <c r="B316" t="s">
        <v>1389</v>
      </c>
      <c r="C316" t="s">
        <v>1404</v>
      </c>
      <c r="D316" t="s">
        <v>1405</v>
      </c>
    </row>
    <row r="317" spans="1:4">
      <c r="A317" s="1060">
        <v>316</v>
      </c>
      <c r="B317" t="s">
        <v>1389</v>
      </c>
      <c r="C317" t="s">
        <v>1406</v>
      </c>
      <c r="D317" t="s">
        <v>1407</v>
      </c>
    </row>
    <row r="318" spans="1:4">
      <c r="A318" s="1060">
        <v>317</v>
      </c>
      <c r="B318" t="s">
        <v>1389</v>
      </c>
      <c r="C318" t="s">
        <v>1408</v>
      </c>
      <c r="D318" t="s">
        <v>1409</v>
      </c>
    </row>
    <row r="319" spans="1:4">
      <c r="A319" s="1060">
        <v>318</v>
      </c>
      <c r="B319" t="s">
        <v>1389</v>
      </c>
      <c r="C319" t="s">
        <v>1410</v>
      </c>
      <c r="D319" t="s">
        <v>1411</v>
      </c>
    </row>
    <row r="320" spans="1:4">
      <c r="A320" s="1060">
        <v>319</v>
      </c>
      <c r="B320" t="s">
        <v>1389</v>
      </c>
      <c r="C320" t="s">
        <v>1389</v>
      </c>
      <c r="D320" t="s">
        <v>1390</v>
      </c>
    </row>
    <row r="321" spans="1:4">
      <c r="A321" s="1060">
        <v>320</v>
      </c>
      <c r="B321" t="s">
        <v>1389</v>
      </c>
      <c r="C321" t="s">
        <v>1412</v>
      </c>
      <c r="D321" t="s">
        <v>1413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40.2851562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5" t="s">
        <v>712</v>
      </c>
      <c r="E5" s="1156"/>
      <c r="F5" s="1156"/>
      <c r="G5" s="1156"/>
      <c r="H5" s="1156"/>
      <c r="I5" s="1156"/>
      <c r="J5" s="1157"/>
      <c r="K5" s="435"/>
      <c r="L5" s="176"/>
      <c r="M5" s="176"/>
      <c r="N5" s="176"/>
      <c r="O5" s="176"/>
      <c r="P5" s="176"/>
      <c r="Q5" s="176"/>
      <c r="R5" s="176"/>
      <c r="S5" s="567"/>
      <c r="T5" s="567"/>
      <c r="U5" s="567"/>
      <c r="V5" s="567"/>
      <c r="W5" s="176"/>
    </row>
    <row r="6" spans="1:24" s="468" customFormat="1" ht="3" customHeight="1">
      <c r="A6" s="311"/>
      <c r="B6" s="311"/>
      <c r="D6" s="1181"/>
      <c r="E6" s="1182"/>
      <c r="F6" s="1182"/>
      <c r="G6" s="1182"/>
      <c r="H6" s="1182"/>
      <c r="I6" s="1182"/>
      <c r="J6" s="1183"/>
      <c r="S6" s="645"/>
      <c r="T6" s="645"/>
      <c r="U6" s="645"/>
      <c r="V6" s="645"/>
    </row>
    <row r="7" spans="1:24" s="468" customFormat="1" ht="5.25" hidden="1" customHeight="1">
      <c r="A7" s="311"/>
      <c r="B7" s="311"/>
      <c r="E7" s="1184"/>
      <c r="F7" s="1184"/>
      <c r="G7" s="1171"/>
      <c r="H7" s="1171"/>
      <c r="I7" s="1171"/>
      <c r="J7" s="1171"/>
      <c r="S7" s="645"/>
      <c r="T7" s="645"/>
      <c r="U7" s="645"/>
      <c r="V7" s="645"/>
    </row>
    <row r="8" spans="1:24" s="468" customFormat="1" ht="5.25" hidden="1" customHeight="1">
      <c r="A8" s="311"/>
      <c r="B8" s="311"/>
      <c r="E8" s="1184"/>
      <c r="F8" s="1184"/>
      <c r="G8" s="1171"/>
      <c r="H8" s="1171"/>
      <c r="I8" s="1171"/>
      <c r="J8" s="1171"/>
      <c r="S8" s="645"/>
      <c r="T8" s="645"/>
      <c r="U8" s="645"/>
      <c r="V8" s="645"/>
    </row>
    <row r="9" spans="1:24" s="468" customFormat="1" ht="5.25" hidden="1" customHeight="1">
      <c r="A9" s="311"/>
      <c r="B9" s="311"/>
      <c r="E9" s="1184"/>
      <c r="F9" s="1184"/>
      <c r="G9" s="1171"/>
      <c r="H9" s="1171"/>
      <c r="I9" s="1171"/>
      <c r="J9" s="1171"/>
      <c r="S9" s="645"/>
      <c r="T9" s="645"/>
      <c r="U9" s="645"/>
      <c r="V9" s="645"/>
    </row>
    <row r="10" spans="1:24" s="645" customFormat="1" ht="5.25" hidden="1">
      <c r="A10" s="311"/>
      <c r="B10" s="311"/>
      <c r="E10" s="1185"/>
      <c r="F10" s="1185"/>
      <c r="G10" s="840"/>
      <c r="H10" s="464"/>
      <c r="I10" s="793"/>
      <c r="J10" s="793"/>
    </row>
    <row r="11" spans="1:24" s="159" customFormat="1" ht="18.75" hidden="1" customHeight="1">
      <c r="A11" s="311"/>
      <c r="B11" s="311"/>
      <c r="D11" s="152"/>
      <c r="E11" s="1186" t="s">
        <v>719</v>
      </c>
      <c r="F11" s="1186"/>
      <c r="G11" s="1121"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86" t="s">
        <v>720</v>
      </c>
      <c r="F12" s="1186"/>
      <c r="G12" s="1121"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80"/>
      <c r="F13" s="1180"/>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72" t="s">
        <v>92</v>
      </c>
      <c r="E17" s="1172" t="s">
        <v>297</v>
      </c>
      <c r="F17" s="1172" t="s">
        <v>80</v>
      </c>
      <c r="G17" s="1172" t="s">
        <v>439</v>
      </c>
      <c r="H17" s="1172" t="s">
        <v>92</v>
      </c>
      <c r="I17" s="1172"/>
      <c r="J17" s="1172" t="s">
        <v>20</v>
      </c>
      <c r="K17" s="1174" t="s">
        <v>479</v>
      </c>
      <c r="L17" s="1174"/>
      <c r="M17" s="1174"/>
      <c r="N17" s="1174"/>
      <c r="O17" s="1174" t="s">
        <v>710</v>
      </c>
      <c r="P17" s="1174"/>
      <c r="Q17" s="1174"/>
      <c r="R17" s="1174"/>
      <c r="S17" s="1174" t="s">
        <v>711</v>
      </c>
      <c r="T17" s="1174"/>
      <c r="U17" s="1174"/>
      <c r="V17" s="1174"/>
      <c r="W17" s="1172" t="s">
        <v>244</v>
      </c>
    </row>
    <row r="18" spans="1:24" ht="30.75" customHeight="1">
      <c r="D18" s="1172"/>
      <c r="E18" s="1172"/>
      <c r="F18" s="1172"/>
      <c r="G18" s="1172"/>
      <c r="H18" s="1172"/>
      <c r="I18" s="1172"/>
      <c r="J18" s="1172"/>
      <c r="K18" s="115" t="s">
        <v>300</v>
      </c>
      <c r="L18" s="1172" t="s">
        <v>92</v>
      </c>
      <c r="M18" s="1172"/>
      <c r="N18" s="115" t="s">
        <v>230</v>
      </c>
      <c r="O18" s="115" t="s">
        <v>300</v>
      </c>
      <c r="P18" s="1172" t="s">
        <v>92</v>
      </c>
      <c r="Q18" s="1172"/>
      <c r="R18" s="115" t="s">
        <v>230</v>
      </c>
      <c r="S18" s="540" t="s">
        <v>300</v>
      </c>
      <c r="T18" s="1172" t="s">
        <v>92</v>
      </c>
      <c r="U18" s="1172"/>
      <c r="V18" s="540" t="s">
        <v>400</v>
      </c>
      <c r="W18" s="1172"/>
    </row>
    <row r="19" spans="1:24" s="404" customFormat="1" ht="12" customHeight="1">
      <c r="A19" s="403"/>
      <c r="B19" s="403"/>
      <c r="D19" s="42" t="s">
        <v>93</v>
      </c>
      <c r="E19" s="42" t="s">
        <v>49</v>
      </c>
      <c r="F19" s="42" t="s">
        <v>50</v>
      </c>
      <c r="G19" s="42" t="s">
        <v>51</v>
      </c>
      <c r="H19" s="1173" t="s">
        <v>68</v>
      </c>
      <c r="I19" s="1173"/>
      <c r="J19" s="42" t="s">
        <v>69</v>
      </c>
      <c r="K19" s="42" t="s">
        <v>183</v>
      </c>
      <c r="L19" s="1173" t="s">
        <v>184</v>
      </c>
      <c r="M19" s="1173"/>
      <c r="N19" s="42" t="s">
        <v>208</v>
      </c>
      <c r="O19" s="42" t="s">
        <v>209</v>
      </c>
      <c r="P19" s="1173" t="s">
        <v>210</v>
      </c>
      <c r="Q19" s="1173"/>
      <c r="R19" s="42" t="s">
        <v>211</v>
      </c>
      <c r="S19" s="525" t="s">
        <v>210</v>
      </c>
      <c r="T19" s="1173" t="s">
        <v>211</v>
      </c>
      <c r="U19" s="1173"/>
      <c r="V19" s="525" t="s">
        <v>212</v>
      </c>
      <c r="W19" s="42" t="s">
        <v>213</v>
      </c>
    </row>
    <row r="20" spans="1:24" ht="14.25" hidden="1" customHeight="1">
      <c r="C20" s="309"/>
      <c r="D20" s="348">
        <v>0</v>
      </c>
      <c r="E20" s="399"/>
      <c r="F20" s="399"/>
      <c r="G20" s="121"/>
      <c r="H20" s="400"/>
      <c r="I20" s="400"/>
      <c r="J20" s="221"/>
      <c r="K20" s="121"/>
      <c r="L20" s="221"/>
      <c r="M20" s="221"/>
      <c r="N20" s="401"/>
      <c r="O20" s="121"/>
      <c r="P20" s="221"/>
      <c r="Q20" s="221"/>
      <c r="R20" s="402"/>
      <c r="S20" s="542"/>
      <c r="T20" s="592"/>
      <c r="U20" s="592"/>
      <c r="V20" s="629"/>
      <c r="W20" s="121"/>
      <c r="X20" s="175"/>
    </row>
    <row r="21" spans="1:24" s="1101" customFormat="1" ht="17.100000000000001" customHeight="1">
      <c r="A21" s="748">
        <v>2</v>
      </c>
      <c r="C21" s="309"/>
      <c r="D21" s="1175">
        <v>1</v>
      </c>
      <c r="E21" s="1187" t="s">
        <v>770</v>
      </c>
      <c r="F21" s="1189" t="s">
        <v>1422</v>
      </c>
      <c r="G21" s="1192" t="s">
        <v>85</v>
      </c>
      <c r="H21" s="1175"/>
      <c r="I21" s="1175">
        <v>1</v>
      </c>
      <c r="J21" s="1177" t="s">
        <v>2931</v>
      </c>
      <c r="K21" s="1197" t="s">
        <v>85</v>
      </c>
      <c r="L21" s="1194"/>
      <c r="M21" s="1194" t="s">
        <v>93</v>
      </c>
      <c r="N21" s="1198"/>
      <c r="O21" s="1197" t="s">
        <v>84</v>
      </c>
      <c r="P21" s="1194"/>
      <c r="Q21" s="1194" t="s">
        <v>93</v>
      </c>
      <c r="R21" s="1195" t="s">
        <v>2932</v>
      </c>
      <c r="S21" s="1197" t="s">
        <v>85</v>
      </c>
      <c r="T21" s="1087"/>
      <c r="U21" s="1087" t="s">
        <v>93</v>
      </c>
      <c r="V21" s="1122"/>
      <c r="W21" s="307"/>
    </row>
    <row r="22" spans="1:24" s="1101" customFormat="1" ht="15" customHeight="1">
      <c r="A22" s="748"/>
      <c r="C22" s="747"/>
      <c r="D22" s="1175"/>
      <c r="E22" s="1187"/>
      <c r="F22" s="1190"/>
      <c r="G22" s="1192"/>
      <c r="H22" s="1175"/>
      <c r="I22" s="1175"/>
      <c r="J22" s="1178"/>
      <c r="K22" s="1197"/>
      <c r="L22" s="1194"/>
      <c r="M22" s="1194"/>
      <c r="N22" s="1198"/>
      <c r="O22" s="1197"/>
      <c r="P22" s="1194"/>
      <c r="Q22" s="1194"/>
      <c r="R22" s="1196"/>
      <c r="S22" s="1197"/>
      <c r="T22" s="1089"/>
      <c r="U22" s="744"/>
      <c r="V22" s="745"/>
      <c r="W22" s="746"/>
    </row>
    <row r="23" spans="1:24" s="1101" customFormat="1" ht="20.100000000000001" customHeight="1">
      <c r="A23" s="748"/>
      <c r="C23" s="747"/>
      <c r="D23" s="1176"/>
      <c r="E23" s="1188"/>
      <c r="F23" s="1190"/>
      <c r="G23" s="1193"/>
      <c r="H23" s="1176"/>
      <c r="I23" s="1176"/>
      <c r="J23" s="1178"/>
      <c r="K23" s="1193"/>
      <c r="L23" s="1176"/>
      <c r="M23" s="1176"/>
      <c r="N23" s="1199"/>
      <c r="O23" s="1193"/>
      <c r="P23" s="1110"/>
      <c r="Q23" s="744"/>
      <c r="R23" s="745"/>
      <c r="S23" s="741"/>
      <c r="T23" s="741"/>
      <c r="U23" s="741"/>
      <c r="V23" s="741"/>
      <c r="W23" s="746"/>
    </row>
    <row r="24" spans="1:24" s="1101" customFormat="1" ht="17.25" customHeight="1">
      <c r="A24" s="748"/>
      <c r="C24" s="747"/>
      <c r="D24" s="1176"/>
      <c r="E24" s="1188"/>
      <c r="F24" s="1190"/>
      <c r="G24" s="1193"/>
      <c r="H24" s="1176"/>
      <c r="I24" s="1176"/>
      <c r="J24" s="1179"/>
      <c r="K24" s="1193"/>
      <c r="L24" s="744"/>
      <c r="M24" s="745"/>
      <c r="N24" s="745"/>
      <c r="O24" s="745"/>
      <c r="P24" s="745"/>
      <c r="Q24" s="745"/>
      <c r="R24" s="745"/>
      <c r="S24" s="741"/>
      <c r="T24" s="741"/>
      <c r="U24" s="741"/>
      <c r="V24" s="741"/>
      <c r="W24" s="746"/>
    </row>
    <row r="25" spans="1:24" s="1101" customFormat="1" ht="18" customHeight="1">
      <c r="A25" s="748"/>
      <c r="C25" s="747"/>
      <c r="D25" s="1176"/>
      <c r="E25" s="1188"/>
      <c r="F25" s="1191"/>
      <c r="G25" s="1193"/>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68" t="s">
        <v>736</v>
      </c>
      <c r="F32" s="1168"/>
      <c r="G32" s="1168"/>
      <c r="H32" s="1168"/>
      <c r="I32" s="1168"/>
      <c r="J32" s="1168"/>
      <c r="K32" s="1168"/>
      <c r="L32" s="1168"/>
      <c r="M32" s="1168"/>
      <c r="N32" s="1168"/>
      <c r="O32" s="1168"/>
      <c r="P32" s="1168"/>
      <c r="Q32" s="1168"/>
      <c r="R32" s="1168"/>
      <c r="S32" s="1168"/>
      <c r="T32" s="1168"/>
      <c r="U32" s="1168"/>
      <c r="V32" s="1168"/>
      <c r="W32" s="1168"/>
    </row>
    <row r="33" spans="5:23" ht="36.950000000000003" customHeight="1">
      <c r="E33" s="1169" t="s">
        <v>738</v>
      </c>
      <c r="F33" s="1170"/>
      <c r="G33" s="1170"/>
      <c r="H33" s="1170"/>
      <c r="I33" s="1170"/>
      <c r="J33" s="1170"/>
      <c r="K33" s="1170"/>
      <c r="L33" s="1170"/>
      <c r="M33" s="1170"/>
      <c r="N33" s="1170"/>
      <c r="O33" s="1170"/>
      <c r="P33" s="1170"/>
      <c r="Q33" s="1170"/>
      <c r="R33" s="1170"/>
      <c r="S33" s="1170"/>
      <c r="T33" s="1170"/>
      <c r="U33" s="1170"/>
      <c r="V33" s="1170"/>
      <c r="W33" s="1170"/>
    </row>
    <row r="34" spans="5:23" ht="17.100000000000001" customHeight="1">
      <c r="E34" s="1169" t="s">
        <v>739</v>
      </c>
      <c r="F34" s="1170"/>
      <c r="G34" s="1170"/>
      <c r="H34" s="1170"/>
      <c r="I34" s="1170"/>
      <c r="J34" s="1170"/>
      <c r="K34" s="1170"/>
      <c r="L34" s="1170"/>
      <c r="M34" s="1170"/>
      <c r="N34" s="1170"/>
      <c r="O34" s="1170"/>
      <c r="P34" s="1170"/>
      <c r="Q34" s="1170"/>
      <c r="R34" s="1170"/>
      <c r="S34" s="1170"/>
      <c r="T34" s="1170"/>
      <c r="U34" s="1170"/>
      <c r="V34" s="1170"/>
      <c r="W34" s="1170"/>
    </row>
    <row r="35" spans="5:23" ht="27" customHeight="1">
      <c r="E35" s="1169" t="s">
        <v>740</v>
      </c>
      <c r="F35" s="1170"/>
      <c r="G35" s="1170"/>
      <c r="H35" s="1170"/>
      <c r="I35" s="1170"/>
      <c r="J35" s="1170"/>
      <c r="K35" s="1170"/>
      <c r="L35" s="1170"/>
      <c r="M35" s="1170"/>
      <c r="N35" s="1170"/>
      <c r="O35" s="1170"/>
      <c r="P35" s="1170"/>
      <c r="Q35" s="1170"/>
      <c r="R35" s="1170"/>
      <c r="S35" s="1170"/>
      <c r="T35" s="1170"/>
      <c r="U35" s="1170"/>
      <c r="V35" s="1170"/>
      <c r="W35" s="1170"/>
    </row>
    <row r="36" spans="5:23" ht="17.100000000000001" customHeight="1">
      <c r="E36" s="1169" t="s">
        <v>741</v>
      </c>
      <c r="F36" s="1170"/>
      <c r="G36" s="1170"/>
      <c r="H36" s="1170"/>
      <c r="I36" s="1170"/>
      <c r="J36" s="1170"/>
      <c r="K36" s="1170"/>
      <c r="L36" s="1170"/>
      <c r="M36" s="1170"/>
      <c r="N36" s="1170"/>
      <c r="O36" s="1170"/>
      <c r="P36" s="1170"/>
      <c r="Q36" s="1170"/>
      <c r="R36" s="1170"/>
      <c r="S36" s="1170"/>
      <c r="T36" s="1170"/>
      <c r="U36" s="1170"/>
      <c r="V36" s="1170"/>
      <c r="W36" s="1170"/>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68" t="s">
        <v>737</v>
      </c>
      <c r="F38" s="1168"/>
      <c r="G38" s="1168"/>
      <c r="H38" s="1168"/>
      <c r="I38" s="1168"/>
      <c r="J38" s="1168"/>
      <c r="K38" s="1168"/>
      <c r="L38" s="1168"/>
      <c r="M38" s="1168"/>
      <c r="N38" s="1168"/>
      <c r="O38" s="1168"/>
      <c r="P38" s="1168"/>
      <c r="Q38" s="1168"/>
      <c r="R38" s="1168"/>
      <c r="S38" s="1168"/>
      <c r="T38" s="1168"/>
      <c r="U38" s="1168"/>
      <c r="V38" s="1168"/>
      <c r="W38" s="1168"/>
    </row>
    <row r="39" spans="5:23" ht="17.100000000000001" customHeight="1">
      <c r="E39" s="1169" t="s">
        <v>742</v>
      </c>
      <c r="F39" s="1170"/>
      <c r="G39" s="1170"/>
      <c r="H39" s="1170"/>
      <c r="I39" s="1170"/>
      <c r="J39" s="1170"/>
      <c r="K39" s="1170"/>
      <c r="L39" s="1170"/>
      <c r="M39" s="1170"/>
      <c r="N39" s="1170"/>
      <c r="O39" s="1170"/>
      <c r="P39" s="1170"/>
      <c r="Q39" s="1170"/>
      <c r="R39" s="1170"/>
      <c r="S39" s="1170"/>
      <c r="T39" s="1170"/>
      <c r="U39" s="1170"/>
      <c r="V39" s="1170"/>
      <c r="W39" s="1170"/>
    </row>
    <row r="40" spans="5:23" ht="17.100000000000001" customHeight="1">
      <c r="E40" s="1169" t="s">
        <v>743</v>
      </c>
      <c r="F40" s="1170"/>
      <c r="G40" s="1170"/>
      <c r="H40" s="1170"/>
      <c r="I40" s="1170"/>
      <c r="J40" s="1170"/>
      <c r="K40" s="1170"/>
      <c r="L40" s="1170"/>
      <c r="M40" s="1170"/>
      <c r="N40" s="1170"/>
      <c r="O40" s="1170"/>
      <c r="P40" s="1170"/>
      <c r="Q40" s="1170"/>
      <c r="R40" s="1170"/>
      <c r="S40" s="1170"/>
      <c r="T40" s="1170"/>
      <c r="U40" s="1170"/>
      <c r="V40" s="1170"/>
      <c r="W40" s="1170"/>
    </row>
  </sheetData>
  <sheetProtection algorithmName="SHA-512" hashValue="3Z3103zMUuviQ9UvdjdryRw3Zmn5Euo0KRKDL/+RJGsIdEjesieeQGLBnaVu1YvNASbk8z9FE0pA8YaJQtLofA==" saltValue="sdKsKXeg8GOkZ5Ld1H9mpA==" spinCount="100000"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201" t="s">
        <v>491</v>
      </c>
      <c r="G2" s="1202"/>
      <c r="H2" s="1203"/>
      <c r="I2" s="640"/>
    </row>
    <row r="3" spans="1:14" ht="3" customHeight="1"/>
    <row r="4" spans="1:14" s="570" customFormat="1" ht="11.25">
      <c r="A4" s="590"/>
      <c r="B4" s="590"/>
      <c r="C4" s="590"/>
      <c r="D4" s="590"/>
      <c r="F4" s="1160" t="s">
        <v>454</v>
      </c>
      <c r="G4" s="1160"/>
      <c r="H4" s="1160"/>
      <c r="I4" s="1204" t="s">
        <v>455</v>
      </c>
      <c r="J4" s="590"/>
      <c r="K4" s="590"/>
      <c r="L4" s="590"/>
      <c r="M4" s="590"/>
      <c r="N4" s="590"/>
    </row>
    <row r="5" spans="1:14" s="570" customFormat="1" ht="11.25" customHeight="1">
      <c r="A5" s="590"/>
      <c r="B5" s="590"/>
      <c r="C5" s="590"/>
      <c r="D5" s="590"/>
      <c r="F5" s="606" t="s">
        <v>92</v>
      </c>
      <c r="G5" s="618" t="s">
        <v>457</v>
      </c>
      <c r="H5" s="605" t="s">
        <v>442</v>
      </c>
      <c r="I5" s="1204"/>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28.11.2022</v>
      </c>
      <c r="I7" s="581" t="s">
        <v>493</v>
      </c>
      <c r="J7" s="615"/>
      <c r="K7" s="590"/>
      <c r="L7" s="590"/>
      <c r="M7" s="590"/>
      <c r="N7" s="590"/>
    </row>
    <row r="8" spans="1:14" s="570" customFormat="1" ht="45">
      <c r="A8" s="1205">
        <v>1</v>
      </c>
      <c r="B8" s="590"/>
      <c r="C8" s="590"/>
      <c r="D8" s="590"/>
      <c r="F8" s="616" t="str">
        <f>"2." &amp;mergeValue(A8)</f>
        <v>2.1</v>
      </c>
      <c r="G8" s="632" t="s">
        <v>494</v>
      </c>
      <c r="H8" s="604"/>
      <c r="I8" s="581" t="s">
        <v>590</v>
      </c>
      <c r="J8" s="615"/>
      <c r="K8" s="590"/>
      <c r="L8" s="590"/>
      <c r="M8" s="590"/>
      <c r="N8" s="590"/>
    </row>
    <row r="9" spans="1:14" s="570" customFormat="1" ht="22.5">
      <c r="A9" s="1205"/>
      <c r="B9" s="590"/>
      <c r="C9" s="590"/>
      <c r="D9" s="590"/>
      <c r="F9" s="616" t="str">
        <f>"3." &amp;mergeValue(A9)</f>
        <v>3.1</v>
      </c>
      <c r="G9" s="632" t="s">
        <v>495</v>
      </c>
      <c r="H9" s="604"/>
      <c r="I9" s="581" t="s">
        <v>588</v>
      </c>
      <c r="J9" s="615"/>
      <c r="K9" s="590"/>
      <c r="L9" s="590"/>
      <c r="M9" s="590"/>
      <c r="N9" s="590"/>
    </row>
    <row r="10" spans="1:14" s="570" customFormat="1" ht="22.5">
      <c r="A10" s="1205"/>
      <c r="B10" s="590"/>
      <c r="C10" s="590"/>
      <c r="D10" s="590"/>
      <c r="F10" s="616" t="str">
        <f>"4."&amp;mergeValue(A10)</f>
        <v>4.1</v>
      </c>
      <c r="G10" s="632" t="s">
        <v>496</v>
      </c>
      <c r="H10" s="605" t="s">
        <v>458</v>
      </c>
      <c r="I10" s="581"/>
      <c r="J10" s="615"/>
      <c r="K10" s="590"/>
      <c r="L10" s="590"/>
      <c r="M10" s="590"/>
      <c r="N10" s="590"/>
    </row>
    <row r="11" spans="1:14" s="570" customFormat="1" ht="18.75">
      <c r="A11" s="1205"/>
      <c r="B11" s="1205">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row>
    <row r="12" spans="1:14" s="570" customFormat="1" ht="22.5">
      <c r="A12" s="1205"/>
      <c r="B12" s="1205"/>
      <c r="C12" s="1205">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205"/>
      <c r="B13" s="1205"/>
      <c r="C13" s="1205"/>
      <c r="D13" s="623">
        <v>1</v>
      </c>
      <c r="F13" s="616" t="str">
        <f>"4."&amp;mergeValue(A13) &amp;"."&amp;mergeValue(B13)&amp;"."&amp;mergeValue(C13)&amp;"."&amp;mergeValue(D13)</f>
        <v>4.1.1.1.1</v>
      </c>
      <c r="G13" s="633" t="s">
        <v>498</v>
      </c>
      <c r="H13" s="604"/>
      <c r="I13" s="1206" t="s">
        <v>591</v>
      </c>
      <c r="J13" s="615"/>
      <c r="K13" s="590"/>
      <c r="L13" s="590"/>
      <c r="M13" s="590"/>
      <c r="N13" s="590"/>
    </row>
    <row r="14" spans="1:14" s="570" customFormat="1" ht="18.75">
      <c r="A14" s="1205"/>
      <c r="B14" s="1205"/>
      <c r="C14" s="1205"/>
      <c r="D14" s="623"/>
      <c r="F14" s="619"/>
      <c r="G14" s="550" t="s">
        <v>4</v>
      </c>
      <c r="H14" s="624"/>
      <c r="I14" s="1206"/>
      <c r="J14" s="615"/>
      <c r="K14" s="590"/>
      <c r="L14" s="590"/>
      <c r="M14" s="590"/>
      <c r="N14" s="590"/>
    </row>
    <row r="15" spans="1:14" s="570" customFormat="1" ht="18.75">
      <c r="A15" s="1205"/>
      <c r="B15" s="1205"/>
      <c r="C15" s="623"/>
      <c r="D15" s="623"/>
      <c r="F15" s="634"/>
      <c r="G15" s="577" t="s">
        <v>403</v>
      </c>
      <c r="H15" s="635"/>
      <c r="I15" s="636"/>
      <c r="J15" s="615"/>
      <c r="K15" s="590"/>
      <c r="L15" s="590"/>
      <c r="M15" s="590"/>
      <c r="N15" s="590"/>
    </row>
    <row r="16" spans="1:14" s="570" customFormat="1" ht="18.75">
      <c r="A16" s="1205"/>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200" t="s">
        <v>593</v>
      </c>
      <c r="H19" s="1200"/>
      <c r="I19" s="594"/>
      <c r="J19" s="614"/>
      <c r="K19" s="614"/>
      <c r="L19" s="614"/>
      <c r="M19" s="614"/>
      <c r="N19" s="614"/>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33" t="s">
        <v>631</v>
      </c>
      <c r="M5" s="1233"/>
      <c r="N5" s="1233"/>
      <c r="O5" s="1233"/>
      <c r="P5" s="1233"/>
      <c r="Q5" s="1233"/>
      <c r="R5" s="1233"/>
      <c r="S5" s="1233"/>
      <c r="T5" s="1233"/>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10" t="str">
        <f>IF(NameOrPr_ch="",IF(NameOrPr="","",NameOrPr),NameOrPr_ch)</f>
        <v>Министерство тарифного регулирования и энергетики Челябинской области</v>
      </c>
      <c r="P7" s="1210"/>
      <c r="Q7" s="1210"/>
      <c r="R7" s="1210"/>
      <c r="S7" s="1210"/>
      <c r="T7" s="1210"/>
      <c r="U7" s="582"/>
      <c r="V7" s="582"/>
      <c r="W7" s="519"/>
      <c r="X7" s="590"/>
      <c r="Y7" s="590"/>
      <c r="Z7" s="590"/>
      <c r="AA7" s="590"/>
      <c r="AB7" s="590"/>
    </row>
    <row r="8" spans="1:28" s="570" customFormat="1" ht="18.75">
      <c r="A8" s="590"/>
      <c r="B8" s="590"/>
      <c r="C8" s="590"/>
      <c r="D8" s="590"/>
      <c r="E8" s="590"/>
      <c r="F8" s="590"/>
      <c r="G8" s="590"/>
      <c r="H8" s="590"/>
      <c r="L8" s="499"/>
      <c r="M8" s="617" t="s">
        <v>596</v>
      </c>
      <c r="N8" s="666"/>
      <c r="O8" s="1210" t="str">
        <f>IF(datePr_ch="",IF(datePr="","",datePr),datePr_ch)</f>
        <v>28.11.2022</v>
      </c>
      <c r="P8" s="1210"/>
      <c r="Q8" s="1210"/>
      <c r="R8" s="1210"/>
      <c r="S8" s="1210"/>
      <c r="T8" s="1210"/>
      <c r="U8" s="582"/>
      <c r="V8" s="582"/>
      <c r="W8" s="519"/>
      <c r="X8" s="590"/>
      <c r="Y8" s="590"/>
      <c r="Z8" s="590"/>
      <c r="AA8" s="590"/>
      <c r="AB8" s="590"/>
    </row>
    <row r="9" spans="1:28" s="570" customFormat="1" ht="18.75">
      <c r="A9" s="590"/>
      <c r="B9" s="590"/>
      <c r="C9" s="590"/>
      <c r="D9" s="590"/>
      <c r="E9" s="590"/>
      <c r="F9" s="590"/>
      <c r="G9" s="590"/>
      <c r="H9" s="590"/>
      <c r="L9" s="552"/>
      <c r="M9" s="617" t="s">
        <v>595</v>
      </c>
      <c r="N9" s="666"/>
      <c r="O9" s="1210" t="str">
        <f>IF(numberPr_ch="",IF(numberPr="","",numberPr),numberPr_ch)</f>
        <v>102/160</v>
      </c>
      <c r="P9" s="1210"/>
      <c r="Q9" s="1210"/>
      <c r="R9" s="1210"/>
      <c r="S9" s="1210"/>
      <c r="T9" s="1210"/>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10" t="str">
        <f>IF(IstPub_ch="",IF(IstPub="","",IstPub),IstPub_ch)</f>
        <v>Официальный сайт Министерства тарифного регулирования и энергетики Челябинской области</v>
      </c>
      <c r="P10" s="1210"/>
      <c r="Q10" s="1210"/>
      <c r="R10" s="1210"/>
      <c r="S10" s="1210"/>
      <c r="T10" s="1210"/>
      <c r="U10" s="582"/>
      <c r="V10" s="582"/>
      <c r="W10" s="519"/>
      <c r="X10" s="590"/>
      <c r="Y10" s="590"/>
      <c r="Z10" s="590"/>
      <c r="AA10" s="590"/>
      <c r="AB10" s="590"/>
    </row>
    <row r="11" spans="1:28" s="570" customFormat="1" ht="11.25" hidden="1">
      <c r="A11" s="590"/>
      <c r="B11" s="590"/>
      <c r="C11" s="590"/>
      <c r="D11" s="590"/>
      <c r="E11" s="590"/>
      <c r="F11" s="590"/>
      <c r="G11" s="590"/>
      <c r="H11" s="590"/>
      <c r="L11" s="1234"/>
      <c r="M11" s="1234"/>
      <c r="N11" s="566"/>
      <c r="O11" s="582"/>
      <c r="P11" s="582"/>
      <c r="Q11" s="582"/>
      <c r="R11" s="582"/>
      <c r="S11" s="582"/>
      <c r="T11" s="582"/>
      <c r="U11" s="588" t="s">
        <v>373</v>
      </c>
      <c r="X11" s="590"/>
      <c r="Y11" s="590"/>
      <c r="Z11" s="590"/>
      <c r="AA11" s="590"/>
      <c r="AB11" s="590"/>
    </row>
    <row r="12" spans="1:28">
      <c r="J12" s="529"/>
      <c r="K12" s="529"/>
      <c r="L12" s="524"/>
      <c r="M12" s="524"/>
      <c r="N12" s="502"/>
      <c r="O12" s="1211"/>
      <c r="P12" s="1211"/>
      <c r="Q12" s="1211"/>
      <c r="R12" s="1211"/>
      <c r="S12" s="1211"/>
      <c r="T12" s="1211"/>
      <c r="U12" s="1211"/>
    </row>
    <row r="13" spans="1:28">
      <c r="J13" s="529"/>
      <c r="K13" s="529"/>
      <c r="L13" s="1160" t="s">
        <v>454</v>
      </c>
      <c r="M13" s="1160"/>
      <c r="N13" s="1160"/>
      <c r="O13" s="1160"/>
      <c r="P13" s="1160"/>
      <c r="Q13" s="1160"/>
      <c r="R13" s="1160"/>
      <c r="S13" s="1160"/>
      <c r="T13" s="1160"/>
      <c r="U13" s="1160"/>
      <c r="V13" s="1160"/>
      <c r="W13" s="1160" t="s">
        <v>455</v>
      </c>
    </row>
    <row r="14" spans="1:28" ht="14.25" customHeight="1">
      <c r="J14" s="529"/>
      <c r="K14" s="529"/>
      <c r="L14" s="1217" t="s">
        <v>92</v>
      </c>
      <c r="M14" s="1217" t="s">
        <v>639</v>
      </c>
      <c r="N14" s="661"/>
      <c r="O14" s="1218" t="s">
        <v>641</v>
      </c>
      <c r="P14" s="1219"/>
      <c r="Q14" s="1219"/>
      <c r="R14" s="1219"/>
      <c r="S14" s="1219"/>
      <c r="T14" s="1220"/>
      <c r="U14" s="1228" t="s">
        <v>341</v>
      </c>
      <c r="V14" s="1214" t="s">
        <v>275</v>
      </c>
      <c r="W14" s="1160"/>
    </row>
    <row r="15" spans="1:28" ht="14.25" customHeight="1">
      <c r="J15" s="529"/>
      <c r="K15" s="529"/>
      <c r="L15" s="1217"/>
      <c r="M15" s="1217"/>
      <c r="N15" s="662"/>
      <c r="O15" s="1223" t="s">
        <v>605</v>
      </c>
      <c r="P15" s="1221" t="s">
        <v>271</v>
      </c>
      <c r="Q15" s="1222"/>
      <c r="R15" s="1225" t="s">
        <v>654</v>
      </c>
      <c r="S15" s="1226"/>
      <c r="T15" s="1227"/>
      <c r="U15" s="1229"/>
      <c r="V15" s="1215"/>
      <c r="W15" s="1160"/>
    </row>
    <row r="16" spans="1:28" ht="33.75" customHeight="1">
      <c r="J16" s="529"/>
      <c r="K16" s="529"/>
      <c r="L16" s="1217"/>
      <c r="M16" s="1217"/>
      <c r="N16" s="663"/>
      <c r="O16" s="1224"/>
      <c r="P16" s="535" t="s">
        <v>606</v>
      </c>
      <c r="Q16" s="535" t="s">
        <v>6</v>
      </c>
      <c r="R16" s="536" t="s">
        <v>274</v>
      </c>
      <c r="S16" s="1212" t="s">
        <v>273</v>
      </c>
      <c r="T16" s="1213"/>
      <c r="U16" s="1230"/>
      <c r="V16" s="1216"/>
      <c r="W16" s="1160"/>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35">
        <f ca="1">OFFSET(S17,0,-1)+1</f>
        <v>7</v>
      </c>
      <c r="T17" s="1235"/>
      <c r="U17" s="648">
        <f ca="1">OFFSET(U17,0,-2)+1</f>
        <v>8</v>
      </c>
      <c r="V17" s="649">
        <f ca="1">OFFSET(V17,0,-1)</f>
        <v>8</v>
      </c>
      <c r="W17" s="648">
        <f ca="1">OFFSET(W17,0,-1)+1</f>
        <v>9</v>
      </c>
    </row>
    <row r="18" spans="1:28" ht="22.5">
      <c r="A18" s="1236">
        <v>1</v>
      </c>
      <c r="B18" s="847"/>
      <c r="C18" s="847"/>
      <c r="D18" s="847"/>
      <c r="E18" s="848"/>
      <c r="F18" s="849"/>
      <c r="G18" s="849"/>
      <c r="H18" s="849"/>
      <c r="I18" s="850"/>
      <c r="J18" s="845"/>
      <c r="K18" s="852"/>
      <c r="L18" s="593">
        <f>mergeValue(A18)</f>
        <v>1</v>
      </c>
      <c r="M18" s="641" t="s">
        <v>20</v>
      </c>
      <c r="N18" s="646"/>
      <c r="O18" s="1237"/>
      <c r="P18" s="1237"/>
      <c r="Q18" s="1237"/>
      <c r="R18" s="1237"/>
      <c r="S18" s="1237"/>
      <c r="T18" s="1237"/>
      <c r="U18" s="1237"/>
      <c r="V18" s="1237"/>
      <c r="W18" s="630" t="s">
        <v>476</v>
      </c>
      <c r="Y18" s="589"/>
      <c r="Z18" s="589" t="str">
        <f t="shared" ref="Z18:Z31" si="0">IF(M18="","",M18 )</f>
        <v>Наименование тарифа</v>
      </c>
      <c r="AA18" s="589"/>
      <c r="AB18" s="589"/>
    </row>
    <row r="19" spans="1:28" ht="22.5">
      <c r="A19" s="1236"/>
      <c r="B19" s="1236">
        <v>1</v>
      </c>
      <c r="C19" s="847"/>
      <c r="D19" s="847"/>
      <c r="E19" s="849"/>
      <c r="F19" s="849"/>
      <c r="G19" s="849"/>
      <c r="H19" s="849"/>
      <c r="I19" s="844"/>
      <c r="J19" s="843"/>
      <c r="K19" s="846"/>
      <c r="L19" s="593" t="str">
        <f>mergeValue(A19) &amp;"."&amp; mergeValue(B19)</f>
        <v>1.1</v>
      </c>
      <c r="M19" s="546" t="s">
        <v>16</v>
      </c>
      <c r="N19" s="646"/>
      <c r="O19" s="1237"/>
      <c r="P19" s="1237"/>
      <c r="Q19" s="1237"/>
      <c r="R19" s="1237"/>
      <c r="S19" s="1237"/>
      <c r="T19" s="1237"/>
      <c r="U19" s="1237"/>
      <c r="V19" s="1237"/>
      <c r="W19" s="630" t="s">
        <v>477</v>
      </c>
      <c r="Y19" s="589"/>
      <c r="Z19" s="589" t="str">
        <f t="shared" si="0"/>
        <v>Территория действия тарифа</v>
      </c>
      <c r="AA19" s="589"/>
      <c r="AB19" s="589"/>
    </row>
    <row r="20" spans="1:28" ht="22.5">
      <c r="A20" s="1236"/>
      <c r="B20" s="1236"/>
      <c r="C20" s="1236">
        <v>1</v>
      </c>
      <c r="D20" s="847"/>
      <c r="E20" s="849"/>
      <c r="F20" s="849"/>
      <c r="G20" s="849"/>
      <c r="H20" s="849"/>
      <c r="I20" s="851"/>
      <c r="J20" s="843"/>
      <c r="K20" s="846"/>
      <c r="L20" s="593" t="str">
        <f>mergeValue(A20) &amp;"."&amp; mergeValue(B20)&amp;"."&amp; mergeValue(C20)</f>
        <v>1.1.1</v>
      </c>
      <c r="M20" s="547" t="s">
        <v>7</v>
      </c>
      <c r="N20" s="646"/>
      <c r="O20" s="1237"/>
      <c r="P20" s="1237"/>
      <c r="Q20" s="1237"/>
      <c r="R20" s="1237"/>
      <c r="S20" s="1237"/>
      <c r="T20" s="1237"/>
      <c r="U20" s="1237"/>
      <c r="V20" s="1237"/>
      <c r="W20" s="630" t="s">
        <v>633</v>
      </c>
      <c r="Y20" s="589"/>
      <c r="Z20" s="589" t="str">
        <f t="shared" si="0"/>
        <v xml:space="preserve">Наименование системы теплоснабжения </v>
      </c>
      <c r="AA20" s="589"/>
      <c r="AB20" s="589"/>
    </row>
    <row r="21" spans="1:28" ht="22.5">
      <c r="A21" s="1236"/>
      <c r="B21" s="1236"/>
      <c r="C21" s="1236"/>
      <c r="D21" s="1236">
        <v>1</v>
      </c>
      <c r="E21" s="849"/>
      <c r="F21" s="849"/>
      <c r="G21" s="849"/>
      <c r="H21" s="849"/>
      <c r="I21" s="851"/>
      <c r="J21" s="843"/>
      <c r="K21" s="846"/>
      <c r="L21" s="593" t="str">
        <f>mergeValue(A21) &amp;"."&amp; mergeValue(B21)&amp;"."&amp; mergeValue(C21)&amp;"."&amp; mergeValue(D21)</f>
        <v>1.1.1.1</v>
      </c>
      <c r="M21" s="548" t="s">
        <v>22</v>
      </c>
      <c r="N21" s="646"/>
      <c r="O21" s="1237"/>
      <c r="P21" s="1237"/>
      <c r="Q21" s="1237"/>
      <c r="R21" s="1237"/>
      <c r="S21" s="1237"/>
      <c r="T21" s="1237"/>
      <c r="U21" s="1237"/>
      <c r="V21" s="1237"/>
      <c r="W21" s="630" t="s">
        <v>634</v>
      </c>
      <c r="Y21" s="589"/>
      <c r="Z21" s="589" t="str">
        <f t="shared" si="0"/>
        <v xml:space="preserve">Источник тепловой энергии  </v>
      </c>
      <c r="AA21" s="589"/>
      <c r="AB21" s="589"/>
    </row>
    <row r="22" spans="1:28" ht="101.25">
      <c r="A22" s="1236"/>
      <c r="B22" s="1236"/>
      <c r="C22" s="1236"/>
      <c r="D22" s="1236"/>
      <c r="E22" s="1236">
        <v>1</v>
      </c>
      <c r="F22" s="849"/>
      <c r="G22" s="849"/>
      <c r="H22" s="847">
        <v>1</v>
      </c>
      <c r="I22" s="1236">
        <v>1</v>
      </c>
      <c r="J22" s="849"/>
      <c r="K22" s="854"/>
      <c r="L22" s="593" t="str">
        <f>mergeValue(A22) &amp;"."&amp; mergeValue(B22)&amp;"."&amp; mergeValue(C22)&amp;"."&amp; mergeValue(D22)&amp;"."&amp; mergeValue(E22)</f>
        <v>1.1.1.1.1</v>
      </c>
      <c r="M22" s="554" t="s">
        <v>9</v>
      </c>
      <c r="N22" s="646"/>
      <c r="O22" s="1238"/>
      <c r="P22" s="1238"/>
      <c r="Q22" s="1238"/>
      <c r="R22" s="1238"/>
      <c r="S22" s="1238"/>
      <c r="T22" s="1238"/>
      <c r="U22" s="1238"/>
      <c r="V22" s="1238"/>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36"/>
      <c r="B23" s="1236"/>
      <c r="C23" s="1236"/>
      <c r="D23" s="1236"/>
      <c r="E23" s="1236"/>
      <c r="F23" s="1236">
        <v>1</v>
      </c>
      <c r="G23" s="847"/>
      <c r="H23" s="847"/>
      <c r="I23" s="1236"/>
      <c r="J23" s="1236">
        <v>1</v>
      </c>
      <c r="K23" s="855"/>
      <c r="L23" s="593" t="str">
        <f>mergeValue(A23) &amp;"."&amp; mergeValue(B23)&amp;"."&amp; mergeValue(C23)&amp;"."&amp; mergeValue(D23)&amp;"."&amp; mergeValue(E23)&amp;"."&amp; mergeValue(F23)</f>
        <v>1.1.1.1.1.1</v>
      </c>
      <c r="M23" s="555" t="s">
        <v>10</v>
      </c>
      <c r="N23" s="646"/>
      <c r="O23" s="1239"/>
      <c r="P23" s="1240"/>
      <c r="Q23" s="1240"/>
      <c r="R23" s="1240"/>
      <c r="S23" s="1240"/>
      <c r="T23" s="1240"/>
      <c r="U23" s="1240"/>
      <c r="V23" s="1241"/>
      <c r="W23" s="630" t="s">
        <v>636</v>
      </c>
      <c r="Y23" s="589"/>
      <c r="Z23" s="589" t="str">
        <f t="shared" si="0"/>
        <v>Группа потребителей</v>
      </c>
      <c r="AA23" s="589"/>
      <c r="AB23" s="589"/>
    </row>
    <row r="24" spans="1:28" ht="189" customHeight="1">
      <c r="A24" s="1236"/>
      <c r="B24" s="1236"/>
      <c r="C24" s="1236"/>
      <c r="D24" s="1236"/>
      <c r="E24" s="1236"/>
      <c r="F24" s="1236"/>
      <c r="G24" s="847">
        <v>1</v>
      </c>
      <c r="H24" s="847"/>
      <c r="I24" s="1236"/>
      <c r="J24" s="1236"/>
      <c r="K24" s="855">
        <v>1</v>
      </c>
      <c r="L24" s="593" t="str">
        <f>mergeValue(A24) &amp;"."&amp; mergeValue(B24)&amp;"."&amp; mergeValue(C24)&amp;"."&amp; mergeValue(D24)&amp;"."&amp; mergeValue(E24)&amp;"."&amp; mergeValue(F24)&amp;"."&amp; mergeValue(G24)</f>
        <v>1.1.1.1.1.1.1</v>
      </c>
      <c r="M24" s="1069"/>
      <c r="N24" s="646"/>
      <c r="O24" s="562"/>
      <c r="P24" s="562"/>
      <c r="Q24" s="1094"/>
      <c r="R24" s="1231"/>
      <c r="S24" s="1232" t="s">
        <v>84</v>
      </c>
      <c r="T24" s="1231"/>
      <c r="U24" s="1232" t="s">
        <v>85</v>
      </c>
      <c r="V24" s="562"/>
      <c r="W24" s="1207" t="s">
        <v>655</v>
      </c>
      <c r="X24" s="585" t="str">
        <f>strCheckDate(O25:V25)</f>
        <v/>
      </c>
      <c r="Y24" s="589"/>
      <c r="Z24" s="589" t="str">
        <f t="shared" si="0"/>
        <v/>
      </c>
      <c r="AA24" s="589"/>
      <c r="AB24" s="589"/>
    </row>
    <row r="25" spans="1:28" ht="11.25" hidden="1" customHeight="1">
      <c r="A25" s="1236"/>
      <c r="B25" s="1236"/>
      <c r="C25" s="1236"/>
      <c r="D25" s="1236"/>
      <c r="E25" s="1236"/>
      <c r="F25" s="1236"/>
      <c r="G25" s="847"/>
      <c r="H25" s="847"/>
      <c r="I25" s="1236"/>
      <c r="J25" s="1236"/>
      <c r="K25" s="855"/>
      <c r="L25" s="600"/>
      <c r="M25" s="646"/>
      <c r="N25" s="646"/>
      <c r="O25" s="562"/>
      <c r="P25" s="562"/>
      <c r="Q25" s="584" t="str">
        <f>R24 &amp; "-" &amp; T24</f>
        <v>-</v>
      </c>
      <c r="R25" s="1231"/>
      <c r="S25" s="1232"/>
      <c r="T25" s="1231"/>
      <c r="U25" s="1232"/>
      <c r="V25" s="562"/>
      <c r="W25" s="1208"/>
      <c r="Y25" s="589"/>
      <c r="Z25" s="589" t="str">
        <f t="shared" si="0"/>
        <v/>
      </c>
      <c r="AA25" s="589"/>
      <c r="AB25" s="589"/>
    </row>
    <row r="26" spans="1:28" ht="15" customHeight="1">
      <c r="A26" s="1236"/>
      <c r="B26" s="1236"/>
      <c r="C26" s="1236"/>
      <c r="D26" s="1236"/>
      <c r="E26" s="1236"/>
      <c r="F26" s="1236"/>
      <c r="G26" s="849"/>
      <c r="H26" s="847"/>
      <c r="I26" s="1236"/>
      <c r="J26" s="1236"/>
      <c r="K26" s="854"/>
      <c r="L26" s="538"/>
      <c r="M26" s="557" t="s">
        <v>25</v>
      </c>
      <c r="N26" s="564"/>
      <c r="O26" s="564"/>
      <c r="P26" s="564"/>
      <c r="Q26" s="564"/>
      <c r="R26" s="564"/>
      <c r="S26" s="564"/>
      <c r="T26" s="564"/>
      <c r="U26" s="564"/>
      <c r="V26" s="560"/>
      <c r="W26" s="1209"/>
      <c r="Y26" s="589"/>
      <c r="Z26" s="589" t="str">
        <f t="shared" si="0"/>
        <v>Добавить вид теплоносителя (параметры теплоносителя)</v>
      </c>
      <c r="AA26" s="589"/>
      <c r="AB26" s="589"/>
    </row>
    <row r="27" spans="1:28" ht="15" customHeight="1">
      <c r="A27" s="1236"/>
      <c r="B27" s="1236"/>
      <c r="C27" s="1236"/>
      <c r="D27" s="1236"/>
      <c r="E27" s="1236"/>
      <c r="F27" s="849"/>
      <c r="G27" s="849"/>
      <c r="H27" s="847"/>
      <c r="I27" s="1236"/>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36"/>
      <c r="B28" s="1236"/>
      <c r="C28" s="1236"/>
      <c r="D28" s="1236"/>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36"/>
      <c r="B29" s="1236"/>
      <c r="C29" s="1236"/>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36"/>
      <c r="B30" s="1236"/>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36"/>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200" t="s">
        <v>632</v>
      </c>
      <c r="N34" s="1200"/>
      <c r="O34" s="1200"/>
      <c r="P34" s="1200"/>
      <c r="Q34" s="1200"/>
      <c r="R34" s="1200"/>
      <c r="S34" s="1200"/>
      <c r="T34" s="1200"/>
      <c r="U34" s="1200"/>
      <c r="V34" s="1200"/>
      <c r="W34" s="1200"/>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825</vt:i4>
      </vt:variant>
    </vt:vector>
  </HeadingPairs>
  <TitlesOfParts>
    <vt:vector size="838" baseType="lpstr">
      <vt:lpstr>Инструкция</vt:lpstr>
      <vt:lpstr>Титульный</vt:lpstr>
      <vt:lpstr>Территории</vt:lpstr>
      <vt:lpstr>Перечень тарифов</vt:lpstr>
      <vt:lpstr>Форма 1.0.1 | Т-ТЭ | ТСО</vt:lpstr>
      <vt:lpstr>Форма 4.2.1 | Т-ТЭ | ТСО</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activity</vt:lpstr>
      <vt:lpstr>add_CS_List05_1</vt:lpstr>
      <vt:lpstr>add_CS_List05_10</vt:lpstr>
      <vt:lpstr>add_CS_List05_13</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add_CT_13</vt:lpstr>
      <vt:lpstr>add_CT_3</vt:lpstr>
      <vt:lpstr>add_CT_3_i</vt:lpstr>
      <vt:lpstr>add_CT_4</vt:lpstr>
      <vt:lpstr>add_CT_5</vt:lpstr>
      <vt:lpstr>add_CT_6</vt:lpstr>
      <vt:lpstr>add_CT_7</vt:lpstr>
      <vt:lpstr>add_CT_8</vt:lpstr>
      <vt:lpstr>add_CT_9</vt:lpstr>
      <vt:lpstr>add_MO_1</vt:lpstr>
      <vt:lpstr>add_MO_10</vt:lpstr>
      <vt:lpstr>add_MO_13</vt:lpstr>
      <vt:lpstr>add_MO_3</vt:lpstr>
      <vt:lpstr>add_MO_3_i</vt:lpstr>
      <vt:lpstr>add_MO_4</vt:lpstr>
      <vt:lpstr>add_MO_5</vt:lpstr>
      <vt:lpstr>add_MO_6</vt:lpstr>
      <vt:lpstr>add_MO_7</vt:lpstr>
      <vt:lpstr>add_MO_8</vt:lpstr>
      <vt:lpstr>add_MO_9</vt:lpstr>
      <vt:lpstr>add_MO_List05_1</vt:lpstr>
      <vt:lpstr>add_MO_List05_10</vt:lpstr>
      <vt:lpstr>add_MO_List05_13</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add_MR_List05_13</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add_Rate_13</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add_TER_List05_13</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add_Warm_13</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2024-03-11T09:04:31Z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